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ffice File\Acctg Reports\2017 ACCTG. Reports\BFARs\FAR 1A\"/>
    </mc:Choice>
  </mc:AlternateContent>
  <bookViews>
    <workbookView xWindow="240" yWindow="75" windowWidth="15600" windowHeight="7935" tabRatio="519"/>
  </bookViews>
  <sheets>
    <sheet name="FAR 1A Corporate 9.2017 update" sheetId="2" r:id="rId1"/>
    <sheet name="Sheet1" sheetId="3" r:id="rId2"/>
    <sheet name="Sheet1 (2)" sheetId="4" r:id="rId3"/>
  </sheets>
  <definedNames>
    <definedName name="_xlnm.Print_Titles" localSheetId="0">'FAR 1A Corporate 9.2017 update'!$9:$14</definedName>
  </definedNames>
  <calcPr calcId="162913"/>
</workbook>
</file>

<file path=xl/calcChain.xml><?xml version="1.0" encoding="utf-8"?>
<calcChain xmlns="http://schemas.openxmlformats.org/spreadsheetml/2006/main">
  <c r="KJ42" i="2" l="1"/>
  <c r="KJ41" i="2"/>
  <c r="KJ40" i="2"/>
  <c r="KJ26" i="2"/>
  <c r="KJ25" i="2"/>
  <c r="KJ24" i="2"/>
  <c r="KJ20" i="2"/>
  <c r="KJ119" i="2"/>
  <c r="KJ118" i="2"/>
  <c r="KJ117" i="2"/>
  <c r="KJ116" i="2"/>
  <c r="KJ115" i="2"/>
  <c r="KJ114" i="2"/>
  <c r="KJ113" i="2"/>
  <c r="KJ112" i="2"/>
  <c r="KJ111" i="2"/>
  <c r="KJ110" i="2"/>
  <c r="KJ109" i="2"/>
  <c r="KJ108" i="2"/>
  <c r="KJ107" i="2"/>
  <c r="KJ106" i="2"/>
  <c r="KJ105" i="2"/>
  <c r="KJ104" i="2"/>
  <c r="KJ103" i="2"/>
  <c r="KJ102" i="2"/>
  <c r="KJ101" i="2"/>
  <c r="KJ100" i="2"/>
  <c r="KJ99" i="2"/>
  <c r="KJ98" i="2"/>
  <c r="KJ97" i="2"/>
  <c r="KJ96" i="2"/>
  <c r="KJ95" i="2"/>
  <c r="KJ94" i="2"/>
  <c r="KJ93" i="2"/>
  <c r="KJ92" i="2"/>
  <c r="KJ91" i="2"/>
  <c r="KJ90" i="2"/>
  <c r="KJ89" i="2"/>
  <c r="KJ88" i="2"/>
  <c r="KJ87" i="2"/>
  <c r="KJ86" i="2"/>
  <c r="KJ85" i="2"/>
  <c r="KJ84" i="2"/>
  <c r="KJ83" i="2"/>
  <c r="KJ82" i="2"/>
  <c r="KJ81" i="2"/>
  <c r="KJ80" i="2"/>
  <c r="KJ79" i="2"/>
  <c r="KJ78" i="2"/>
  <c r="KJ77" i="2"/>
  <c r="KJ76" i="2"/>
  <c r="KJ75" i="2"/>
  <c r="KJ74" i="2"/>
  <c r="KJ73" i="2"/>
  <c r="KJ72" i="2"/>
  <c r="KJ71" i="2"/>
  <c r="KJ70" i="2"/>
  <c r="KJ69" i="2"/>
  <c r="KJ68" i="2"/>
  <c r="KJ67" i="2"/>
  <c r="KJ66" i="2"/>
  <c r="KJ65" i="2"/>
  <c r="KJ64" i="2"/>
  <c r="KJ63" i="2"/>
  <c r="KJ62" i="2"/>
  <c r="KJ61" i="2"/>
  <c r="KJ60" i="2"/>
  <c r="KJ59" i="2"/>
  <c r="KJ58" i="2"/>
  <c r="KJ57" i="2"/>
  <c r="KJ56" i="2"/>
  <c r="KJ55" i="2"/>
  <c r="KJ54" i="2"/>
  <c r="KJ53" i="2"/>
  <c r="KJ52" i="2"/>
  <c r="KJ51" i="2"/>
  <c r="KJ50" i="2"/>
  <c r="IX119" i="2" l="1"/>
  <c r="IX93" i="2"/>
  <c r="IX118" i="2"/>
  <c r="IX76" i="2"/>
  <c r="KI49" i="2"/>
  <c r="KH49" i="2"/>
  <c r="KJ49" i="2" s="1"/>
  <c r="KJ17" i="2"/>
  <c r="KI17" i="2"/>
  <c r="KH17" i="2"/>
  <c r="KG17" i="2"/>
  <c r="JP119" i="2"/>
  <c r="JO119" i="2"/>
  <c r="JN49" i="2"/>
  <c r="JP103" i="2" l="1"/>
  <c r="JP49" i="2"/>
  <c r="JP93" i="2"/>
  <c r="JP75" i="2"/>
  <c r="JP71" i="2"/>
  <c r="JP64" i="2"/>
  <c r="IX49" i="2" l="1"/>
  <c r="IX94" i="2"/>
  <c r="IZ94" i="2" s="1"/>
  <c r="IX115" i="2"/>
  <c r="IX64" i="2"/>
  <c r="IX66" i="2"/>
  <c r="IX72" i="2"/>
  <c r="IX90" i="2"/>
  <c r="IX116" i="2"/>
  <c r="IX117" i="2"/>
  <c r="IX67" i="2"/>
  <c r="IX78" i="2"/>
  <c r="IX65" i="2"/>
  <c r="JN119" i="2"/>
  <c r="JQ49" i="2" l="1"/>
  <c r="JQ42" i="2"/>
  <c r="JQ41" i="2"/>
  <c r="JQ40" i="2"/>
  <c r="JQ39" i="2"/>
  <c r="JQ38" i="2"/>
  <c r="JQ37" i="2"/>
  <c r="JQ36" i="2"/>
  <c r="JQ35" i="2"/>
  <c r="JQ34" i="2"/>
  <c r="JQ33" i="2"/>
  <c r="JQ32" i="2"/>
  <c r="JQ31" i="2"/>
  <c r="JQ30" i="2"/>
  <c r="JQ29" i="2"/>
  <c r="JQ28" i="2"/>
  <c r="JQ27" i="2"/>
  <c r="JQ26" i="2"/>
  <c r="JQ25" i="2"/>
  <c r="JQ24" i="2"/>
  <c r="JQ23" i="2"/>
  <c r="JQ22" i="2"/>
  <c r="JQ21" i="2"/>
  <c r="JQ20" i="2"/>
  <c r="JQ17" i="2" s="1"/>
  <c r="JQ119" i="2"/>
  <c r="JQ118" i="2"/>
  <c r="JQ117" i="2"/>
  <c r="JQ116" i="2"/>
  <c r="JQ115" i="2"/>
  <c r="JQ114" i="2"/>
  <c r="JQ113" i="2"/>
  <c r="JQ112" i="2"/>
  <c r="JQ111" i="2"/>
  <c r="JQ110" i="2"/>
  <c r="JQ109" i="2"/>
  <c r="JQ108" i="2"/>
  <c r="JQ107" i="2"/>
  <c r="JQ106" i="2"/>
  <c r="JQ105" i="2"/>
  <c r="JQ104" i="2"/>
  <c r="JQ103" i="2"/>
  <c r="JQ102" i="2"/>
  <c r="JQ101" i="2"/>
  <c r="JQ100" i="2"/>
  <c r="JQ99" i="2"/>
  <c r="JQ98" i="2"/>
  <c r="JQ97" i="2"/>
  <c r="JQ96" i="2"/>
  <c r="JQ95" i="2"/>
  <c r="JQ94" i="2"/>
  <c r="JQ93" i="2"/>
  <c r="JQ92" i="2"/>
  <c r="JQ91" i="2"/>
  <c r="JQ90" i="2"/>
  <c r="JQ89" i="2"/>
  <c r="JQ88" i="2"/>
  <c r="JQ87" i="2"/>
  <c r="JQ86" i="2"/>
  <c r="JQ85" i="2"/>
  <c r="JQ84" i="2"/>
  <c r="JQ83" i="2"/>
  <c r="JQ82" i="2"/>
  <c r="JQ81" i="2"/>
  <c r="JQ80" i="2"/>
  <c r="JQ79" i="2"/>
  <c r="JQ78" i="2"/>
  <c r="JQ77" i="2"/>
  <c r="JQ76" i="2"/>
  <c r="JQ75" i="2"/>
  <c r="JQ74" i="2"/>
  <c r="JQ73" i="2"/>
  <c r="JQ72" i="2"/>
  <c r="JQ71" i="2"/>
  <c r="JQ70" i="2"/>
  <c r="JQ69" i="2"/>
  <c r="JQ68" i="2"/>
  <c r="JQ67" i="2"/>
  <c r="JQ66" i="2"/>
  <c r="JQ65" i="2"/>
  <c r="JQ64" i="2"/>
  <c r="JQ63" i="2"/>
  <c r="JQ62" i="2"/>
  <c r="JQ61" i="2"/>
  <c r="JQ60" i="2"/>
  <c r="JQ59" i="2"/>
  <c r="JQ58" i="2"/>
  <c r="JQ57" i="2"/>
  <c r="JQ56" i="2"/>
  <c r="JQ55" i="2"/>
  <c r="JQ54" i="2"/>
  <c r="JQ53" i="2"/>
  <c r="JQ52" i="2"/>
  <c r="JQ51" i="2"/>
  <c r="JQ50" i="2"/>
  <c r="IZ56" i="2" l="1"/>
  <c r="JA56" i="2" s="1"/>
  <c r="JE56" i="2" s="1"/>
  <c r="IX60" i="2"/>
  <c r="IZ60" i="2" s="1"/>
  <c r="JA60" i="2" s="1"/>
  <c r="JE60" i="2" s="1"/>
  <c r="IX59" i="2"/>
  <c r="JP17" i="2"/>
  <c r="JO17" i="2"/>
  <c r="JN17" i="2"/>
  <c r="IX156" i="2"/>
  <c r="IX42" i="2"/>
  <c r="IX41" i="2"/>
  <c r="IX40" i="2"/>
  <c r="IX26" i="2"/>
  <c r="IX25" i="2"/>
  <c r="IX24" i="2"/>
  <c r="IX20" i="2"/>
  <c r="KF119" i="2" l="1"/>
  <c r="KF118" i="2"/>
  <c r="JM156" i="2"/>
  <c r="IX103" i="2"/>
  <c r="IX75" i="2"/>
  <c r="JM119" i="2"/>
  <c r="IX68" i="2"/>
  <c r="JM118" i="2"/>
  <c r="KF117" i="2"/>
  <c r="JM117" i="2"/>
  <c r="KF115" i="2"/>
  <c r="JM115" i="2"/>
  <c r="KF103" i="2"/>
  <c r="JM103" i="2"/>
  <c r="KF94" i="2"/>
  <c r="JM94" i="2"/>
  <c r="KF77" i="2"/>
  <c r="JM77" i="2"/>
  <c r="KF76" i="2"/>
  <c r="JM76" i="2"/>
  <c r="KF75" i="2"/>
  <c r="JM75" i="2"/>
  <c r="KF72" i="2"/>
  <c r="JM72" i="2"/>
  <c r="KF71" i="2"/>
  <c r="JM71" i="2"/>
  <c r="KF66" i="2"/>
  <c r="JM66" i="2"/>
  <c r="KF64" i="2"/>
  <c r="JM64" i="2"/>
  <c r="KF49" i="2"/>
  <c r="JM49" i="2"/>
  <c r="KE17" i="2" l="1"/>
  <c r="KD17" i="2"/>
  <c r="KC17" i="2"/>
  <c r="JL17" i="2"/>
  <c r="JK17" i="2"/>
  <c r="JJ17" i="2"/>
  <c r="KF42" i="2"/>
  <c r="KF41" i="2"/>
  <c r="KF40" i="2"/>
  <c r="KF39" i="2"/>
  <c r="KF38" i="2"/>
  <c r="KF37" i="2"/>
  <c r="KF36" i="2"/>
  <c r="KF35" i="2"/>
  <c r="KF34" i="2"/>
  <c r="KF33" i="2"/>
  <c r="KF32" i="2"/>
  <c r="KF31" i="2"/>
  <c r="KF30" i="2"/>
  <c r="KO30" i="2" s="1"/>
  <c r="KF29" i="2"/>
  <c r="KF28" i="2"/>
  <c r="KF27" i="2"/>
  <c r="KF26" i="2"/>
  <c r="KF25" i="2"/>
  <c r="KF24" i="2"/>
  <c r="KF20" i="2"/>
  <c r="JM42" i="2"/>
  <c r="JM41" i="2"/>
  <c r="JM40" i="2"/>
  <c r="JM39" i="2"/>
  <c r="JM38" i="2"/>
  <c r="JM37" i="2"/>
  <c r="JM36" i="2"/>
  <c r="JM35" i="2"/>
  <c r="JM34" i="2"/>
  <c r="JM33" i="2"/>
  <c r="JM32" i="2"/>
  <c r="JM31" i="2"/>
  <c r="JM30" i="2"/>
  <c r="JM29" i="2"/>
  <c r="JM28" i="2"/>
  <c r="JM27" i="2"/>
  <c r="JM26" i="2"/>
  <c r="JM25" i="2"/>
  <c r="JM24" i="2"/>
  <c r="JM20" i="2"/>
  <c r="KF17" i="2" l="1"/>
  <c r="JM17" i="2"/>
  <c r="KN17" i="2" l="1"/>
  <c r="KB27" i="2"/>
  <c r="KO27" i="2" s="1"/>
  <c r="KA17" i="2"/>
  <c r="JZ17" i="2"/>
  <c r="JW17" i="2"/>
  <c r="JE89" i="2"/>
  <c r="JE88" i="2"/>
  <c r="JE87" i="2"/>
  <c r="JE86" i="2"/>
  <c r="JE85" i="2"/>
  <c r="JE84" i="2"/>
  <c r="JE83" i="2"/>
  <c r="JE82" i="2"/>
  <c r="JE81" i="2"/>
  <c r="JE80" i="2"/>
  <c r="JH77" i="2"/>
  <c r="KB42" i="2" l="1"/>
  <c r="KB41" i="2"/>
  <c r="KB40" i="2"/>
  <c r="KB26" i="2"/>
  <c r="KB25" i="2"/>
  <c r="KB24" i="2"/>
  <c r="KB20" i="2"/>
  <c r="KF156" i="2"/>
  <c r="KB156" i="2"/>
  <c r="KB119" i="2"/>
  <c r="KB118" i="2"/>
  <c r="KB117" i="2"/>
  <c r="KB116" i="2"/>
  <c r="KB115" i="2"/>
  <c r="KB114" i="2"/>
  <c r="KB113" i="2"/>
  <c r="KB112" i="2"/>
  <c r="KB111" i="2"/>
  <c r="KB110" i="2"/>
  <c r="KB109" i="2"/>
  <c r="KB108" i="2"/>
  <c r="KB107" i="2"/>
  <c r="KB106" i="2"/>
  <c r="KB105" i="2"/>
  <c r="KB104" i="2"/>
  <c r="KB103" i="2"/>
  <c r="KB102" i="2"/>
  <c r="KB101" i="2"/>
  <c r="KB100" i="2"/>
  <c r="KB99" i="2"/>
  <c r="KB98" i="2"/>
  <c r="KB97" i="2"/>
  <c r="KB96" i="2"/>
  <c r="KB95" i="2"/>
  <c r="KB94" i="2"/>
  <c r="KB93" i="2"/>
  <c r="KB92" i="2"/>
  <c r="KB91" i="2"/>
  <c r="KB90" i="2"/>
  <c r="KB89" i="2"/>
  <c r="KB88" i="2"/>
  <c r="KB87" i="2"/>
  <c r="KB86" i="2"/>
  <c r="KB85" i="2"/>
  <c r="KB84" i="2"/>
  <c r="KB83" i="2"/>
  <c r="KB82" i="2"/>
  <c r="KB81" i="2"/>
  <c r="KB80" i="2"/>
  <c r="KB79" i="2"/>
  <c r="KB78" i="2"/>
  <c r="KB77" i="2"/>
  <c r="KB76" i="2"/>
  <c r="KB75" i="2"/>
  <c r="KB74" i="2"/>
  <c r="KB73" i="2"/>
  <c r="KB72" i="2"/>
  <c r="KB71" i="2"/>
  <c r="KB70" i="2"/>
  <c r="KB69" i="2"/>
  <c r="KB68" i="2"/>
  <c r="KB67" i="2"/>
  <c r="KB66" i="2"/>
  <c r="KB65" i="2"/>
  <c r="KB64" i="2"/>
  <c r="KB63" i="2"/>
  <c r="KB62" i="2"/>
  <c r="KB61" i="2"/>
  <c r="KB60" i="2"/>
  <c r="KB59" i="2"/>
  <c r="KB58" i="2"/>
  <c r="KB57" i="2"/>
  <c r="KB55" i="2"/>
  <c r="KB54" i="2"/>
  <c r="KB53" i="2"/>
  <c r="KB52" i="2"/>
  <c r="KB51" i="2"/>
  <c r="KB50" i="2"/>
  <c r="KB49" i="2"/>
  <c r="JI119" i="2"/>
  <c r="KO119" i="2" s="1"/>
  <c r="JI118" i="2"/>
  <c r="KO118" i="2" s="1"/>
  <c r="JI117" i="2"/>
  <c r="JV117" i="2" s="1"/>
  <c r="JI116" i="2"/>
  <c r="JV116" i="2" s="1"/>
  <c r="JI115" i="2"/>
  <c r="JV115" i="2" s="1"/>
  <c r="JI114" i="2"/>
  <c r="JV114" i="2" s="1"/>
  <c r="KQ114" i="2" s="1"/>
  <c r="JI113" i="2"/>
  <c r="KO113" i="2" s="1"/>
  <c r="JI112" i="2"/>
  <c r="KO112" i="2" s="1"/>
  <c r="JI111" i="2"/>
  <c r="JV111" i="2" s="1"/>
  <c r="KQ111" i="2" s="1"/>
  <c r="JI110" i="2"/>
  <c r="JV110" i="2" s="1"/>
  <c r="KQ110" i="2" s="1"/>
  <c r="JI109" i="2"/>
  <c r="KO109" i="2" s="1"/>
  <c r="JI108" i="2"/>
  <c r="KO108" i="2" s="1"/>
  <c r="JI107" i="2"/>
  <c r="JV107" i="2" s="1"/>
  <c r="KQ107" i="2" s="1"/>
  <c r="JI106" i="2"/>
  <c r="JV106" i="2" s="1"/>
  <c r="KQ106" i="2" s="1"/>
  <c r="JI105" i="2"/>
  <c r="KO105" i="2" s="1"/>
  <c r="JI104" i="2"/>
  <c r="KO104" i="2" s="1"/>
  <c r="JI103" i="2"/>
  <c r="JV103" i="2" s="1"/>
  <c r="JI102" i="2"/>
  <c r="JV102" i="2" s="1"/>
  <c r="KQ102" i="2" s="1"/>
  <c r="JI101" i="2"/>
  <c r="KO101" i="2" s="1"/>
  <c r="JI100" i="2"/>
  <c r="KO100" i="2" s="1"/>
  <c r="JI99" i="2"/>
  <c r="JV99" i="2" s="1"/>
  <c r="KQ99" i="2" s="1"/>
  <c r="JI98" i="2"/>
  <c r="JV98" i="2" s="1"/>
  <c r="KQ98" i="2" s="1"/>
  <c r="JI97" i="2"/>
  <c r="KO97" i="2" s="1"/>
  <c r="JI96" i="2"/>
  <c r="KO96" i="2" s="1"/>
  <c r="JI95" i="2"/>
  <c r="JV95" i="2" s="1"/>
  <c r="KQ95" i="2" s="1"/>
  <c r="JI94" i="2"/>
  <c r="KO94" i="2" s="1"/>
  <c r="JI93" i="2"/>
  <c r="JI92" i="2"/>
  <c r="JV92" i="2" s="1"/>
  <c r="JI91" i="2"/>
  <c r="KO91" i="2" s="1"/>
  <c r="JI90" i="2"/>
  <c r="KO90" i="2" s="1"/>
  <c r="JI89" i="2"/>
  <c r="KO89" i="2" s="1"/>
  <c r="JI88" i="2"/>
  <c r="KO88" i="2" s="1"/>
  <c r="JI87" i="2"/>
  <c r="KO87" i="2" s="1"/>
  <c r="JI86" i="2"/>
  <c r="KO86" i="2" s="1"/>
  <c r="JI85" i="2"/>
  <c r="KO85" i="2" s="1"/>
  <c r="JI84" i="2"/>
  <c r="KO84" i="2" s="1"/>
  <c r="JI83" i="2"/>
  <c r="KO83" i="2" s="1"/>
  <c r="JI82" i="2"/>
  <c r="KO82" i="2" s="1"/>
  <c r="JI81" i="2"/>
  <c r="KO81" i="2" s="1"/>
  <c r="JI80" i="2"/>
  <c r="KO80" i="2" s="1"/>
  <c r="JI79" i="2"/>
  <c r="KO79" i="2" s="1"/>
  <c r="JI78" i="2"/>
  <c r="KO78" i="2" s="1"/>
  <c r="JI77" i="2"/>
  <c r="KO77" i="2" s="1"/>
  <c r="JI76" i="2"/>
  <c r="JV76" i="2" s="1"/>
  <c r="JI75" i="2"/>
  <c r="KO75" i="2" s="1"/>
  <c r="JI74" i="2"/>
  <c r="KO74" i="2" s="1"/>
  <c r="JI73" i="2"/>
  <c r="KO73" i="2" s="1"/>
  <c r="JI72" i="2"/>
  <c r="JV72" i="2" s="1"/>
  <c r="JI71" i="2"/>
  <c r="KO71" i="2" s="1"/>
  <c r="JI70" i="2"/>
  <c r="JV70" i="2" s="1"/>
  <c r="KQ70" i="2" s="1"/>
  <c r="JI69" i="2"/>
  <c r="KO69" i="2" s="1"/>
  <c r="JI68" i="2"/>
  <c r="KO68" i="2" s="1"/>
  <c r="JI67" i="2"/>
  <c r="JV67" i="2" s="1"/>
  <c r="JI66" i="2"/>
  <c r="JV66" i="2" s="1"/>
  <c r="JI65" i="2"/>
  <c r="KO65" i="2" s="1"/>
  <c r="JI64" i="2"/>
  <c r="JV64" i="2" s="1"/>
  <c r="JI63" i="2"/>
  <c r="KO63" i="2" s="1"/>
  <c r="JI62" i="2"/>
  <c r="KO62" i="2" s="1"/>
  <c r="JI61" i="2"/>
  <c r="JV61" i="2" s="1"/>
  <c r="KQ61" i="2" s="1"/>
  <c r="JI60" i="2"/>
  <c r="KO60" i="2" s="1"/>
  <c r="JI59" i="2"/>
  <c r="KO59" i="2" s="1"/>
  <c r="JI58" i="2"/>
  <c r="KO58" i="2" s="1"/>
  <c r="JI57" i="2"/>
  <c r="JV57" i="2" s="1"/>
  <c r="KQ57" i="2" s="1"/>
  <c r="JI55" i="2"/>
  <c r="KO55" i="2" s="1"/>
  <c r="JI54" i="2"/>
  <c r="KO54" i="2" s="1"/>
  <c r="JI53" i="2"/>
  <c r="KO53" i="2" s="1"/>
  <c r="JI52" i="2"/>
  <c r="JV52" i="2" s="1"/>
  <c r="KQ52" i="2" s="1"/>
  <c r="JI51" i="2"/>
  <c r="KO51" i="2" s="1"/>
  <c r="JI50" i="2"/>
  <c r="KO50" i="2" s="1"/>
  <c r="JI49" i="2"/>
  <c r="KO49" i="2" s="1"/>
  <c r="JV38" i="2"/>
  <c r="JV37" i="2"/>
  <c r="KN42" i="2"/>
  <c r="KN41" i="2"/>
  <c r="KN40" i="2"/>
  <c r="KN26" i="2"/>
  <c r="KN25" i="2"/>
  <c r="KN24" i="2"/>
  <c r="KN20" i="2"/>
  <c r="JV109" i="2" l="1"/>
  <c r="KQ109" i="2" s="1"/>
  <c r="JV69" i="2"/>
  <c r="KQ69" i="2" s="1"/>
  <c r="JV79" i="2"/>
  <c r="JV91" i="2"/>
  <c r="JV97" i="2"/>
  <c r="KQ97" i="2" s="1"/>
  <c r="JV83" i="2"/>
  <c r="KQ83" i="2" s="1"/>
  <c r="JV101" i="2"/>
  <c r="KQ101" i="2" s="1"/>
  <c r="JV113" i="2"/>
  <c r="JV87" i="2"/>
  <c r="KQ87" i="2" s="1"/>
  <c r="JV105" i="2"/>
  <c r="KQ105" i="2" s="1"/>
  <c r="KO24" i="2"/>
  <c r="KO41" i="2"/>
  <c r="KO25" i="2"/>
  <c r="KO42" i="2"/>
  <c r="KO26" i="2"/>
  <c r="KO20" i="2"/>
  <c r="KO40" i="2"/>
  <c r="JV53" i="2"/>
  <c r="KQ53" i="2" s="1"/>
  <c r="JV58" i="2"/>
  <c r="JV62" i="2"/>
  <c r="KQ62" i="2" s="1"/>
  <c r="JV68" i="2"/>
  <c r="JV73" i="2"/>
  <c r="KQ73" i="2" s="1"/>
  <c r="JV78" i="2"/>
  <c r="JV82" i="2"/>
  <c r="KQ82" i="2" s="1"/>
  <c r="JV86" i="2"/>
  <c r="KQ86" i="2" s="1"/>
  <c r="JV90" i="2"/>
  <c r="JV96" i="2"/>
  <c r="KQ96" i="2" s="1"/>
  <c r="JV100" i="2"/>
  <c r="KQ100" i="2" s="1"/>
  <c r="JV104" i="2"/>
  <c r="KQ104" i="2" s="1"/>
  <c r="JV108" i="2"/>
  <c r="KQ108" i="2" s="1"/>
  <c r="JV112" i="2"/>
  <c r="KO52" i="2"/>
  <c r="KO57" i="2"/>
  <c r="KO61" i="2"/>
  <c r="KO66" i="2"/>
  <c r="KO70" i="2"/>
  <c r="KB17" i="2"/>
  <c r="KO17" i="2" s="1"/>
  <c r="JV50" i="2"/>
  <c r="KQ50" i="2" s="1"/>
  <c r="JV54" i="2"/>
  <c r="KQ54" i="2" s="1"/>
  <c r="JV59" i="2"/>
  <c r="JV63" i="2"/>
  <c r="KQ63" i="2" s="1"/>
  <c r="JV74" i="2"/>
  <c r="KQ74" i="2" s="1"/>
  <c r="KO67" i="2"/>
  <c r="KO92" i="2"/>
  <c r="KO98" i="2"/>
  <c r="KO102" i="2"/>
  <c r="KO106" i="2"/>
  <c r="KO110" i="2"/>
  <c r="KO114" i="2"/>
  <c r="JV51" i="2"/>
  <c r="KQ51" i="2" s="1"/>
  <c r="JV55" i="2"/>
  <c r="KQ55" i="2" s="1"/>
  <c r="JV60" i="2"/>
  <c r="KQ60" i="2" s="1"/>
  <c r="JV65" i="2"/>
  <c r="JV75" i="2"/>
  <c r="JV80" i="2"/>
  <c r="KQ80" i="2" s="1"/>
  <c r="JV84" i="2"/>
  <c r="KQ84" i="2" s="1"/>
  <c r="JV88" i="2"/>
  <c r="KQ88" i="2" s="1"/>
  <c r="KO95" i="2"/>
  <c r="KO99" i="2"/>
  <c r="KO103" i="2"/>
  <c r="KO107" i="2"/>
  <c r="KO111" i="2"/>
  <c r="KO116" i="2"/>
  <c r="JV71" i="2"/>
  <c r="JV77" i="2"/>
  <c r="JV81" i="2"/>
  <c r="KQ81" i="2" s="1"/>
  <c r="JV85" i="2"/>
  <c r="KQ85" i="2" s="1"/>
  <c r="JV89" i="2"/>
  <c r="KQ89" i="2" s="1"/>
  <c r="KO76" i="2"/>
  <c r="JV119" i="2"/>
  <c r="JV118" i="2"/>
  <c r="KO117" i="2"/>
  <c r="KO115" i="2"/>
  <c r="JV94" i="2"/>
  <c r="KO72" i="2"/>
  <c r="KO64" i="2"/>
  <c r="JV49" i="2"/>
  <c r="IZ42" i="2" l="1"/>
  <c r="JA42" i="2" s="1"/>
  <c r="IZ41" i="2"/>
  <c r="JA41" i="2" s="1"/>
  <c r="KF93" i="2" l="1"/>
  <c r="JU93" i="2"/>
  <c r="JM93" i="2"/>
  <c r="JV93" i="2" l="1"/>
  <c r="KO93" i="2"/>
  <c r="KD160" i="2"/>
  <c r="JK160" i="2"/>
  <c r="JE160" i="2"/>
  <c r="JE176" i="2"/>
  <c r="JA160" i="2"/>
  <c r="IZ160" i="2"/>
  <c r="IZ119" i="2" l="1"/>
  <c r="JA119" i="2" s="1"/>
  <c r="JE119" i="2" s="1"/>
  <c r="KQ119" i="2" s="1"/>
  <c r="IZ118" i="2"/>
  <c r="JA118" i="2" s="1"/>
  <c r="JE118" i="2" s="1"/>
  <c r="KQ118" i="2" s="1"/>
  <c r="IZ117" i="2"/>
  <c r="JA117" i="2" s="1"/>
  <c r="JE117" i="2" s="1"/>
  <c r="KQ117" i="2" s="1"/>
  <c r="IZ116" i="2"/>
  <c r="JA116" i="2" s="1"/>
  <c r="JE116" i="2" s="1"/>
  <c r="KQ116" i="2" s="1"/>
  <c r="IZ115" i="2"/>
  <c r="JA115" i="2" s="1"/>
  <c r="JE115" i="2" s="1"/>
  <c r="KQ115" i="2" s="1"/>
  <c r="IZ113" i="2"/>
  <c r="JA113" i="2" s="1"/>
  <c r="JE113" i="2" s="1"/>
  <c r="KQ113" i="2" s="1"/>
  <c r="IZ112" i="2"/>
  <c r="JA112" i="2" s="1"/>
  <c r="JE112" i="2" s="1"/>
  <c r="KQ112" i="2" s="1"/>
  <c r="IZ103" i="2"/>
  <c r="JA103" i="2" s="1"/>
  <c r="JE103" i="2" s="1"/>
  <c r="KQ103" i="2" s="1"/>
  <c r="JA94" i="2"/>
  <c r="JE94" i="2" s="1"/>
  <c r="KQ94" i="2" s="1"/>
  <c r="IZ93" i="2"/>
  <c r="JA93" i="2" s="1"/>
  <c r="JE93" i="2" s="1"/>
  <c r="KQ93" i="2" s="1"/>
  <c r="IZ92" i="2"/>
  <c r="JA92" i="2" s="1"/>
  <c r="JE92" i="2" s="1"/>
  <c r="KQ92" i="2" s="1"/>
  <c r="IZ91" i="2"/>
  <c r="JA91" i="2" s="1"/>
  <c r="JE91" i="2" s="1"/>
  <c r="KQ91" i="2" s="1"/>
  <c r="IZ90" i="2"/>
  <c r="JA90" i="2" s="1"/>
  <c r="JE90" i="2" s="1"/>
  <c r="KQ90" i="2" s="1"/>
  <c r="IZ79" i="2"/>
  <c r="JA79" i="2" s="1"/>
  <c r="JE79" i="2" s="1"/>
  <c r="KQ79" i="2" s="1"/>
  <c r="IZ78" i="2"/>
  <c r="JA78" i="2" s="1"/>
  <c r="JE78" i="2" s="1"/>
  <c r="KQ78" i="2" s="1"/>
  <c r="IZ77" i="2"/>
  <c r="JA77" i="2" s="1"/>
  <c r="JE77" i="2" s="1"/>
  <c r="KQ77" i="2" s="1"/>
  <c r="IZ76" i="2"/>
  <c r="JA76" i="2" s="1"/>
  <c r="JE76" i="2" s="1"/>
  <c r="KQ76" i="2" s="1"/>
  <c r="IZ75" i="2"/>
  <c r="JA75" i="2" s="1"/>
  <c r="JE75" i="2" s="1"/>
  <c r="KQ75" i="2" s="1"/>
  <c r="IZ72" i="2"/>
  <c r="JA72" i="2" s="1"/>
  <c r="JE72" i="2" s="1"/>
  <c r="KQ72" i="2" s="1"/>
  <c r="IZ71" i="2"/>
  <c r="JA71" i="2" s="1"/>
  <c r="JE71" i="2" s="1"/>
  <c r="KQ71" i="2" s="1"/>
  <c r="IZ68" i="2"/>
  <c r="JA68" i="2" s="1"/>
  <c r="JE68" i="2" s="1"/>
  <c r="KQ68" i="2" s="1"/>
  <c r="IZ67" i="2"/>
  <c r="JA67" i="2" s="1"/>
  <c r="JE67" i="2" s="1"/>
  <c r="KQ67" i="2" s="1"/>
  <c r="IZ66" i="2"/>
  <c r="JA66" i="2" s="1"/>
  <c r="JE66" i="2" s="1"/>
  <c r="KQ66" i="2" s="1"/>
  <c r="IZ65" i="2"/>
  <c r="JA65" i="2" s="1"/>
  <c r="JE65" i="2" s="1"/>
  <c r="KQ65" i="2" s="1"/>
  <c r="IZ64" i="2"/>
  <c r="JA64" i="2" s="1"/>
  <c r="JE64" i="2" s="1"/>
  <c r="KQ64" i="2" s="1"/>
  <c r="IZ59" i="2"/>
  <c r="JA59" i="2" s="1"/>
  <c r="JE59" i="2" s="1"/>
  <c r="KQ59" i="2" s="1"/>
  <c r="IZ58" i="2"/>
  <c r="JA58" i="2" s="1"/>
  <c r="JE58" i="2" s="1"/>
  <c r="KQ58" i="2" s="1"/>
  <c r="IZ49" i="2" l="1"/>
  <c r="JA49" i="2" s="1"/>
  <c r="JE49" i="2" s="1"/>
  <c r="KQ49" i="2" s="1"/>
  <c r="IX160" i="2" l="1"/>
  <c r="KT54" i="2" l="1"/>
  <c r="KF176" i="2" l="1"/>
  <c r="KO176" i="2" s="1"/>
  <c r="JV176" i="2"/>
  <c r="KF160" i="2" l="1"/>
  <c r="KO160" i="2" s="1"/>
  <c r="JM160" i="2"/>
  <c r="JV160" i="2" s="1"/>
  <c r="IZ38" i="2" l="1"/>
  <c r="JA38" i="2" s="1"/>
  <c r="JE38" i="2" s="1"/>
  <c r="KQ38" i="2" s="1"/>
  <c r="U47" i="2"/>
  <c r="IX43" i="2" l="1"/>
  <c r="KN170" i="2"/>
  <c r="KO170" i="2" s="1"/>
  <c r="KN169" i="2"/>
  <c r="KO169" i="2" s="1"/>
  <c r="KN168" i="2"/>
  <c r="KO168" i="2" s="1"/>
  <c r="KN167" i="2"/>
  <c r="KO167" i="2" s="1"/>
  <c r="KN166" i="2"/>
  <c r="KO166" i="2" s="1"/>
  <c r="KN165" i="2"/>
  <c r="KO165" i="2" s="1"/>
  <c r="KN164" i="2"/>
  <c r="KO164" i="2" s="1"/>
  <c r="KN163" i="2"/>
  <c r="KO163" i="2" s="1"/>
  <c r="IZ170" i="2"/>
  <c r="JA170" i="2" s="1"/>
  <c r="JE170" i="2" s="1"/>
  <c r="IZ169" i="2"/>
  <c r="JA169" i="2" s="1"/>
  <c r="JE169" i="2" s="1"/>
  <c r="IZ168" i="2"/>
  <c r="JA168" i="2" s="1"/>
  <c r="JE168" i="2" s="1"/>
  <c r="IZ167" i="2"/>
  <c r="JA167" i="2" s="1"/>
  <c r="JE167" i="2" s="1"/>
  <c r="IZ166" i="2"/>
  <c r="JA166" i="2" s="1"/>
  <c r="JE166" i="2" s="1"/>
  <c r="IZ165" i="2"/>
  <c r="JA165" i="2" s="1"/>
  <c r="JE165" i="2" s="1"/>
  <c r="IZ164" i="2"/>
  <c r="JA164" i="2" s="1"/>
  <c r="JE164" i="2" s="1"/>
  <c r="IZ163" i="2"/>
  <c r="JA163" i="2" s="1"/>
  <c r="JU170" i="2"/>
  <c r="JV170" i="2" s="1"/>
  <c r="JU169" i="2"/>
  <c r="JV169" i="2" s="1"/>
  <c r="JU168" i="2"/>
  <c r="JV168" i="2" s="1"/>
  <c r="JU167" i="2"/>
  <c r="JV167" i="2" s="1"/>
  <c r="JU166" i="2"/>
  <c r="JV166" i="2" s="1"/>
  <c r="JU165" i="2"/>
  <c r="JV165" i="2" s="1"/>
  <c r="JU164" i="2"/>
  <c r="JV164" i="2" s="1"/>
  <c r="JU163" i="2"/>
  <c r="JV163" i="2" s="1"/>
  <c r="KQ164" i="2" l="1"/>
  <c r="KQ165" i="2"/>
  <c r="KQ166" i="2"/>
  <c r="KQ167" i="2"/>
  <c r="KQ168" i="2"/>
  <c r="KQ169" i="2"/>
  <c r="KQ170" i="2"/>
  <c r="JE163" i="2"/>
  <c r="JA162" i="2"/>
  <c r="KQ163" i="2" l="1"/>
  <c r="JE162" i="2"/>
  <c r="KN162" i="2" l="1"/>
  <c r="KN160" i="2" s="1"/>
  <c r="KN172" i="2" l="1"/>
  <c r="KO172" i="2" s="1"/>
  <c r="KN171" i="2" l="1"/>
  <c r="KO171" i="2" s="1"/>
  <c r="KM171" i="2"/>
  <c r="KL171" i="2"/>
  <c r="JT171" i="2"/>
  <c r="JS171" i="2"/>
  <c r="JU172" i="2"/>
  <c r="IY171" i="2"/>
  <c r="IX171" i="2"/>
  <c r="JU171" i="2" l="1"/>
  <c r="KJ161" i="2" l="1"/>
  <c r="JQ161" i="2"/>
  <c r="KF161" i="2" l="1"/>
  <c r="H8" i="3" l="1"/>
  <c r="H9" i="3"/>
  <c r="H10" i="3"/>
  <c r="H11" i="3"/>
  <c r="H12" i="3"/>
  <c r="H14" i="3"/>
  <c r="H15" i="3"/>
  <c r="H16" i="3"/>
  <c r="H17" i="3"/>
  <c r="E6" i="3" l="1"/>
  <c r="H6" i="3" s="1"/>
  <c r="F18" i="3" l="1"/>
  <c r="E18" i="3"/>
  <c r="E19" i="3" s="1"/>
  <c r="G8" i="3"/>
  <c r="G9" i="3"/>
  <c r="G10" i="3"/>
  <c r="G11" i="3"/>
  <c r="G12" i="3"/>
  <c r="G14" i="3"/>
  <c r="G15" i="3"/>
  <c r="G16" i="3"/>
  <c r="G17" i="3"/>
  <c r="G6" i="3"/>
  <c r="OX189" i="2"/>
  <c r="OX191" i="2" s="1"/>
  <c r="LF189" i="2"/>
  <c r="LF191" i="2" s="1"/>
  <c r="IX189" i="2"/>
  <c r="IX191" i="2" s="1"/>
  <c r="HB189" i="2"/>
  <c r="HB191" i="2" s="1"/>
  <c r="FE189" i="2"/>
  <c r="FE191" i="2" s="1"/>
  <c r="DI189" i="2"/>
  <c r="DI190" i="2" s="1"/>
  <c r="SP187" i="2"/>
  <c r="BG178" i="2"/>
  <c r="SO177" i="2"/>
  <c r="QS177" i="2"/>
  <c r="OW177" i="2"/>
  <c r="NA177" i="2"/>
  <c r="LE177" i="2"/>
  <c r="IW177" i="2"/>
  <c r="HA177" i="2"/>
  <c r="GZ177" i="2"/>
  <c r="WZ175" i="2"/>
  <c r="WV175" i="2"/>
  <c r="VI175" i="2"/>
  <c r="VA175" i="2"/>
  <c r="UR175" i="2"/>
  <c r="US175" i="2" s="1"/>
  <c r="TM175" i="2"/>
  <c r="TN175" i="2" s="1"/>
  <c r="UK175" i="2" s="1"/>
  <c r="SN175" i="2"/>
  <c r="QL175" i="2"/>
  <c r="QM175" i="2" s="1"/>
  <c r="UN175" i="2" s="1"/>
  <c r="UO175" i="2" s="1"/>
  <c r="PU175" i="2"/>
  <c r="PV175" i="2" s="1"/>
  <c r="PE175" i="2"/>
  <c r="OV175" i="2"/>
  <c r="MZ175" i="2"/>
  <c r="KT175" i="2"/>
  <c r="JA175" i="2"/>
  <c r="JE175" i="2" s="1"/>
  <c r="KQ175" i="2" s="1"/>
  <c r="IV175" i="2"/>
  <c r="GY175" i="2"/>
  <c r="GV175" i="2"/>
  <c r="FC175" i="2"/>
  <c r="BL175" i="2"/>
  <c r="BF175" i="2"/>
  <c r="BD175" i="2"/>
  <c r="AB175" i="2"/>
  <c r="WV174" i="2"/>
  <c r="VQ174" i="2"/>
  <c r="VM174" i="2"/>
  <c r="VC174" i="2"/>
  <c r="VB174" i="2"/>
  <c r="VA174" i="2" s="1"/>
  <c r="UR174" i="2"/>
  <c r="TM174" i="2"/>
  <c r="TE174" i="2"/>
  <c r="TA174" i="2"/>
  <c r="SR174" i="2"/>
  <c r="SS174" i="2" s="1"/>
  <c r="SW174" i="2" s="1"/>
  <c r="SN174" i="2"/>
  <c r="SK174" i="2"/>
  <c r="RI174" i="2"/>
  <c r="RE174" i="2"/>
  <c r="QL174" i="2"/>
  <c r="QM174" i="2" s="1"/>
  <c r="PU174" i="2"/>
  <c r="PM174" i="2"/>
  <c r="PI174" i="2"/>
  <c r="PE174" i="2"/>
  <c r="OV174" i="2"/>
  <c r="OS174" i="2"/>
  <c r="NQ174" i="2"/>
  <c r="NM174" i="2"/>
  <c r="MZ174" i="2"/>
  <c r="ML174" i="2"/>
  <c r="MH174" i="2"/>
  <c r="LU174" i="2"/>
  <c r="LQ174" i="2"/>
  <c r="LH174" i="2"/>
  <c r="LI174" i="2" s="1"/>
  <c r="LM174" i="2" s="1"/>
  <c r="MW174" i="2" s="1"/>
  <c r="KT174" i="2"/>
  <c r="JM174" i="2"/>
  <c r="JI174" i="2"/>
  <c r="IZ174" i="2"/>
  <c r="JA174" i="2" s="1"/>
  <c r="JE174" i="2" s="1"/>
  <c r="KQ174" i="2" s="1"/>
  <c r="IV174" i="2"/>
  <c r="HQ174" i="2"/>
  <c r="HM174" i="2"/>
  <c r="GY174" i="2"/>
  <c r="FT174" i="2"/>
  <c r="FP174" i="2"/>
  <c r="FH174" i="2"/>
  <c r="FL174" i="2" s="1"/>
  <c r="GV174" i="2" s="1"/>
  <c r="FC174" i="2"/>
  <c r="DX174" i="2"/>
  <c r="DT174" i="2"/>
  <c r="DP174" i="2"/>
  <c r="EZ174" i="2" s="1"/>
  <c r="DK174" i="2"/>
  <c r="CS174" i="2"/>
  <c r="CO174" i="2"/>
  <c r="CB174" i="2"/>
  <c r="BX174" i="2"/>
  <c r="BO174" i="2"/>
  <c r="BP174" i="2" s="1"/>
  <c r="BT174" i="2" s="1"/>
  <c r="BL174" i="2"/>
  <c r="BG174" i="2"/>
  <c r="BF174" i="2" s="1"/>
  <c r="BA174" i="2"/>
  <c r="AZ174" i="2"/>
  <c r="BD174" i="2" s="1"/>
  <c r="AX174" i="2"/>
  <c r="AU174" i="2"/>
  <c r="AT174" i="2"/>
  <c r="AS174" i="2"/>
  <c r="AQ174" i="2"/>
  <c r="AP174" i="2"/>
  <c r="AO174" i="2"/>
  <c r="AM174" i="2"/>
  <c r="AL174" i="2"/>
  <c r="AK174" i="2"/>
  <c r="AI174" i="2"/>
  <c r="AH174" i="2"/>
  <c r="AG174" i="2"/>
  <c r="AD174" i="2"/>
  <c r="AC174" i="2"/>
  <c r="AB174" i="2"/>
  <c r="Z174" i="2"/>
  <c r="Y174" i="2"/>
  <c r="X174" i="2"/>
  <c r="V174" i="2"/>
  <c r="U174" i="2"/>
  <c r="T174" i="2"/>
  <c r="R174" i="2"/>
  <c r="Q174" i="2"/>
  <c r="P174" i="2"/>
  <c r="WV173" i="2"/>
  <c r="VQ173" i="2"/>
  <c r="VM173" i="2"/>
  <c r="VC173" i="2"/>
  <c r="VB173" i="2"/>
  <c r="VA173" i="2" s="1"/>
  <c r="UR173" i="2"/>
  <c r="TM173" i="2"/>
  <c r="TE173" i="2"/>
  <c r="TA173" i="2"/>
  <c r="SR173" i="2"/>
  <c r="SS173" i="2" s="1"/>
  <c r="SW173" i="2" s="1"/>
  <c r="SN173" i="2"/>
  <c r="SK173" i="2"/>
  <c r="SH173" i="2"/>
  <c r="RI173" i="2"/>
  <c r="RE173" i="2"/>
  <c r="QL173" i="2"/>
  <c r="QM173" i="2" s="1"/>
  <c r="PU173" i="2"/>
  <c r="PM173" i="2"/>
  <c r="PI173" i="2"/>
  <c r="PE173" i="2"/>
  <c r="OZ173" i="2"/>
  <c r="OV173" i="2"/>
  <c r="OS173" i="2"/>
  <c r="NQ173" i="2"/>
  <c r="NM173" i="2"/>
  <c r="MZ173" i="2"/>
  <c r="ML173" i="2"/>
  <c r="MH173" i="2"/>
  <c r="LU173" i="2"/>
  <c r="LQ173" i="2"/>
  <c r="LH173" i="2"/>
  <c r="LI173" i="2" s="1"/>
  <c r="LM173" i="2" s="1"/>
  <c r="MW173" i="2" s="1"/>
  <c r="KT173" i="2"/>
  <c r="JM173" i="2"/>
  <c r="JI173" i="2"/>
  <c r="IZ173" i="2"/>
  <c r="JA173" i="2" s="1"/>
  <c r="JE173" i="2" s="1"/>
  <c r="KQ173" i="2" s="1"/>
  <c r="IV173" i="2"/>
  <c r="HQ173" i="2"/>
  <c r="HM173" i="2"/>
  <c r="GY173" i="2"/>
  <c r="FT173" i="2"/>
  <c r="FP173" i="2"/>
  <c r="FH173" i="2"/>
  <c r="FL173" i="2" s="1"/>
  <c r="GV173" i="2" s="1"/>
  <c r="FC173" i="2"/>
  <c r="DX173" i="2"/>
  <c r="DT173" i="2"/>
  <c r="DP173" i="2"/>
  <c r="EZ173" i="2" s="1"/>
  <c r="DK173" i="2"/>
  <c r="CS173" i="2"/>
  <c r="CO173" i="2"/>
  <c r="CB173" i="2"/>
  <c r="BX173" i="2"/>
  <c r="BO173" i="2"/>
  <c r="BP173" i="2" s="1"/>
  <c r="BT173" i="2" s="1"/>
  <c r="BL173" i="2"/>
  <c r="BG173" i="2"/>
  <c r="BF173" i="2" s="1"/>
  <c r="BA173" i="2"/>
  <c r="AZ173" i="2"/>
  <c r="BD173" i="2" s="1"/>
  <c r="AX173" i="2"/>
  <c r="AU173" i="2"/>
  <c r="AT173" i="2"/>
  <c r="AS173" i="2"/>
  <c r="AQ173" i="2"/>
  <c r="AP173" i="2"/>
  <c r="AO173" i="2"/>
  <c r="AM173" i="2"/>
  <c r="AL173" i="2"/>
  <c r="AK173" i="2"/>
  <c r="AI173" i="2"/>
  <c r="AH173" i="2"/>
  <c r="AG173" i="2"/>
  <c r="AD173" i="2"/>
  <c r="AC173" i="2"/>
  <c r="AB173" i="2"/>
  <c r="Z173" i="2"/>
  <c r="Y173" i="2"/>
  <c r="X173" i="2"/>
  <c r="V173" i="2"/>
  <c r="U173" i="2"/>
  <c r="T173" i="2"/>
  <c r="R173" i="2"/>
  <c r="Q173" i="2"/>
  <c r="P173" i="2"/>
  <c r="WV172" i="2"/>
  <c r="VQ172" i="2"/>
  <c r="VM172" i="2"/>
  <c r="VC172" i="2"/>
  <c r="VB172" i="2"/>
  <c r="UR172" i="2"/>
  <c r="TM172" i="2"/>
  <c r="TE172" i="2"/>
  <c r="TA172" i="2"/>
  <c r="SR172" i="2"/>
  <c r="SS172" i="2" s="1"/>
  <c r="SW172" i="2" s="1"/>
  <c r="SH172" i="2"/>
  <c r="SI172" i="2" s="1"/>
  <c r="SN172" i="2" s="1"/>
  <c r="RI172" i="2"/>
  <c r="RE172" i="2"/>
  <c r="RA172" i="2"/>
  <c r="SK172" i="2" s="1"/>
  <c r="QV172" i="2"/>
  <c r="QL172" i="2"/>
  <c r="QM172" i="2" s="1"/>
  <c r="PU172" i="2"/>
  <c r="PM172" i="2"/>
  <c r="PI172" i="2"/>
  <c r="PE172" i="2"/>
  <c r="OZ172" i="2"/>
  <c r="OV172" i="2"/>
  <c r="OS172" i="2"/>
  <c r="NQ172" i="2"/>
  <c r="NM172" i="2"/>
  <c r="MZ172" i="2"/>
  <c r="ML172" i="2"/>
  <c r="MH172" i="2"/>
  <c r="LU172" i="2"/>
  <c r="LQ172" i="2"/>
  <c r="LH172" i="2"/>
  <c r="LI172" i="2" s="1"/>
  <c r="LM172" i="2" s="1"/>
  <c r="MW172" i="2" s="1"/>
  <c r="JM172" i="2"/>
  <c r="JI172" i="2"/>
  <c r="IZ172" i="2"/>
  <c r="JA172" i="2" s="1"/>
  <c r="JE172" i="2" s="1"/>
  <c r="IV172" i="2"/>
  <c r="HQ172" i="2"/>
  <c r="HM172" i="2"/>
  <c r="GY172" i="2"/>
  <c r="FT172" i="2"/>
  <c r="FP172" i="2"/>
  <c r="FH172" i="2"/>
  <c r="FL172" i="2" s="1"/>
  <c r="GV172" i="2" s="1"/>
  <c r="FC172" i="2"/>
  <c r="DX172" i="2"/>
  <c r="DT172" i="2"/>
  <c r="DP172" i="2"/>
  <c r="EZ172" i="2" s="1"/>
  <c r="DK172" i="2"/>
  <c r="CW172" i="2"/>
  <c r="CS172" i="2"/>
  <c r="CO172" i="2"/>
  <c r="CJ172" i="2"/>
  <c r="CF172" i="2"/>
  <c r="CB172" i="2"/>
  <c r="BX172" i="2"/>
  <c r="BO172" i="2"/>
  <c r="BP172" i="2" s="1"/>
  <c r="BT172" i="2" s="1"/>
  <c r="BL172" i="2"/>
  <c r="BG172" i="2"/>
  <c r="BA172" i="2"/>
  <c r="AZ172" i="2"/>
  <c r="BD172" i="2" s="1"/>
  <c r="AU172" i="2"/>
  <c r="AT172" i="2"/>
  <c r="AS172" i="2"/>
  <c r="AQ172" i="2"/>
  <c r="AP172" i="2"/>
  <c r="AO172" i="2"/>
  <c r="AM172" i="2"/>
  <c r="AL172" i="2"/>
  <c r="AK172" i="2"/>
  <c r="AI172" i="2"/>
  <c r="AH172" i="2"/>
  <c r="AG172" i="2"/>
  <c r="AD172" i="2"/>
  <c r="AC172" i="2"/>
  <c r="AB172" i="2"/>
  <c r="Z172" i="2"/>
  <c r="Y172" i="2"/>
  <c r="X172" i="2"/>
  <c r="V172" i="2"/>
  <c r="U172" i="2"/>
  <c r="T172" i="2"/>
  <c r="R172" i="2"/>
  <c r="Q172" i="2"/>
  <c r="P172" i="2"/>
  <c r="I172" i="2"/>
  <c r="J172" i="2" s="1"/>
  <c r="H172" i="2"/>
  <c r="WV171" i="2"/>
  <c r="VQ171" i="2"/>
  <c r="VM171" i="2"/>
  <c r="VC171" i="2"/>
  <c r="VB171" i="2"/>
  <c r="VA171" i="2" s="1"/>
  <c r="UR171" i="2"/>
  <c r="TM171" i="2"/>
  <c r="TE171" i="2"/>
  <c r="TA171" i="2"/>
  <c r="SR171" i="2"/>
  <c r="SS171" i="2" s="1"/>
  <c r="SW171" i="2" s="1"/>
  <c r="SH171" i="2"/>
  <c r="SI171" i="2" s="1"/>
  <c r="RQ171" i="2"/>
  <c r="RI171" i="2"/>
  <c r="RE171" i="2"/>
  <c r="RA171" i="2"/>
  <c r="QV171" i="2"/>
  <c r="QL171" i="2"/>
  <c r="QM171" i="2" s="1"/>
  <c r="PU171" i="2"/>
  <c r="PM171" i="2"/>
  <c r="PI171" i="2"/>
  <c r="PE171" i="2"/>
  <c r="OZ171" i="2"/>
  <c r="OV171" i="2"/>
  <c r="OS171" i="2"/>
  <c r="NQ171" i="2"/>
  <c r="NM171" i="2"/>
  <c r="MZ171" i="2"/>
  <c r="ML171" i="2"/>
  <c r="MH171" i="2"/>
  <c r="LU171" i="2"/>
  <c r="LQ171" i="2"/>
  <c r="LH171" i="2"/>
  <c r="LI171" i="2" s="1"/>
  <c r="LM171" i="2" s="1"/>
  <c r="MW171" i="2" s="1"/>
  <c r="JM171" i="2"/>
  <c r="JI171" i="2"/>
  <c r="IZ171" i="2"/>
  <c r="JA171" i="2" s="1"/>
  <c r="JE171" i="2" s="1"/>
  <c r="IP171" i="2"/>
  <c r="IQ171" i="2" s="1"/>
  <c r="IV171" i="2" s="1"/>
  <c r="HQ171" i="2"/>
  <c r="HM171" i="2"/>
  <c r="HD171" i="2"/>
  <c r="HE171" i="2" s="1"/>
  <c r="GY171" i="2"/>
  <c r="FT171" i="2"/>
  <c r="FP171" i="2"/>
  <c r="FH171" i="2"/>
  <c r="FL171" i="2" s="1"/>
  <c r="GV171" i="2" s="1"/>
  <c r="FC171" i="2"/>
  <c r="DX171" i="2"/>
  <c r="DT171" i="2"/>
  <c r="DP171" i="2"/>
  <c r="EZ171" i="2" s="1"/>
  <c r="DK171" i="2"/>
  <c r="CS171" i="2"/>
  <c r="CO171" i="2"/>
  <c r="CB171" i="2"/>
  <c r="BX171" i="2"/>
  <c r="BO171" i="2"/>
  <c r="BP171" i="2" s="1"/>
  <c r="BT171" i="2" s="1"/>
  <c r="BL171" i="2"/>
  <c r="BF171" i="2"/>
  <c r="BA171" i="2"/>
  <c r="AZ171" i="2"/>
  <c r="BD171" i="2" s="1"/>
  <c r="AX171" i="2"/>
  <c r="AU171" i="2"/>
  <c r="AT171" i="2"/>
  <c r="AS171" i="2"/>
  <c r="AQ171" i="2"/>
  <c r="AP171" i="2"/>
  <c r="AO171" i="2"/>
  <c r="AM171" i="2"/>
  <c r="AL171" i="2"/>
  <c r="AK171" i="2"/>
  <c r="AI171" i="2"/>
  <c r="AH171" i="2"/>
  <c r="AG171" i="2"/>
  <c r="AD171" i="2"/>
  <c r="AC171" i="2"/>
  <c r="AB171" i="2"/>
  <c r="Z171" i="2"/>
  <c r="Y171" i="2"/>
  <c r="X171" i="2"/>
  <c r="V171" i="2"/>
  <c r="U171" i="2"/>
  <c r="T171" i="2"/>
  <c r="R171" i="2"/>
  <c r="Q171" i="2"/>
  <c r="P171" i="2"/>
  <c r="WV162" i="2"/>
  <c r="VQ162" i="2"/>
  <c r="VM162" i="2"/>
  <c r="VC162" i="2"/>
  <c r="UY162" i="2" s="1"/>
  <c r="VB162" i="2"/>
  <c r="UR162" i="2"/>
  <c r="UD162" i="2"/>
  <c r="UE162" i="2" s="1"/>
  <c r="TM162" i="2"/>
  <c r="TE162" i="2"/>
  <c r="TA162" i="2"/>
  <c r="SR162" i="2"/>
  <c r="SS162" i="2" s="1"/>
  <c r="SW162" i="2" s="1"/>
  <c r="SH162" i="2"/>
  <c r="RQ162" i="2"/>
  <c r="RI162" i="2"/>
  <c r="RE162" i="2"/>
  <c r="QV162" i="2"/>
  <c r="QW162" i="2" s="1"/>
  <c r="QL162" i="2"/>
  <c r="QM162" i="2" s="1"/>
  <c r="PU162" i="2"/>
  <c r="PM162" i="2"/>
  <c r="PI162" i="2"/>
  <c r="OZ162" i="2"/>
  <c r="PA162" i="2" s="1"/>
  <c r="PE162" i="2" s="1"/>
  <c r="OP162" i="2"/>
  <c r="OQ162" i="2" s="1"/>
  <c r="NY162" i="2"/>
  <c r="NQ162" i="2"/>
  <c r="NM162" i="2"/>
  <c r="ND162" i="2"/>
  <c r="NE162" i="2" s="1"/>
  <c r="NI162" i="2" s="1"/>
  <c r="MT162" i="2"/>
  <c r="ML162" i="2"/>
  <c r="MH162" i="2"/>
  <c r="MC162" i="2"/>
  <c r="LU162" i="2"/>
  <c r="LQ162" i="2"/>
  <c r="LH162" i="2"/>
  <c r="LI162" i="2" s="1"/>
  <c r="LM162" i="2" s="1"/>
  <c r="KO162" i="2"/>
  <c r="JU162" i="2"/>
  <c r="JM162" i="2"/>
  <c r="JI162" i="2"/>
  <c r="IZ162" i="2"/>
  <c r="IP162" i="2"/>
  <c r="IQ162" i="2" s="1"/>
  <c r="HY162" i="2"/>
  <c r="HQ162" i="2"/>
  <c r="HM162" i="2"/>
  <c r="HD162" i="2"/>
  <c r="HE162" i="2" s="1"/>
  <c r="HI162" i="2" s="1"/>
  <c r="GS162" i="2"/>
  <c r="GB162" i="2"/>
  <c r="FT162" i="2"/>
  <c r="FP162" i="2"/>
  <c r="FG162" i="2"/>
  <c r="FH162" i="2" s="1"/>
  <c r="FL162" i="2" s="1"/>
  <c r="EW162" i="2"/>
  <c r="EX162" i="2" s="1"/>
  <c r="EF162" i="2"/>
  <c r="DX162" i="2"/>
  <c r="DT162" i="2"/>
  <c r="DK162" i="2"/>
  <c r="DL162" i="2" s="1"/>
  <c r="DP162" i="2" s="1"/>
  <c r="CS162" i="2"/>
  <c r="CO162" i="2"/>
  <c r="AJ162" i="2" s="1"/>
  <c r="CJ162" i="2"/>
  <c r="CB162" i="2"/>
  <c r="BX162" i="2"/>
  <c r="BO162" i="2"/>
  <c r="BP162" i="2" s="1"/>
  <c r="BT162" i="2" s="1"/>
  <c r="BL162" i="2"/>
  <c r="BG162" i="2"/>
  <c r="BA162" i="2"/>
  <c r="AZ162" i="2"/>
  <c r="BD162" i="2" s="1"/>
  <c r="AX162" i="2"/>
  <c r="AU162" i="2"/>
  <c r="AT162" i="2"/>
  <c r="AS162" i="2"/>
  <c r="AR162" i="2"/>
  <c r="AQ162" i="2"/>
  <c r="AP162" i="2"/>
  <c r="AO162" i="2"/>
  <c r="AM162" i="2"/>
  <c r="AL162" i="2"/>
  <c r="AK162" i="2"/>
  <c r="AI162" i="2"/>
  <c r="AH162" i="2"/>
  <c r="AG162" i="2"/>
  <c r="AD162" i="2"/>
  <c r="AC162" i="2"/>
  <c r="AB162" i="2"/>
  <c r="AA162" i="2"/>
  <c r="Z162" i="2"/>
  <c r="Y162" i="2"/>
  <c r="X162" i="2"/>
  <c r="V162" i="2"/>
  <c r="U162" i="2"/>
  <c r="T162" i="2"/>
  <c r="R162" i="2"/>
  <c r="Q162" i="2"/>
  <c r="P162" i="2"/>
  <c r="I162" i="2"/>
  <c r="H162" i="2"/>
  <c r="VA162" i="2" s="1"/>
  <c r="WV161" i="2"/>
  <c r="VQ161" i="2"/>
  <c r="VM161" i="2"/>
  <c r="VC161" i="2"/>
  <c r="UY161" i="2" s="1"/>
  <c r="VB161" i="2"/>
  <c r="UR161" i="2"/>
  <c r="UD161" i="2"/>
  <c r="TM161" i="2"/>
  <c r="TE161" i="2"/>
  <c r="TA161" i="2"/>
  <c r="SR161" i="2"/>
  <c r="SS161" i="2" s="1"/>
  <c r="SH161" i="2"/>
  <c r="SI161" i="2" s="1"/>
  <c r="RQ161" i="2"/>
  <c r="RQ160" i="2" s="1"/>
  <c r="RQ158" i="2" s="1"/>
  <c r="RI161" i="2"/>
  <c r="RE161" i="2"/>
  <c r="QV161" i="2"/>
  <c r="QW161" i="2" s="1"/>
  <c r="RA161" i="2" s="1"/>
  <c r="QL161" i="2"/>
  <c r="QM161" i="2" s="1"/>
  <c r="PU161" i="2"/>
  <c r="PM161" i="2"/>
  <c r="PI161" i="2"/>
  <c r="OZ161" i="2"/>
  <c r="OP161" i="2"/>
  <c r="OQ161" i="2" s="1"/>
  <c r="NY161" i="2"/>
  <c r="NQ161" i="2"/>
  <c r="NM161" i="2"/>
  <c r="ND161" i="2"/>
  <c r="MT161" i="2"/>
  <c r="ML161" i="2"/>
  <c r="MH161" i="2"/>
  <c r="MC161" i="2"/>
  <c r="LU161" i="2"/>
  <c r="LQ161" i="2"/>
  <c r="LH161" i="2"/>
  <c r="KO161" i="2"/>
  <c r="JU161" i="2"/>
  <c r="JM161" i="2"/>
  <c r="JI161" i="2"/>
  <c r="IZ161" i="2"/>
  <c r="JA161" i="2" s="1"/>
  <c r="JE161" i="2" s="1"/>
  <c r="IP161" i="2"/>
  <c r="IQ161" i="2" s="1"/>
  <c r="HY161" i="2"/>
  <c r="HQ161" i="2"/>
  <c r="HM161" i="2"/>
  <c r="HD161" i="2"/>
  <c r="HE161" i="2" s="1"/>
  <c r="GS161" i="2"/>
  <c r="GT161" i="2" s="1"/>
  <c r="GB161" i="2"/>
  <c r="FT161" i="2"/>
  <c r="FP161" i="2"/>
  <c r="FG161" i="2"/>
  <c r="FH161" i="2" s="1"/>
  <c r="EW161" i="2"/>
  <c r="EF161" i="2"/>
  <c r="DX161" i="2"/>
  <c r="DT161" i="2"/>
  <c r="DK161" i="2"/>
  <c r="CS161" i="2"/>
  <c r="CO161" i="2"/>
  <c r="CJ161" i="2"/>
  <c r="CB161" i="2"/>
  <c r="BX161" i="2"/>
  <c r="BO161" i="2"/>
  <c r="BP161" i="2" s="1"/>
  <c r="BT161" i="2" s="1"/>
  <c r="BL161" i="2"/>
  <c r="BG161" i="2"/>
  <c r="BA161" i="2"/>
  <c r="AZ161" i="2"/>
  <c r="BD161" i="2" s="1"/>
  <c r="AX161" i="2"/>
  <c r="AU161" i="2"/>
  <c r="AT161" i="2"/>
  <c r="AS161" i="2"/>
  <c r="AR161" i="2"/>
  <c r="AQ161" i="2"/>
  <c r="AP161" i="2"/>
  <c r="AO161" i="2"/>
  <c r="AM161" i="2"/>
  <c r="AL161" i="2"/>
  <c r="AK161" i="2"/>
  <c r="AI161" i="2"/>
  <c r="AH161" i="2"/>
  <c r="AG161" i="2"/>
  <c r="AD161" i="2"/>
  <c r="AC161" i="2"/>
  <c r="AB161" i="2"/>
  <c r="AA161" i="2"/>
  <c r="Z161" i="2"/>
  <c r="Y161" i="2"/>
  <c r="X161" i="2"/>
  <c r="V161" i="2"/>
  <c r="U161" i="2"/>
  <c r="T161" i="2"/>
  <c r="R161" i="2"/>
  <c r="Q161" i="2"/>
  <c r="P161" i="2"/>
  <c r="I161" i="2"/>
  <c r="H161" i="2"/>
  <c r="WV160" i="2"/>
  <c r="VQ160" i="2"/>
  <c r="VM160" i="2"/>
  <c r="VB160" i="2"/>
  <c r="UR160" i="2"/>
  <c r="UC160" i="2"/>
  <c r="UC158" i="2" s="1"/>
  <c r="TL160" i="2"/>
  <c r="TL158" i="2" s="1"/>
  <c r="TE160" i="2"/>
  <c r="TA160" i="2"/>
  <c r="SQ160" i="2"/>
  <c r="SQ158" i="2" s="1"/>
  <c r="SG160" i="2"/>
  <c r="SG158" i="2" s="1"/>
  <c r="RP160" i="2"/>
  <c r="RP158" i="2" s="1"/>
  <c r="RI160" i="2"/>
  <c r="RE160" i="2"/>
  <c r="QU160" i="2"/>
  <c r="QU158" i="2" s="1"/>
  <c r="QK160" i="2"/>
  <c r="QL160" i="2" s="1"/>
  <c r="PT160" i="2"/>
  <c r="PM160" i="2"/>
  <c r="PI160" i="2"/>
  <c r="OY160" i="2"/>
  <c r="OY158" i="2" s="1"/>
  <c r="OO160" i="2"/>
  <c r="OO158" i="2" s="1"/>
  <c r="NX160" i="2"/>
  <c r="NQ160" i="2"/>
  <c r="NM160" i="2"/>
  <c r="NC160" i="2"/>
  <c r="MS160" i="2"/>
  <c r="ML160" i="2"/>
  <c r="MH160" i="2"/>
  <c r="MB160" i="2"/>
  <c r="MB158" i="2" s="1"/>
  <c r="LU160" i="2"/>
  <c r="LQ160" i="2"/>
  <c r="LL160" i="2"/>
  <c r="LL158" i="2" s="1"/>
  <c r="LK160" i="2"/>
  <c r="LK158" i="2" s="1"/>
  <c r="LJ160" i="2"/>
  <c r="LJ158" i="2" s="1"/>
  <c r="LG160" i="2"/>
  <c r="LG158" i="2" s="1"/>
  <c r="KM160" i="2"/>
  <c r="JT160" i="2"/>
  <c r="JI160" i="2"/>
  <c r="JD160" i="2"/>
  <c r="JC160" i="2"/>
  <c r="JB160" i="2"/>
  <c r="IY160" i="2"/>
  <c r="IO160" i="2"/>
  <c r="IO158" i="2" s="1"/>
  <c r="HX160" i="2"/>
  <c r="HX158" i="2" s="1"/>
  <c r="HQ160" i="2"/>
  <c r="HM160" i="2"/>
  <c r="HH160" i="2"/>
  <c r="HH158" i="2" s="1"/>
  <c r="HG160" i="2"/>
  <c r="HG158" i="2" s="1"/>
  <c r="HF160" i="2"/>
  <c r="HF158" i="2" s="1"/>
  <c r="HC160" i="2"/>
  <c r="HC158" i="2" s="1"/>
  <c r="GR160" i="2"/>
  <c r="FT160" i="2"/>
  <c r="FP160" i="2"/>
  <c r="FK160" i="2"/>
  <c r="FK158" i="2" s="1"/>
  <c r="FJ160" i="2"/>
  <c r="FJ158" i="2" s="1"/>
  <c r="FI160" i="2"/>
  <c r="FI158" i="2" s="1"/>
  <c r="EV160" i="2"/>
  <c r="EE160" i="2"/>
  <c r="EE158" i="2" s="1"/>
  <c r="DX160" i="2"/>
  <c r="DT160" i="2"/>
  <c r="DO160" i="2"/>
  <c r="DN160" i="2"/>
  <c r="DN158" i="2" s="1"/>
  <c r="DM160" i="2"/>
  <c r="DM158" i="2" s="1"/>
  <c r="DJ160" i="2"/>
  <c r="DJ158" i="2" s="1"/>
  <c r="DA160" i="2"/>
  <c r="CZ160" i="2"/>
  <c r="CZ158" i="2" s="1"/>
  <c r="CS160" i="2"/>
  <c r="AN160" i="2" s="1"/>
  <c r="CO160" i="2"/>
  <c r="CI160" i="2"/>
  <c r="CB160" i="2"/>
  <c r="BX160" i="2"/>
  <c r="BN160" i="2"/>
  <c r="BO160" i="2" s="1"/>
  <c r="BL160" i="2"/>
  <c r="BG160" i="2"/>
  <c r="BA160" i="2"/>
  <c r="AZ160" i="2"/>
  <c r="BD160" i="2" s="1"/>
  <c r="AX160" i="2"/>
  <c r="AT160" i="2"/>
  <c r="AT158" i="2" s="1"/>
  <c r="AS160" i="2"/>
  <c r="AR160" i="2"/>
  <c r="AQ160" i="2"/>
  <c r="AP160" i="2"/>
  <c r="AP158" i="2" s="1"/>
  <c r="AO160" i="2"/>
  <c r="AM160" i="2"/>
  <c r="AL160" i="2"/>
  <c r="AK160" i="2"/>
  <c r="AK158" i="2" s="1"/>
  <c r="AI160" i="2"/>
  <c r="AH160" i="2"/>
  <c r="AG160" i="2"/>
  <c r="AC160" i="2"/>
  <c r="AC158" i="2" s="1"/>
  <c r="AB160" i="2"/>
  <c r="AA160" i="2"/>
  <c r="Z160" i="2"/>
  <c r="Y160" i="2"/>
  <c r="Y158" i="2" s="1"/>
  <c r="X160" i="2"/>
  <c r="X158" i="2" s="1"/>
  <c r="V160" i="2"/>
  <c r="U160" i="2"/>
  <c r="T160" i="2"/>
  <c r="T158" i="2" s="1"/>
  <c r="R160" i="2"/>
  <c r="R158" i="2" s="1"/>
  <c r="Q160" i="2"/>
  <c r="P160" i="2"/>
  <c r="H160" i="2"/>
  <c r="WV159" i="2"/>
  <c r="VQ159" i="2"/>
  <c r="VM159" i="2"/>
  <c r="VC159" i="2"/>
  <c r="VB159" i="2"/>
  <c r="UR159" i="2"/>
  <c r="UK159" i="2"/>
  <c r="UG159" i="2"/>
  <c r="TE159" i="2"/>
  <c r="TA159" i="2"/>
  <c r="SN159" i="2"/>
  <c r="SK159" i="2"/>
  <c r="RI159" i="2"/>
  <c r="RE159" i="2"/>
  <c r="QL159" i="2"/>
  <c r="PU159" i="2"/>
  <c r="PM159" i="2"/>
  <c r="PI159" i="2"/>
  <c r="OV159" i="2"/>
  <c r="OS159" i="2"/>
  <c r="NQ159" i="2"/>
  <c r="NM159" i="2"/>
  <c r="MZ159" i="2"/>
  <c r="MW159" i="2"/>
  <c r="ML159" i="2"/>
  <c r="MH159" i="2"/>
  <c r="LU159" i="2"/>
  <c r="LQ159" i="2"/>
  <c r="KT159" i="2"/>
  <c r="KQ159" i="2"/>
  <c r="JM159" i="2"/>
  <c r="JI159" i="2"/>
  <c r="IV159" i="2"/>
  <c r="HQ159" i="2"/>
  <c r="HM159" i="2"/>
  <c r="HD159" i="2"/>
  <c r="HE159" i="2" s="1"/>
  <c r="HI159" i="2" s="1"/>
  <c r="GY159" i="2"/>
  <c r="GV159" i="2"/>
  <c r="FT159" i="2"/>
  <c r="FP159" i="2"/>
  <c r="FC159" i="2"/>
  <c r="DX159" i="2"/>
  <c r="DT159" i="2"/>
  <c r="DP159" i="2"/>
  <c r="EZ159" i="2" s="1"/>
  <c r="DK159" i="2"/>
  <c r="CS159" i="2"/>
  <c r="CO159" i="2"/>
  <c r="CB159" i="2"/>
  <c r="BX159" i="2"/>
  <c r="BO159" i="2"/>
  <c r="BP159" i="2" s="1"/>
  <c r="BT159" i="2" s="1"/>
  <c r="BL159" i="2"/>
  <c r="BA159" i="2"/>
  <c r="AZ159" i="2"/>
  <c r="BD159" i="2" s="1"/>
  <c r="AX159" i="2"/>
  <c r="AU159" i="2"/>
  <c r="AT159" i="2"/>
  <c r="AS159" i="2"/>
  <c r="AR159" i="2"/>
  <c r="AQ159" i="2"/>
  <c r="AP159" i="2"/>
  <c r="AO159" i="2"/>
  <c r="AM159" i="2"/>
  <c r="AL159" i="2"/>
  <c r="AK159" i="2"/>
  <c r="AI159" i="2"/>
  <c r="AH159" i="2"/>
  <c r="AG159" i="2"/>
  <c r="AD159" i="2"/>
  <c r="AC159" i="2"/>
  <c r="AB159" i="2"/>
  <c r="AA159" i="2"/>
  <c r="Z159" i="2"/>
  <c r="Y159" i="2"/>
  <c r="X159" i="2"/>
  <c r="V159" i="2"/>
  <c r="U159" i="2"/>
  <c r="T159" i="2"/>
  <c r="R159" i="2"/>
  <c r="Q159" i="2"/>
  <c r="P159" i="2"/>
  <c r="I159" i="2"/>
  <c r="H159" i="2"/>
  <c r="WO158" i="2"/>
  <c r="WN158" i="2"/>
  <c r="WM158" i="2"/>
  <c r="WK158" i="2"/>
  <c r="WJ158" i="2"/>
  <c r="WI158" i="2"/>
  <c r="WG158" i="2"/>
  <c r="WF158" i="2"/>
  <c r="WE158" i="2"/>
  <c r="WC158" i="2"/>
  <c r="WB158" i="2"/>
  <c r="WA158" i="2"/>
  <c r="VX158" i="2"/>
  <c r="VW158" i="2"/>
  <c r="VV158" i="2"/>
  <c r="VT158" i="2"/>
  <c r="VS158" i="2"/>
  <c r="VR158" i="2"/>
  <c r="VP158" i="2"/>
  <c r="VO158" i="2"/>
  <c r="VN158" i="2"/>
  <c r="VL158" i="2"/>
  <c r="VK158" i="2"/>
  <c r="VJ158" i="2"/>
  <c r="VH158" i="2"/>
  <c r="VG158" i="2"/>
  <c r="VF158" i="2"/>
  <c r="UY158" i="2"/>
  <c r="UB158" i="2"/>
  <c r="UA158" i="2"/>
  <c r="TY158" i="2"/>
  <c r="TX158" i="2"/>
  <c r="TW158" i="2"/>
  <c r="TU158" i="2"/>
  <c r="TT158" i="2"/>
  <c r="TS158" i="2"/>
  <c r="TQ158" i="2"/>
  <c r="TP158" i="2"/>
  <c r="TO158" i="2"/>
  <c r="TK158" i="2"/>
  <c r="TJ158" i="2"/>
  <c r="TH158" i="2"/>
  <c r="TG158" i="2"/>
  <c r="TF158" i="2"/>
  <c r="TD158" i="2"/>
  <c r="TC158" i="2"/>
  <c r="TB158" i="2"/>
  <c r="SZ158" i="2"/>
  <c r="SY158" i="2"/>
  <c r="SX158" i="2"/>
  <c r="SV158" i="2"/>
  <c r="SU158" i="2"/>
  <c r="ST158" i="2"/>
  <c r="SP158" i="2"/>
  <c r="SF158" i="2"/>
  <c r="SE158" i="2"/>
  <c r="SC158" i="2"/>
  <c r="SB158" i="2"/>
  <c r="SA158" i="2"/>
  <c r="RY158" i="2"/>
  <c r="RX158" i="2"/>
  <c r="RW158" i="2"/>
  <c r="RU158" i="2"/>
  <c r="RT158" i="2"/>
  <c r="RS158" i="2"/>
  <c r="RO158" i="2"/>
  <c r="RN158" i="2"/>
  <c r="RL158" i="2"/>
  <c r="RK158" i="2"/>
  <c r="RJ158" i="2"/>
  <c r="RH158" i="2"/>
  <c r="RG158" i="2"/>
  <c r="RF158" i="2"/>
  <c r="RD158" i="2"/>
  <c r="RC158" i="2"/>
  <c r="RB158" i="2"/>
  <c r="QZ158" i="2"/>
  <c r="QY158" i="2"/>
  <c r="QX158" i="2"/>
  <c r="QT158" i="2"/>
  <c r="QJ158" i="2"/>
  <c r="QI158" i="2"/>
  <c r="QG158" i="2"/>
  <c r="QF158" i="2"/>
  <c r="QE158" i="2"/>
  <c r="QC158" i="2"/>
  <c r="QB158" i="2"/>
  <c r="QA158" i="2"/>
  <c r="PY158" i="2"/>
  <c r="PX158" i="2"/>
  <c r="PW158" i="2"/>
  <c r="PS158" i="2"/>
  <c r="PR158" i="2"/>
  <c r="PP158" i="2"/>
  <c r="PO158" i="2"/>
  <c r="PN158" i="2"/>
  <c r="PL158" i="2"/>
  <c r="PK158" i="2"/>
  <c r="PJ158" i="2"/>
  <c r="PH158" i="2"/>
  <c r="PG158" i="2"/>
  <c r="PF158" i="2"/>
  <c r="PD158" i="2"/>
  <c r="PC158" i="2"/>
  <c r="PB158" i="2"/>
  <c r="OX158" i="2"/>
  <c r="ON158" i="2"/>
  <c r="OM158" i="2"/>
  <c r="OK158" i="2"/>
  <c r="OJ158" i="2"/>
  <c r="OI158" i="2"/>
  <c r="OG158" i="2"/>
  <c r="OF158" i="2"/>
  <c r="OE158" i="2"/>
  <c r="OC158" i="2"/>
  <c r="OB158" i="2"/>
  <c r="OA158" i="2"/>
  <c r="NX158" i="2"/>
  <c r="NW158" i="2"/>
  <c r="NV158" i="2"/>
  <c r="NT158" i="2"/>
  <c r="NS158" i="2"/>
  <c r="NR158" i="2"/>
  <c r="NP158" i="2"/>
  <c r="NO158" i="2"/>
  <c r="NN158" i="2"/>
  <c r="NL158" i="2"/>
  <c r="NK158" i="2"/>
  <c r="NJ158" i="2"/>
  <c r="NH158" i="2"/>
  <c r="NG158" i="2"/>
  <c r="NF158" i="2"/>
  <c r="NB158" i="2"/>
  <c r="MS158" i="2"/>
  <c r="MR158" i="2"/>
  <c r="MQ158" i="2"/>
  <c r="MO158" i="2"/>
  <c r="MN158" i="2"/>
  <c r="MM158" i="2"/>
  <c r="MK158" i="2"/>
  <c r="MJ158" i="2"/>
  <c r="MI158" i="2"/>
  <c r="MG158" i="2"/>
  <c r="MF158" i="2"/>
  <c r="ME158" i="2"/>
  <c r="MA158" i="2"/>
  <c r="LZ158" i="2"/>
  <c r="LX158" i="2"/>
  <c r="LW158" i="2"/>
  <c r="LV158" i="2"/>
  <c r="LT158" i="2"/>
  <c r="LS158" i="2"/>
  <c r="LR158" i="2"/>
  <c r="LP158" i="2"/>
  <c r="LO158" i="2"/>
  <c r="LN158" i="2"/>
  <c r="LF158" i="2"/>
  <c r="IN158" i="2"/>
  <c r="IM158" i="2"/>
  <c r="IK158" i="2"/>
  <c r="IJ158" i="2"/>
  <c r="II158" i="2"/>
  <c r="IG158" i="2"/>
  <c r="IF158" i="2"/>
  <c r="IE158" i="2"/>
  <c r="IC158" i="2"/>
  <c r="IB158" i="2"/>
  <c r="IA158" i="2"/>
  <c r="HW158" i="2"/>
  <c r="HV158" i="2"/>
  <c r="HT158" i="2"/>
  <c r="HS158" i="2"/>
  <c r="HR158" i="2"/>
  <c r="HP158" i="2"/>
  <c r="HO158" i="2"/>
  <c r="HN158" i="2"/>
  <c r="HL158" i="2"/>
  <c r="HK158" i="2"/>
  <c r="HJ158" i="2"/>
  <c r="HB158" i="2"/>
  <c r="GQ158" i="2"/>
  <c r="GP158" i="2"/>
  <c r="GN158" i="2"/>
  <c r="GM158" i="2"/>
  <c r="GL158" i="2"/>
  <c r="GJ158" i="2"/>
  <c r="GI158" i="2"/>
  <c r="GH158" i="2"/>
  <c r="GF158" i="2"/>
  <c r="GE158" i="2"/>
  <c r="GD158" i="2"/>
  <c r="GA158" i="2"/>
  <c r="FZ158" i="2"/>
  <c r="FY158" i="2"/>
  <c r="FW158" i="2"/>
  <c r="FV158" i="2"/>
  <c r="FU158" i="2"/>
  <c r="FS158" i="2"/>
  <c r="FR158" i="2"/>
  <c r="FQ158" i="2"/>
  <c r="FO158" i="2"/>
  <c r="FN158" i="2"/>
  <c r="FM158" i="2"/>
  <c r="FF158" i="2"/>
  <c r="FE158" i="2"/>
  <c r="EV158" i="2"/>
  <c r="EU158" i="2"/>
  <c r="ET158" i="2"/>
  <c r="ER158" i="2"/>
  <c r="EQ158" i="2"/>
  <c r="EP158" i="2"/>
  <c r="EN158" i="2"/>
  <c r="EM158" i="2"/>
  <c r="EL158" i="2"/>
  <c r="EJ158" i="2"/>
  <c r="EI158" i="2"/>
  <c r="EH158" i="2"/>
  <c r="ED158" i="2"/>
  <c r="EC158" i="2"/>
  <c r="EA158" i="2"/>
  <c r="DZ158" i="2"/>
  <c r="DY158" i="2"/>
  <c r="DW158" i="2"/>
  <c r="DV158" i="2"/>
  <c r="DU158" i="2"/>
  <c r="DS158" i="2"/>
  <c r="DR158" i="2"/>
  <c r="DQ158" i="2"/>
  <c r="DO158" i="2"/>
  <c r="DI158" i="2"/>
  <c r="DC158" i="2"/>
  <c r="DA158" i="2"/>
  <c r="CY158" i="2"/>
  <c r="CX158" i="2"/>
  <c r="CW158" i="2"/>
  <c r="CV158" i="2"/>
  <c r="CU158" i="2"/>
  <c r="CT158" i="2"/>
  <c r="CR158" i="2"/>
  <c r="CQ158" i="2"/>
  <c r="CP158" i="2"/>
  <c r="CN158" i="2"/>
  <c r="CM158" i="2"/>
  <c r="CL158" i="2"/>
  <c r="CH158" i="2"/>
  <c r="CG158" i="2"/>
  <c r="CF158" i="2"/>
  <c r="CE158" i="2"/>
  <c r="CD158" i="2"/>
  <c r="CC158" i="2"/>
  <c r="CA158" i="2"/>
  <c r="BZ158" i="2"/>
  <c r="BY158" i="2"/>
  <c r="BW158" i="2"/>
  <c r="BV158" i="2"/>
  <c r="BU158" i="2"/>
  <c r="BS158" i="2"/>
  <c r="BR158" i="2"/>
  <c r="BQ158" i="2"/>
  <c r="BN158" i="2"/>
  <c r="BM158" i="2"/>
  <c r="BK158" i="2"/>
  <c r="BA158" i="2"/>
  <c r="Z158" i="2"/>
  <c r="N158" i="2"/>
  <c r="M158" i="2"/>
  <c r="L158" i="2"/>
  <c r="WZ157" i="2"/>
  <c r="WY157" i="2"/>
  <c r="WV157" i="2"/>
  <c r="VQ157" i="2"/>
  <c r="VM157" i="2"/>
  <c r="VA157" i="2"/>
  <c r="UR157" i="2"/>
  <c r="US157" i="2" s="1"/>
  <c r="UN157" i="2"/>
  <c r="UO157" i="2" s="1"/>
  <c r="UL157" i="2"/>
  <c r="UM157" i="2" s="1"/>
  <c r="UK157" i="2"/>
  <c r="TE157" i="2"/>
  <c r="TA157" i="2"/>
  <c r="SN157" i="2"/>
  <c r="RI157" i="2"/>
  <c r="RE157" i="2"/>
  <c r="QR157" i="2"/>
  <c r="PM157" i="2"/>
  <c r="PI157" i="2"/>
  <c r="OV157" i="2"/>
  <c r="NQ157" i="2"/>
  <c r="NM157" i="2"/>
  <c r="MZ157" i="2"/>
  <c r="ML157" i="2"/>
  <c r="MH157" i="2"/>
  <c r="LU157" i="2"/>
  <c r="LQ157" i="2"/>
  <c r="KT157" i="2"/>
  <c r="JM157" i="2"/>
  <c r="JI157" i="2"/>
  <c r="IV157" i="2"/>
  <c r="HQ157" i="2"/>
  <c r="HM157" i="2"/>
  <c r="GY157" i="2"/>
  <c r="FT157" i="2"/>
  <c r="FP157" i="2"/>
  <c r="FC157" i="2"/>
  <c r="DX157" i="2"/>
  <c r="DT157" i="2"/>
  <c r="DG157" i="2"/>
  <c r="CS157" i="2"/>
  <c r="CO157" i="2"/>
  <c r="CB157" i="2"/>
  <c r="BX157" i="2"/>
  <c r="BL157" i="2"/>
  <c r="BF157" i="2"/>
  <c r="BD157" i="2"/>
  <c r="BB157" i="2"/>
  <c r="BC157" i="2" s="1"/>
  <c r="AB157" i="2"/>
  <c r="WL156" i="2"/>
  <c r="WH156" i="2"/>
  <c r="WD156" i="2"/>
  <c r="VU156" i="2"/>
  <c r="VQ156" i="2"/>
  <c r="VM156" i="2"/>
  <c r="VC156" i="2"/>
  <c r="VC155" i="2" s="1"/>
  <c r="UR156" i="2"/>
  <c r="UD156" i="2"/>
  <c r="TZ156" i="2"/>
  <c r="TV156" i="2"/>
  <c r="TR156" i="2"/>
  <c r="TM156" i="2"/>
  <c r="TI156" i="2"/>
  <c r="TE156" i="2"/>
  <c r="TA156" i="2"/>
  <c r="SR156" i="2"/>
  <c r="SS156" i="2" s="1"/>
  <c r="SH156" i="2"/>
  <c r="SD156" i="2"/>
  <c r="RZ156" i="2"/>
  <c r="RV156" i="2"/>
  <c r="RQ156" i="2"/>
  <c r="RQ6" i="2" s="1"/>
  <c r="RM156" i="2"/>
  <c r="RI156" i="2"/>
  <c r="RE156" i="2"/>
  <c r="QV156" i="2"/>
  <c r="QW156" i="2" s="1"/>
  <c r="QL156" i="2"/>
  <c r="QH156" i="2"/>
  <c r="QD156" i="2"/>
  <c r="PZ156" i="2"/>
  <c r="PU156" i="2"/>
  <c r="PQ156" i="2"/>
  <c r="PM156" i="2"/>
  <c r="PI156" i="2"/>
  <c r="OZ156" i="2"/>
  <c r="PA156" i="2" s="1"/>
  <c r="PE156" i="2" s="1"/>
  <c r="OP156" i="2"/>
  <c r="OL156" i="2"/>
  <c r="OH156" i="2"/>
  <c r="OD156" i="2"/>
  <c r="NY156" i="2"/>
  <c r="NU156" i="2"/>
  <c r="NQ156" i="2"/>
  <c r="NM156" i="2"/>
  <c r="ND156" i="2"/>
  <c r="NE156" i="2" s="1"/>
  <c r="MT156" i="2"/>
  <c r="MP156" i="2"/>
  <c r="ML156" i="2"/>
  <c r="MH156" i="2"/>
  <c r="MC156" i="2"/>
  <c r="LY156" i="2"/>
  <c r="LU156" i="2"/>
  <c r="LQ156" i="2"/>
  <c r="LH156" i="2"/>
  <c r="LI156" i="2" s="1"/>
  <c r="KN156" i="2"/>
  <c r="KJ156" i="2"/>
  <c r="JU156" i="2"/>
  <c r="JQ156" i="2"/>
  <c r="JI156" i="2"/>
  <c r="IZ156" i="2"/>
  <c r="JA156" i="2" s="1"/>
  <c r="JE156" i="2" s="1"/>
  <c r="IP156" i="2"/>
  <c r="IL156" i="2"/>
  <c r="IH156" i="2"/>
  <c r="ID156" i="2"/>
  <c r="HY156" i="2"/>
  <c r="HU156" i="2"/>
  <c r="HQ156" i="2"/>
  <c r="HM156" i="2"/>
  <c r="HD156" i="2"/>
  <c r="HE156" i="2" s="1"/>
  <c r="GS156" i="2"/>
  <c r="GO156" i="2"/>
  <c r="GK156" i="2"/>
  <c r="GG156" i="2"/>
  <c r="GB156" i="2"/>
  <c r="FX156" i="2"/>
  <c r="FT156" i="2"/>
  <c r="FP156" i="2"/>
  <c r="FG156" i="2"/>
  <c r="FH156" i="2" s="1"/>
  <c r="EW156" i="2"/>
  <c r="ES156" i="2"/>
  <c r="ES155" i="2" s="1"/>
  <c r="EO156" i="2"/>
  <c r="EO155" i="2" s="1"/>
  <c r="EK156" i="2"/>
  <c r="EK155" i="2" s="1"/>
  <c r="EF156" i="2"/>
  <c r="EF155" i="2" s="1"/>
  <c r="EB156" i="2"/>
  <c r="EB155" i="2" s="1"/>
  <c r="DX156" i="2"/>
  <c r="DX155" i="2" s="1"/>
  <c r="DT156" i="2"/>
  <c r="DT155" i="2" s="1"/>
  <c r="DK156" i="2"/>
  <c r="DL156" i="2" s="1"/>
  <c r="DA156" i="2"/>
  <c r="DA155" i="2" s="1"/>
  <c r="CW156" i="2"/>
  <c r="CS156" i="2"/>
  <c r="CS155" i="2" s="1"/>
  <c r="CO156" i="2"/>
  <c r="CO155" i="2" s="1"/>
  <c r="CJ156" i="2"/>
  <c r="CJ155" i="2" s="1"/>
  <c r="CF156" i="2"/>
  <c r="CB156" i="2"/>
  <c r="CB155" i="2" s="1"/>
  <c r="BX156" i="2"/>
  <c r="BX155" i="2" s="1"/>
  <c r="BL156" i="2"/>
  <c r="BM156" i="2" s="1"/>
  <c r="BA156" i="2"/>
  <c r="AU156" i="2"/>
  <c r="AT156" i="2"/>
  <c r="AT155" i="2" s="1"/>
  <c r="AS156" i="2"/>
  <c r="AQ156" i="2"/>
  <c r="AP156" i="2"/>
  <c r="AP155" i="2" s="1"/>
  <c r="AO156" i="2"/>
  <c r="AM156" i="2"/>
  <c r="AM155" i="2" s="1"/>
  <c r="AL156" i="2"/>
  <c r="AL155" i="2" s="1"/>
  <c r="AK156" i="2"/>
  <c r="AI156" i="2"/>
  <c r="AI155" i="2" s="1"/>
  <c r="AH156" i="2"/>
  <c r="AH155" i="2" s="1"/>
  <c r="AG156" i="2"/>
  <c r="AD156" i="2"/>
  <c r="AD155" i="2" s="1"/>
  <c r="AC156" i="2"/>
  <c r="AB156" i="2"/>
  <c r="Z156" i="2"/>
  <c r="Z155" i="2" s="1"/>
  <c r="Y156" i="2"/>
  <c r="X156" i="2"/>
  <c r="X155" i="2" s="1"/>
  <c r="V156" i="2"/>
  <c r="V155" i="2" s="1"/>
  <c r="U156" i="2"/>
  <c r="T156" i="2"/>
  <c r="T155" i="2" s="1"/>
  <c r="R156" i="2"/>
  <c r="R155" i="2" s="1"/>
  <c r="Q156" i="2"/>
  <c r="P156" i="2"/>
  <c r="P155" i="2" s="1"/>
  <c r="I156" i="2"/>
  <c r="I155" i="2" s="1"/>
  <c r="WO155" i="2"/>
  <c r="WN155" i="2"/>
  <c r="WM155" i="2"/>
  <c r="WK155" i="2"/>
  <c r="WJ155" i="2"/>
  <c r="WI155" i="2"/>
  <c r="WG155" i="2"/>
  <c r="WF155" i="2"/>
  <c r="WE155" i="2"/>
  <c r="WC155" i="2"/>
  <c r="WB155" i="2"/>
  <c r="WA155" i="2"/>
  <c r="VX155" i="2"/>
  <c r="VW155" i="2"/>
  <c r="VV155" i="2"/>
  <c r="VT155" i="2"/>
  <c r="VS155" i="2"/>
  <c r="VR155" i="2"/>
  <c r="VP155" i="2"/>
  <c r="VO155" i="2"/>
  <c r="VN155" i="2"/>
  <c r="VL155" i="2"/>
  <c r="VK155" i="2"/>
  <c r="VJ155" i="2"/>
  <c r="VH155" i="2"/>
  <c r="VG155" i="2"/>
  <c r="VF155" i="2"/>
  <c r="UC155" i="2"/>
  <c r="UB155" i="2"/>
  <c r="UA155" i="2"/>
  <c r="TY155" i="2"/>
  <c r="TX155" i="2"/>
  <c r="TW155" i="2"/>
  <c r="TU155" i="2"/>
  <c r="TT155" i="2"/>
  <c r="TS155" i="2"/>
  <c r="TQ155" i="2"/>
  <c r="TP155" i="2"/>
  <c r="TO155" i="2"/>
  <c r="TL155" i="2"/>
  <c r="TK155" i="2"/>
  <c r="TJ155" i="2"/>
  <c r="TH155" i="2"/>
  <c r="TG155" i="2"/>
  <c r="TF155" i="2"/>
  <c r="TD155" i="2"/>
  <c r="TC155" i="2"/>
  <c r="TB155" i="2"/>
  <c r="SZ155" i="2"/>
  <c r="SY155" i="2"/>
  <c r="SX155" i="2"/>
  <c r="SV155" i="2"/>
  <c r="SU155" i="2"/>
  <c r="ST155" i="2"/>
  <c r="SQ155" i="2"/>
  <c r="SP155" i="2"/>
  <c r="SG155" i="2"/>
  <c r="SF155" i="2"/>
  <c r="SE155" i="2"/>
  <c r="SC155" i="2"/>
  <c r="SB155" i="2"/>
  <c r="SA155" i="2"/>
  <c r="RY155" i="2"/>
  <c r="RX155" i="2"/>
  <c r="RW155" i="2"/>
  <c r="RU155" i="2"/>
  <c r="RT155" i="2"/>
  <c r="RS155" i="2"/>
  <c r="RP155" i="2"/>
  <c r="RO155" i="2"/>
  <c r="RN155" i="2"/>
  <c r="RL155" i="2"/>
  <c r="RK155" i="2"/>
  <c r="RJ155" i="2"/>
  <c r="RH155" i="2"/>
  <c r="RG155" i="2"/>
  <c r="RF155" i="2"/>
  <c r="RD155" i="2"/>
  <c r="RC155" i="2"/>
  <c r="RB155" i="2"/>
  <c r="QZ155" i="2"/>
  <c r="QY155" i="2"/>
  <c r="QX155" i="2"/>
  <c r="QU155" i="2"/>
  <c r="QT155" i="2"/>
  <c r="QK155" i="2"/>
  <c r="QJ155" i="2"/>
  <c r="QI155" i="2"/>
  <c r="QG155" i="2"/>
  <c r="QF155" i="2"/>
  <c r="QE155" i="2"/>
  <c r="QC155" i="2"/>
  <c r="QB155" i="2"/>
  <c r="QA155" i="2"/>
  <c r="PY155" i="2"/>
  <c r="PX155" i="2"/>
  <c r="PW155" i="2"/>
  <c r="PT155" i="2"/>
  <c r="PS155" i="2"/>
  <c r="PR155" i="2"/>
  <c r="PP155" i="2"/>
  <c r="PO155" i="2"/>
  <c r="PN155" i="2"/>
  <c r="PL155" i="2"/>
  <c r="PK155" i="2"/>
  <c r="PJ155" i="2"/>
  <c r="PH155" i="2"/>
  <c r="PG155" i="2"/>
  <c r="PF155" i="2"/>
  <c r="PD155" i="2"/>
  <c r="PC155" i="2"/>
  <c r="PB155" i="2"/>
  <c r="OY155" i="2"/>
  <c r="OX155" i="2"/>
  <c r="OO155" i="2"/>
  <c r="ON155" i="2"/>
  <c r="OM155" i="2"/>
  <c r="OK155" i="2"/>
  <c r="OJ155" i="2"/>
  <c r="OI155" i="2"/>
  <c r="OG155" i="2"/>
  <c r="OF155" i="2"/>
  <c r="OE155" i="2"/>
  <c r="OC155" i="2"/>
  <c r="OB155" i="2"/>
  <c r="OA155" i="2"/>
  <c r="NX155" i="2"/>
  <c r="NW155" i="2"/>
  <c r="NV155" i="2"/>
  <c r="NT155" i="2"/>
  <c r="NS155" i="2"/>
  <c r="NR155" i="2"/>
  <c r="NP155" i="2"/>
  <c r="NO155" i="2"/>
  <c r="NN155" i="2"/>
  <c r="NL155" i="2"/>
  <c r="NK155" i="2"/>
  <c r="NJ155" i="2"/>
  <c r="NH155" i="2"/>
  <c r="NG155" i="2"/>
  <c r="NF155" i="2"/>
  <c r="NC155" i="2"/>
  <c r="NB155" i="2"/>
  <c r="MS155" i="2"/>
  <c r="MR155" i="2"/>
  <c r="MQ155" i="2"/>
  <c r="MO155" i="2"/>
  <c r="MN155" i="2"/>
  <c r="MM155" i="2"/>
  <c r="MK155" i="2"/>
  <c r="MJ155" i="2"/>
  <c r="MI155" i="2"/>
  <c r="MG155" i="2"/>
  <c r="MF155" i="2"/>
  <c r="ME155" i="2"/>
  <c r="MB155" i="2"/>
  <c r="MA155" i="2"/>
  <c r="LZ155" i="2"/>
  <c r="LX155" i="2"/>
  <c r="LW155" i="2"/>
  <c r="LV155" i="2"/>
  <c r="LT155" i="2"/>
  <c r="LS155" i="2"/>
  <c r="LR155" i="2"/>
  <c r="LP155" i="2"/>
  <c r="LO155" i="2"/>
  <c r="LN155" i="2"/>
  <c r="LL155" i="2"/>
  <c r="LK155" i="2"/>
  <c r="LJ155" i="2"/>
  <c r="LG155" i="2"/>
  <c r="LF155" i="2"/>
  <c r="KM155" i="2"/>
  <c r="KL155" i="2"/>
  <c r="KK155" i="2"/>
  <c r="KI155" i="2"/>
  <c r="KH155" i="2"/>
  <c r="KG155" i="2"/>
  <c r="KE155" i="2"/>
  <c r="KD155" i="2"/>
  <c r="KC155" i="2"/>
  <c r="KA155" i="2"/>
  <c r="JZ155" i="2"/>
  <c r="JW155" i="2"/>
  <c r="JT155" i="2"/>
  <c r="JS155" i="2"/>
  <c r="JR155" i="2"/>
  <c r="JP155" i="2"/>
  <c r="JO155" i="2"/>
  <c r="JN155" i="2"/>
  <c r="JL155" i="2"/>
  <c r="JK155" i="2"/>
  <c r="JJ155" i="2"/>
  <c r="JH155" i="2"/>
  <c r="JG155" i="2"/>
  <c r="JF155" i="2"/>
  <c r="JD155" i="2"/>
  <c r="JC155" i="2"/>
  <c r="JB155" i="2"/>
  <c r="IY155" i="2"/>
  <c r="IX155" i="2"/>
  <c r="IO155" i="2"/>
  <c r="IN155" i="2"/>
  <c r="IM155" i="2"/>
  <c r="IK155" i="2"/>
  <c r="IJ155" i="2"/>
  <c r="II155" i="2"/>
  <c r="IG155" i="2"/>
  <c r="IF155" i="2"/>
  <c r="IE155" i="2"/>
  <c r="IC155" i="2"/>
  <c r="IB155" i="2"/>
  <c r="IA155" i="2"/>
  <c r="HX155" i="2"/>
  <c r="HW155" i="2"/>
  <c r="HV155" i="2"/>
  <c r="HT155" i="2"/>
  <c r="HS155" i="2"/>
  <c r="HR155" i="2"/>
  <c r="HP155" i="2"/>
  <c r="HO155" i="2"/>
  <c r="HN155" i="2"/>
  <c r="HL155" i="2"/>
  <c r="HK155" i="2"/>
  <c r="HJ155" i="2"/>
  <c r="HH155" i="2"/>
  <c r="HG155" i="2"/>
  <c r="HF155" i="2"/>
  <c r="HC155" i="2"/>
  <c r="HB155" i="2"/>
  <c r="GR155" i="2"/>
  <c r="GQ155" i="2"/>
  <c r="GP155" i="2"/>
  <c r="GN155" i="2"/>
  <c r="GM155" i="2"/>
  <c r="GL155" i="2"/>
  <c r="GJ155" i="2"/>
  <c r="GI155" i="2"/>
  <c r="GH155" i="2"/>
  <c r="GF155" i="2"/>
  <c r="GE155" i="2"/>
  <c r="GD155" i="2"/>
  <c r="GA155" i="2"/>
  <c r="FZ155" i="2"/>
  <c r="FY155" i="2"/>
  <c r="FW155" i="2"/>
  <c r="FV155" i="2"/>
  <c r="FU155" i="2"/>
  <c r="FS155" i="2"/>
  <c r="FR155" i="2"/>
  <c r="FQ155" i="2"/>
  <c r="FO155" i="2"/>
  <c r="FN155" i="2"/>
  <c r="FM155" i="2"/>
  <c r="FK155" i="2"/>
  <c r="FJ155" i="2"/>
  <c r="FI155" i="2"/>
  <c r="FF155" i="2"/>
  <c r="FE155" i="2"/>
  <c r="FB155" i="2"/>
  <c r="FA155" i="2"/>
  <c r="EY155" i="2"/>
  <c r="EV155" i="2"/>
  <c r="EU155" i="2"/>
  <c r="ET155" i="2"/>
  <c r="ER155" i="2"/>
  <c r="EQ155" i="2"/>
  <c r="EP155" i="2"/>
  <c r="EN155" i="2"/>
  <c r="EM155" i="2"/>
  <c r="EL155" i="2"/>
  <c r="EJ155" i="2"/>
  <c r="EI155" i="2"/>
  <c r="EH155" i="2"/>
  <c r="EE155" i="2"/>
  <c r="ED155" i="2"/>
  <c r="EC155" i="2"/>
  <c r="EA155" i="2"/>
  <c r="DZ155" i="2"/>
  <c r="DY155" i="2"/>
  <c r="DW155" i="2"/>
  <c r="DV155" i="2"/>
  <c r="DU155" i="2"/>
  <c r="DS155" i="2"/>
  <c r="DR155" i="2"/>
  <c r="DQ155" i="2"/>
  <c r="DO155" i="2"/>
  <c r="DN155" i="2"/>
  <c r="DM155" i="2"/>
  <c r="DJ155" i="2"/>
  <c r="DI155" i="2"/>
  <c r="CZ155" i="2"/>
  <c r="CY155" i="2"/>
  <c r="CX155" i="2"/>
  <c r="CW155" i="2"/>
  <c r="CV155" i="2"/>
  <c r="CU155" i="2"/>
  <c r="CT155" i="2"/>
  <c r="CR155" i="2"/>
  <c r="CQ155" i="2"/>
  <c r="CP155" i="2"/>
  <c r="CN155" i="2"/>
  <c r="CM155" i="2"/>
  <c r="CL155" i="2"/>
  <c r="CI155" i="2"/>
  <c r="CH155" i="2"/>
  <c r="CG155" i="2"/>
  <c r="CE155" i="2"/>
  <c r="CD155" i="2"/>
  <c r="CC155" i="2"/>
  <c r="CA155" i="2"/>
  <c r="BZ155" i="2"/>
  <c r="BY155" i="2"/>
  <c r="BW155" i="2"/>
  <c r="BV155" i="2"/>
  <c r="BU155" i="2"/>
  <c r="BS155" i="2"/>
  <c r="BR155" i="2"/>
  <c r="BQ155" i="2"/>
  <c r="BN155" i="2"/>
  <c r="BK155" i="2"/>
  <c r="BG155" i="2"/>
  <c r="N155" i="2"/>
  <c r="M155" i="2"/>
  <c r="L155" i="2"/>
  <c r="WV153" i="2"/>
  <c r="VQ153" i="2"/>
  <c r="VM153" i="2"/>
  <c r="UR153" i="2"/>
  <c r="UN153" i="2"/>
  <c r="UL153" i="2"/>
  <c r="UK153" i="2"/>
  <c r="TE153" i="2"/>
  <c r="TA153" i="2"/>
  <c r="SR153" i="2"/>
  <c r="SS153" i="2" s="1"/>
  <c r="SW153" i="2" s="1"/>
  <c r="SN153" i="2"/>
  <c r="RZ153" i="2"/>
  <c r="RV153" i="2"/>
  <c r="RI153" i="2"/>
  <c r="RE153" i="2"/>
  <c r="QR153" i="2"/>
  <c r="QO153" i="2"/>
  <c r="QD153" i="2"/>
  <c r="PZ153" i="2"/>
  <c r="PM153" i="2"/>
  <c r="PI153" i="2"/>
  <c r="OV153" i="2"/>
  <c r="NQ153" i="2"/>
  <c r="NM153" i="2"/>
  <c r="MZ153" i="2"/>
  <c r="ML153" i="2"/>
  <c r="MH153" i="2"/>
  <c r="LU153" i="2"/>
  <c r="LQ153" i="2"/>
  <c r="KT153" i="2"/>
  <c r="KF153" i="2"/>
  <c r="KB153" i="2"/>
  <c r="JM153" i="2"/>
  <c r="JI153" i="2"/>
  <c r="JA153" i="2"/>
  <c r="JE153" i="2" s="1"/>
  <c r="KQ153" i="2" s="1"/>
  <c r="IV153" i="2"/>
  <c r="IS153" i="2"/>
  <c r="HQ153" i="2"/>
  <c r="HM153" i="2"/>
  <c r="GY153" i="2"/>
  <c r="FT153" i="2"/>
  <c r="FP153" i="2"/>
  <c r="FH153" i="2"/>
  <c r="FL153" i="2" s="1"/>
  <c r="FC153" i="2"/>
  <c r="DX153" i="2"/>
  <c r="DT153" i="2"/>
  <c r="DP153" i="2"/>
  <c r="DK153" i="2"/>
  <c r="DG153" i="2"/>
  <c r="CS153" i="2"/>
  <c r="CO153" i="2"/>
  <c r="CB153" i="2"/>
  <c r="BX153" i="2"/>
  <c r="BL153" i="2"/>
  <c r="BF153" i="2"/>
  <c r="BB153" i="2"/>
  <c r="BA153" i="2"/>
  <c r="AZ153" i="2"/>
  <c r="BD153" i="2" s="1"/>
  <c r="AX153" i="2"/>
  <c r="AU153" i="2"/>
  <c r="AT153" i="2"/>
  <c r="AS153" i="2"/>
  <c r="AQ153" i="2"/>
  <c r="AP153" i="2"/>
  <c r="AO153" i="2"/>
  <c r="AM153" i="2"/>
  <c r="AL153" i="2"/>
  <c r="AK153" i="2"/>
  <c r="AI153" i="2"/>
  <c r="AH153" i="2"/>
  <c r="AG153" i="2"/>
  <c r="AD153" i="2"/>
  <c r="AC153" i="2"/>
  <c r="AB153" i="2"/>
  <c r="Z153" i="2"/>
  <c r="Y153" i="2"/>
  <c r="X153" i="2"/>
  <c r="V153" i="2"/>
  <c r="U153" i="2"/>
  <c r="T153" i="2"/>
  <c r="R153" i="2"/>
  <c r="Q153" i="2"/>
  <c r="P153" i="2"/>
  <c r="VQ152" i="2"/>
  <c r="VM152" i="2"/>
  <c r="VC152" i="2"/>
  <c r="VB152" i="2"/>
  <c r="UR152" i="2"/>
  <c r="TE152" i="2"/>
  <c r="TA152" i="2"/>
  <c r="SR152" i="2"/>
  <c r="SS152" i="2" s="1"/>
  <c r="SW152" i="2" s="1"/>
  <c r="RZ152" i="2"/>
  <c r="RV152" i="2"/>
  <c r="RI152" i="2"/>
  <c r="RE152" i="2"/>
  <c r="QV152" i="2"/>
  <c r="QW152" i="2" s="1"/>
  <c r="RA152" i="2" s="1"/>
  <c r="QD152" i="2"/>
  <c r="PZ152" i="2"/>
  <c r="PM152" i="2"/>
  <c r="PI152" i="2"/>
  <c r="NQ152" i="2"/>
  <c r="NM152" i="2"/>
  <c r="ML152" i="2"/>
  <c r="MH152" i="2"/>
  <c r="LU152" i="2"/>
  <c r="LQ152" i="2"/>
  <c r="LH152" i="2"/>
  <c r="LI152" i="2" s="1"/>
  <c r="LM152" i="2" s="1"/>
  <c r="KF152" i="2"/>
  <c r="KB152" i="2"/>
  <c r="JM152" i="2"/>
  <c r="JI152" i="2"/>
  <c r="IZ152" i="2"/>
  <c r="JA152" i="2" s="1"/>
  <c r="JE152" i="2" s="1"/>
  <c r="HQ152" i="2"/>
  <c r="HM152" i="2"/>
  <c r="FT152" i="2"/>
  <c r="FP152" i="2"/>
  <c r="FH152" i="2"/>
  <c r="FL152" i="2" s="1"/>
  <c r="DX152" i="2"/>
  <c r="DT152" i="2"/>
  <c r="DP152" i="2"/>
  <c r="DK152" i="2"/>
  <c r="CS152" i="2"/>
  <c r="CO152" i="2"/>
  <c r="CB152" i="2"/>
  <c r="BX152" i="2"/>
  <c r="BO152" i="2"/>
  <c r="BP152" i="2" s="1"/>
  <c r="BT152" i="2" s="1"/>
  <c r="BL152" i="2"/>
  <c r="BG152" i="2"/>
  <c r="BF152" i="2" s="1"/>
  <c r="BA152" i="2"/>
  <c r="AZ152" i="2"/>
  <c r="BD152" i="2" s="1"/>
  <c r="AU152" i="2"/>
  <c r="AT152" i="2"/>
  <c r="AS152" i="2"/>
  <c r="AQ152" i="2"/>
  <c r="AP152" i="2"/>
  <c r="AO152" i="2"/>
  <c r="AM152" i="2"/>
  <c r="AL152" i="2"/>
  <c r="AK152" i="2"/>
  <c r="AI152" i="2"/>
  <c r="AH152" i="2"/>
  <c r="AG152" i="2"/>
  <c r="AD152" i="2"/>
  <c r="AC152" i="2"/>
  <c r="AB152" i="2"/>
  <c r="Z152" i="2"/>
  <c r="Y152" i="2"/>
  <c r="X152" i="2"/>
  <c r="V152" i="2"/>
  <c r="U152" i="2"/>
  <c r="T152" i="2"/>
  <c r="R152" i="2"/>
  <c r="Q152" i="2"/>
  <c r="P152" i="2"/>
  <c r="I152" i="2"/>
  <c r="H152" i="2"/>
  <c r="VQ151" i="2"/>
  <c r="VM151" i="2"/>
  <c r="VC151" i="2"/>
  <c r="VB151" i="2"/>
  <c r="UR151" i="2"/>
  <c r="TE151" i="2"/>
  <c r="TA151" i="2"/>
  <c r="SR151" i="2"/>
  <c r="SS151" i="2" s="1"/>
  <c r="SW151" i="2" s="1"/>
  <c r="RZ151" i="2"/>
  <c r="RV151" i="2"/>
  <c r="RI151" i="2"/>
  <c r="RE151" i="2"/>
  <c r="QV151" i="2"/>
  <c r="QW151" i="2" s="1"/>
  <c r="RA151" i="2" s="1"/>
  <c r="QD151" i="2"/>
  <c r="PZ151" i="2"/>
  <c r="PM151" i="2"/>
  <c r="PI151" i="2"/>
  <c r="NQ151" i="2"/>
  <c r="NM151" i="2"/>
  <c r="ML151" i="2"/>
  <c r="MH151" i="2"/>
  <c r="LU151" i="2"/>
  <c r="LQ151" i="2"/>
  <c r="LH151" i="2"/>
  <c r="LI151" i="2" s="1"/>
  <c r="LM151" i="2" s="1"/>
  <c r="KF151" i="2"/>
  <c r="KB151" i="2"/>
  <c r="JM151" i="2"/>
  <c r="JI151" i="2"/>
  <c r="IZ151" i="2"/>
  <c r="JA151" i="2" s="1"/>
  <c r="JE151" i="2" s="1"/>
  <c r="HQ151" i="2"/>
  <c r="HM151" i="2"/>
  <c r="FT151" i="2"/>
  <c r="FP151" i="2"/>
  <c r="FH151" i="2"/>
  <c r="FL151" i="2" s="1"/>
  <c r="DX151" i="2"/>
  <c r="DT151" i="2"/>
  <c r="DP151" i="2"/>
  <c r="DK151" i="2"/>
  <c r="CS151" i="2"/>
  <c r="CO151" i="2"/>
  <c r="CB151" i="2"/>
  <c r="BX151" i="2"/>
  <c r="BO151" i="2"/>
  <c r="BP151" i="2" s="1"/>
  <c r="BT151" i="2" s="1"/>
  <c r="BL151" i="2"/>
  <c r="BG151" i="2"/>
  <c r="BF151" i="2" s="1"/>
  <c r="BA151" i="2"/>
  <c r="AZ151" i="2"/>
  <c r="BD151" i="2" s="1"/>
  <c r="AU151" i="2"/>
  <c r="AT151" i="2"/>
  <c r="AS151" i="2"/>
  <c r="AQ151" i="2"/>
  <c r="AP151" i="2"/>
  <c r="AO151" i="2"/>
  <c r="AM151" i="2"/>
  <c r="AL151" i="2"/>
  <c r="AK151" i="2"/>
  <c r="AI151" i="2"/>
  <c r="AH151" i="2"/>
  <c r="AG151" i="2"/>
  <c r="AD151" i="2"/>
  <c r="AC151" i="2"/>
  <c r="AB151" i="2"/>
  <c r="Z151" i="2"/>
  <c r="Y151" i="2"/>
  <c r="X151" i="2"/>
  <c r="V151" i="2"/>
  <c r="U151" i="2"/>
  <c r="T151" i="2"/>
  <c r="R151" i="2"/>
  <c r="Q151" i="2"/>
  <c r="P151" i="2"/>
  <c r="I151" i="2"/>
  <c r="H151" i="2"/>
  <c r="VQ150" i="2"/>
  <c r="VM150" i="2"/>
  <c r="VC150" i="2"/>
  <c r="VB150" i="2"/>
  <c r="UR150" i="2"/>
  <c r="TE150" i="2"/>
  <c r="TA150" i="2"/>
  <c r="SR150" i="2"/>
  <c r="SS150" i="2" s="1"/>
  <c r="SW150" i="2" s="1"/>
  <c r="RZ150" i="2"/>
  <c r="RV150" i="2"/>
  <c r="RI150" i="2"/>
  <c r="RE150" i="2"/>
  <c r="QV150" i="2"/>
  <c r="QW150" i="2" s="1"/>
  <c r="RA150" i="2" s="1"/>
  <c r="QD150" i="2"/>
  <c r="PZ150" i="2"/>
  <c r="PM150" i="2"/>
  <c r="PI150" i="2"/>
  <c r="NQ150" i="2"/>
  <c r="NM150" i="2"/>
  <c r="ML150" i="2"/>
  <c r="MH150" i="2"/>
  <c r="LU150" i="2"/>
  <c r="LQ150" i="2"/>
  <c r="LH150" i="2"/>
  <c r="LI150" i="2" s="1"/>
  <c r="LM150" i="2" s="1"/>
  <c r="KF150" i="2"/>
  <c r="KB150" i="2"/>
  <c r="JM150" i="2"/>
  <c r="JI150" i="2"/>
  <c r="IZ150" i="2"/>
  <c r="JA150" i="2" s="1"/>
  <c r="JE150" i="2" s="1"/>
  <c r="HQ150" i="2"/>
  <c r="HM150" i="2"/>
  <c r="FT150" i="2"/>
  <c r="FP150" i="2"/>
  <c r="FH150" i="2"/>
  <c r="FL150" i="2" s="1"/>
  <c r="DX150" i="2"/>
  <c r="DT150" i="2"/>
  <c r="DP150" i="2"/>
  <c r="DK150" i="2"/>
  <c r="CS150" i="2"/>
  <c r="CO150" i="2"/>
  <c r="CB150" i="2"/>
  <c r="BX150" i="2"/>
  <c r="BO150" i="2"/>
  <c r="BP150" i="2" s="1"/>
  <c r="BT150" i="2" s="1"/>
  <c r="BL150" i="2"/>
  <c r="BG150" i="2"/>
  <c r="BF150" i="2" s="1"/>
  <c r="BA150" i="2"/>
  <c r="AZ150" i="2"/>
  <c r="BD150" i="2" s="1"/>
  <c r="AU150" i="2"/>
  <c r="AT150" i="2"/>
  <c r="AS150" i="2"/>
  <c r="AQ150" i="2"/>
  <c r="AP150" i="2"/>
  <c r="AO150" i="2"/>
  <c r="AM150" i="2"/>
  <c r="AL150" i="2"/>
  <c r="AK150" i="2"/>
  <c r="AI150" i="2"/>
  <c r="AH150" i="2"/>
  <c r="AG150" i="2"/>
  <c r="AD150" i="2"/>
  <c r="AC150" i="2"/>
  <c r="AB150" i="2"/>
  <c r="Z150" i="2"/>
  <c r="Y150" i="2"/>
  <c r="X150" i="2"/>
  <c r="V150" i="2"/>
  <c r="U150" i="2"/>
  <c r="T150" i="2"/>
  <c r="R150" i="2"/>
  <c r="Q150" i="2"/>
  <c r="P150" i="2"/>
  <c r="I150" i="2"/>
  <c r="H150" i="2"/>
  <c r="VQ149" i="2"/>
  <c r="VM149" i="2"/>
  <c r="VC149" i="2"/>
  <c r="VB149" i="2"/>
  <c r="UR149" i="2"/>
  <c r="TE149" i="2"/>
  <c r="TA149" i="2"/>
  <c r="SR149" i="2"/>
  <c r="SS149" i="2" s="1"/>
  <c r="SW149" i="2" s="1"/>
  <c r="RZ149" i="2"/>
  <c r="RV149" i="2"/>
  <c r="RI149" i="2"/>
  <c r="RE149" i="2"/>
  <c r="QV149" i="2"/>
  <c r="QW149" i="2" s="1"/>
  <c r="RA149" i="2" s="1"/>
  <c r="QD149" i="2"/>
  <c r="PZ149" i="2"/>
  <c r="PM149" i="2"/>
  <c r="PI149" i="2"/>
  <c r="NQ149" i="2"/>
  <c r="NM149" i="2"/>
  <c r="MT149" i="2"/>
  <c r="ML149" i="2"/>
  <c r="MH149" i="2"/>
  <c r="MC149" i="2"/>
  <c r="LU149" i="2"/>
  <c r="LQ149" i="2"/>
  <c r="LH149" i="2"/>
  <c r="LI149" i="2" s="1"/>
  <c r="LM149" i="2" s="1"/>
  <c r="KF149" i="2"/>
  <c r="KB149" i="2"/>
  <c r="JU149" i="2"/>
  <c r="JM149" i="2"/>
  <c r="JI149" i="2"/>
  <c r="IZ149" i="2"/>
  <c r="JA149" i="2" s="1"/>
  <c r="JE149" i="2" s="1"/>
  <c r="IP149" i="2"/>
  <c r="IQ149" i="2" s="1"/>
  <c r="HY149" i="2"/>
  <c r="HQ149" i="2"/>
  <c r="HM149" i="2"/>
  <c r="HD149" i="2"/>
  <c r="HE149" i="2" s="1"/>
  <c r="HE143" i="2" s="1"/>
  <c r="HE141" i="2" s="1"/>
  <c r="GB149" i="2"/>
  <c r="FT149" i="2"/>
  <c r="FP149" i="2"/>
  <c r="FH149" i="2"/>
  <c r="FL149" i="2" s="1"/>
  <c r="EW149" i="2"/>
  <c r="EX149" i="2" s="1"/>
  <c r="EX143" i="2" s="1"/>
  <c r="EX141" i="2" s="1"/>
  <c r="EF149" i="2"/>
  <c r="EF143" i="2" s="1"/>
  <c r="DX149" i="2"/>
  <c r="DT149" i="2"/>
  <c r="DK149" i="2"/>
  <c r="DL149" i="2" s="1"/>
  <c r="CS149" i="2"/>
  <c r="CO149" i="2"/>
  <c r="CB149" i="2"/>
  <c r="BX149" i="2"/>
  <c r="BO149" i="2"/>
  <c r="BP149" i="2" s="1"/>
  <c r="BT149" i="2" s="1"/>
  <c r="BL149" i="2"/>
  <c r="BG149" i="2"/>
  <c r="BA149" i="2"/>
  <c r="BA143" i="2" s="1"/>
  <c r="BA141" i="2" s="1"/>
  <c r="AZ149" i="2"/>
  <c r="AZ143" i="2" s="1"/>
  <c r="AZ141" i="2" s="1"/>
  <c r="AU149" i="2"/>
  <c r="AT149" i="2"/>
  <c r="AS149" i="2"/>
  <c r="AQ149" i="2"/>
  <c r="AP149" i="2"/>
  <c r="AO149" i="2"/>
  <c r="AM149" i="2"/>
  <c r="AL149" i="2"/>
  <c r="AK149" i="2"/>
  <c r="AI149" i="2"/>
  <c r="AH149" i="2"/>
  <c r="AG149" i="2"/>
  <c r="AD149" i="2"/>
  <c r="AC149" i="2"/>
  <c r="AB149" i="2"/>
  <c r="Z149" i="2"/>
  <c r="Y149" i="2"/>
  <c r="X149" i="2"/>
  <c r="V149" i="2"/>
  <c r="U149" i="2"/>
  <c r="T149" i="2"/>
  <c r="R149" i="2"/>
  <c r="Q149" i="2"/>
  <c r="P149" i="2"/>
  <c r="I149" i="2"/>
  <c r="H149" i="2"/>
  <c r="VQ148" i="2"/>
  <c r="VM148" i="2"/>
  <c r="VC148" i="2"/>
  <c r="VB148" i="2"/>
  <c r="UR148" i="2"/>
  <c r="TE148" i="2"/>
  <c r="TA148" i="2"/>
  <c r="SR148" i="2"/>
  <c r="SS148" i="2" s="1"/>
  <c r="SW148" i="2" s="1"/>
  <c r="RZ148" i="2"/>
  <c r="RV148" i="2"/>
  <c r="RI148" i="2"/>
  <c r="RE148" i="2"/>
  <c r="QV148" i="2"/>
  <c r="QW148" i="2" s="1"/>
  <c r="RA148" i="2" s="1"/>
  <c r="QD148" i="2"/>
  <c r="PZ148" i="2"/>
  <c r="PM148" i="2"/>
  <c r="PI148" i="2"/>
  <c r="NQ148" i="2"/>
  <c r="NM148" i="2"/>
  <c r="ML148" i="2"/>
  <c r="MH148" i="2"/>
  <c r="LU148" i="2"/>
  <c r="LQ148" i="2"/>
  <c r="LH148" i="2"/>
  <c r="LI148" i="2" s="1"/>
  <c r="LM148" i="2" s="1"/>
  <c r="KF148" i="2"/>
  <c r="KB148" i="2"/>
  <c r="JM148" i="2"/>
  <c r="JI148" i="2"/>
  <c r="IZ148" i="2"/>
  <c r="JA148" i="2" s="1"/>
  <c r="JE148" i="2" s="1"/>
  <c r="HQ148" i="2"/>
  <c r="HM148" i="2"/>
  <c r="FT148" i="2"/>
  <c r="FP148" i="2"/>
  <c r="FH148" i="2"/>
  <c r="FL148" i="2" s="1"/>
  <c r="DX148" i="2"/>
  <c r="DT148" i="2"/>
  <c r="DP148" i="2"/>
  <c r="DK148" i="2"/>
  <c r="CS148" i="2"/>
  <c r="CO148" i="2"/>
  <c r="CB148" i="2"/>
  <c r="BX148" i="2"/>
  <c r="BO148" i="2"/>
  <c r="BP148" i="2" s="1"/>
  <c r="BT148" i="2" s="1"/>
  <c r="BL148" i="2"/>
  <c r="BG148" i="2"/>
  <c r="BF148" i="2" s="1"/>
  <c r="BA148" i="2"/>
  <c r="AZ148" i="2"/>
  <c r="BD148" i="2" s="1"/>
  <c r="AU148" i="2"/>
  <c r="AT148" i="2"/>
  <c r="AS148" i="2"/>
  <c r="AQ148" i="2"/>
  <c r="AP148" i="2"/>
  <c r="AO148" i="2"/>
  <c r="AM148" i="2"/>
  <c r="AL148" i="2"/>
  <c r="AK148" i="2"/>
  <c r="AI148" i="2"/>
  <c r="AH148" i="2"/>
  <c r="AG148" i="2"/>
  <c r="AD148" i="2"/>
  <c r="AC148" i="2"/>
  <c r="AB148" i="2"/>
  <c r="Z148" i="2"/>
  <c r="Y148" i="2"/>
  <c r="X148" i="2"/>
  <c r="V148" i="2"/>
  <c r="U148" i="2"/>
  <c r="T148" i="2"/>
  <c r="R148" i="2"/>
  <c r="Q148" i="2"/>
  <c r="P148" i="2"/>
  <c r="I148" i="2"/>
  <c r="H148" i="2"/>
  <c r="VQ147" i="2"/>
  <c r="VM147" i="2"/>
  <c r="VC147" i="2"/>
  <c r="VB147" i="2"/>
  <c r="UR147" i="2"/>
  <c r="TE147" i="2"/>
  <c r="TA147" i="2"/>
  <c r="SR147" i="2"/>
  <c r="SS147" i="2" s="1"/>
  <c r="SW147" i="2" s="1"/>
  <c r="RZ147" i="2"/>
  <c r="RV147" i="2"/>
  <c r="RI147" i="2"/>
  <c r="RE147" i="2"/>
  <c r="QV147" i="2"/>
  <c r="QW147" i="2" s="1"/>
  <c r="RA147" i="2" s="1"/>
  <c r="QD147" i="2"/>
  <c r="PZ147" i="2"/>
  <c r="PM147" i="2"/>
  <c r="PI147" i="2"/>
  <c r="NQ147" i="2"/>
  <c r="NM147" i="2"/>
  <c r="ML147" i="2"/>
  <c r="MH147" i="2"/>
  <c r="LU147" i="2"/>
  <c r="LQ147" i="2"/>
  <c r="LH147" i="2"/>
  <c r="LI147" i="2" s="1"/>
  <c r="LM147" i="2" s="1"/>
  <c r="KF147" i="2"/>
  <c r="KB147" i="2"/>
  <c r="JM147" i="2"/>
  <c r="JI147" i="2"/>
  <c r="IZ147" i="2"/>
  <c r="JA147" i="2" s="1"/>
  <c r="JE147" i="2" s="1"/>
  <c r="HQ147" i="2"/>
  <c r="HM147" i="2"/>
  <c r="FT147" i="2"/>
  <c r="FP147" i="2"/>
  <c r="FH147" i="2"/>
  <c r="FL147" i="2" s="1"/>
  <c r="DX147" i="2"/>
  <c r="DT147" i="2"/>
  <c r="DP147" i="2"/>
  <c r="DK147" i="2"/>
  <c r="CS147" i="2"/>
  <c r="CO147" i="2"/>
  <c r="CB147" i="2"/>
  <c r="BX147" i="2"/>
  <c r="BO147" i="2"/>
  <c r="BP147" i="2" s="1"/>
  <c r="BT147" i="2" s="1"/>
  <c r="BL147" i="2"/>
  <c r="BG147" i="2"/>
  <c r="BF147" i="2" s="1"/>
  <c r="BA147" i="2"/>
  <c r="AZ147" i="2"/>
  <c r="BD147" i="2" s="1"/>
  <c r="AU147" i="2"/>
  <c r="AT147" i="2"/>
  <c r="AS147" i="2"/>
  <c r="AQ147" i="2"/>
  <c r="AP147" i="2"/>
  <c r="AO147" i="2"/>
  <c r="AM147" i="2"/>
  <c r="AL147" i="2"/>
  <c r="AK147" i="2"/>
  <c r="AI147" i="2"/>
  <c r="AH147" i="2"/>
  <c r="AG147" i="2"/>
  <c r="AD147" i="2"/>
  <c r="AC147" i="2"/>
  <c r="AB147" i="2"/>
  <c r="Z147" i="2"/>
  <c r="Y147" i="2"/>
  <c r="X147" i="2"/>
  <c r="V147" i="2"/>
  <c r="U147" i="2"/>
  <c r="T147" i="2"/>
  <c r="R147" i="2"/>
  <c r="Q147" i="2"/>
  <c r="P147" i="2"/>
  <c r="I147" i="2"/>
  <c r="H147" i="2"/>
  <c r="VQ146" i="2"/>
  <c r="VM146" i="2"/>
  <c r="VC146" i="2"/>
  <c r="VB146" i="2"/>
  <c r="UR146" i="2"/>
  <c r="TE146" i="2"/>
  <c r="TA146" i="2"/>
  <c r="SR146" i="2"/>
  <c r="SS146" i="2" s="1"/>
  <c r="SW146" i="2" s="1"/>
  <c r="RZ146" i="2"/>
  <c r="RV146" i="2"/>
  <c r="RI146" i="2"/>
  <c r="RE146" i="2"/>
  <c r="QV146" i="2"/>
  <c r="QW146" i="2" s="1"/>
  <c r="RA146" i="2" s="1"/>
  <c r="QD146" i="2"/>
  <c r="PZ146" i="2"/>
  <c r="PM146" i="2"/>
  <c r="PI146" i="2"/>
  <c r="NQ146" i="2"/>
  <c r="NM146" i="2"/>
  <c r="ML146" i="2"/>
  <c r="MH146" i="2"/>
  <c r="LU146" i="2"/>
  <c r="LQ146" i="2"/>
  <c r="LH146" i="2"/>
  <c r="LI146" i="2" s="1"/>
  <c r="LM146" i="2" s="1"/>
  <c r="KF146" i="2"/>
  <c r="KB146" i="2"/>
  <c r="JM146" i="2"/>
  <c r="JI146" i="2"/>
  <c r="IZ146" i="2"/>
  <c r="JA146" i="2" s="1"/>
  <c r="JE146" i="2" s="1"/>
  <c r="HQ146" i="2"/>
  <c r="HM146" i="2"/>
  <c r="FT146" i="2"/>
  <c r="FP146" i="2"/>
  <c r="FH146" i="2"/>
  <c r="FL146" i="2" s="1"/>
  <c r="DX146" i="2"/>
  <c r="DT146" i="2"/>
  <c r="DP146" i="2"/>
  <c r="DK146" i="2"/>
  <c r="CS146" i="2"/>
  <c r="CO146" i="2"/>
  <c r="CB146" i="2"/>
  <c r="BX146" i="2"/>
  <c r="BO146" i="2"/>
  <c r="BP146" i="2" s="1"/>
  <c r="BT146" i="2" s="1"/>
  <c r="BL146" i="2"/>
  <c r="BG146" i="2"/>
  <c r="BF146" i="2" s="1"/>
  <c r="BA146" i="2"/>
  <c r="AZ146" i="2"/>
  <c r="BD146" i="2" s="1"/>
  <c r="AU146" i="2"/>
  <c r="AT146" i="2"/>
  <c r="AS146" i="2"/>
  <c r="AQ146" i="2"/>
  <c r="AP146" i="2"/>
  <c r="AO146" i="2"/>
  <c r="AM146" i="2"/>
  <c r="AL146" i="2"/>
  <c r="AK146" i="2"/>
  <c r="AI146" i="2"/>
  <c r="AH146" i="2"/>
  <c r="AG146" i="2"/>
  <c r="AD146" i="2"/>
  <c r="AC146" i="2"/>
  <c r="AB146" i="2"/>
  <c r="Z146" i="2"/>
  <c r="Y146" i="2"/>
  <c r="X146" i="2"/>
  <c r="V146" i="2"/>
  <c r="U146" i="2"/>
  <c r="T146" i="2"/>
  <c r="R146" i="2"/>
  <c r="Q146" i="2"/>
  <c r="P146" i="2"/>
  <c r="I146" i="2"/>
  <c r="H146" i="2"/>
  <c r="VQ145" i="2"/>
  <c r="VM145" i="2"/>
  <c r="VC145" i="2"/>
  <c r="VB145" i="2"/>
  <c r="UR145" i="2"/>
  <c r="TE145" i="2"/>
  <c r="TA145" i="2"/>
  <c r="SR145" i="2"/>
  <c r="RZ145" i="2"/>
  <c r="RV145" i="2"/>
  <c r="RI145" i="2"/>
  <c r="RE145" i="2"/>
  <c r="QV145" i="2"/>
  <c r="QW145" i="2" s="1"/>
  <c r="RA145" i="2" s="1"/>
  <c r="QD145" i="2"/>
  <c r="PZ145" i="2"/>
  <c r="PM145" i="2"/>
  <c r="PI145" i="2"/>
  <c r="NQ145" i="2"/>
  <c r="NM145" i="2"/>
  <c r="ML145" i="2"/>
  <c r="MH145" i="2"/>
  <c r="LU145" i="2"/>
  <c r="LQ145" i="2"/>
  <c r="LH145" i="2"/>
  <c r="LI145" i="2" s="1"/>
  <c r="LM145" i="2" s="1"/>
  <c r="KF145" i="2"/>
  <c r="KB145" i="2"/>
  <c r="JM145" i="2"/>
  <c r="JI145" i="2"/>
  <c r="IZ145" i="2"/>
  <c r="JA145" i="2" s="1"/>
  <c r="JE145" i="2" s="1"/>
  <c r="HQ145" i="2"/>
  <c r="HM145" i="2"/>
  <c r="FT145" i="2"/>
  <c r="FP145" i="2"/>
  <c r="FH145" i="2"/>
  <c r="DX145" i="2"/>
  <c r="DT145" i="2"/>
  <c r="DP145" i="2"/>
  <c r="DK145" i="2"/>
  <c r="CS145" i="2"/>
  <c r="CO145" i="2"/>
  <c r="CB145" i="2"/>
  <c r="BX145" i="2"/>
  <c r="BO145" i="2"/>
  <c r="BP145" i="2" s="1"/>
  <c r="BT145" i="2" s="1"/>
  <c r="BL145" i="2"/>
  <c r="BG145" i="2"/>
  <c r="BF145" i="2" s="1"/>
  <c r="BA145" i="2"/>
  <c r="AZ145" i="2"/>
  <c r="BD145" i="2" s="1"/>
  <c r="AU145" i="2"/>
  <c r="AT145" i="2"/>
  <c r="AS145" i="2"/>
  <c r="AQ145" i="2"/>
  <c r="AP145" i="2"/>
  <c r="AO145" i="2"/>
  <c r="AM145" i="2"/>
  <c r="AL145" i="2"/>
  <c r="AK145" i="2"/>
  <c r="AI145" i="2"/>
  <c r="AH145" i="2"/>
  <c r="AG145" i="2"/>
  <c r="AD145" i="2"/>
  <c r="AC145" i="2"/>
  <c r="AB145" i="2"/>
  <c r="Z145" i="2"/>
  <c r="Y145" i="2"/>
  <c r="X145" i="2"/>
  <c r="V145" i="2"/>
  <c r="U145" i="2"/>
  <c r="T145" i="2"/>
  <c r="R145" i="2"/>
  <c r="Q145" i="2"/>
  <c r="P145" i="2"/>
  <c r="I145" i="2"/>
  <c r="H145" i="2"/>
  <c r="VQ144" i="2"/>
  <c r="VM144" i="2"/>
  <c r="VC144" i="2"/>
  <c r="VB144" i="2"/>
  <c r="UR144" i="2"/>
  <c r="TE144" i="2"/>
  <c r="TA144" i="2"/>
  <c r="SR144" i="2"/>
  <c r="SS144" i="2" s="1"/>
  <c r="SW144" i="2" s="1"/>
  <c r="RZ144" i="2"/>
  <c r="RV144" i="2"/>
  <c r="RI144" i="2"/>
  <c r="RE144" i="2"/>
  <c r="QV144" i="2"/>
  <c r="QW144" i="2" s="1"/>
  <c r="QD144" i="2"/>
  <c r="PZ144" i="2"/>
  <c r="PM144" i="2"/>
  <c r="PI144" i="2"/>
  <c r="NQ144" i="2"/>
  <c r="NM144" i="2"/>
  <c r="ML144" i="2"/>
  <c r="MH144" i="2"/>
  <c r="LU144" i="2"/>
  <c r="LQ144" i="2"/>
  <c r="LH144" i="2"/>
  <c r="LI144" i="2" s="1"/>
  <c r="KF144" i="2"/>
  <c r="KB144" i="2"/>
  <c r="JM144" i="2"/>
  <c r="JI144" i="2"/>
  <c r="IZ144" i="2"/>
  <c r="JA144" i="2" s="1"/>
  <c r="JE144" i="2" s="1"/>
  <c r="HQ144" i="2"/>
  <c r="HM144" i="2"/>
  <c r="FT144" i="2"/>
  <c r="FP144" i="2"/>
  <c r="FH144" i="2"/>
  <c r="FL144" i="2" s="1"/>
  <c r="DX144" i="2"/>
  <c r="DT144" i="2"/>
  <c r="DP144" i="2"/>
  <c r="DK144" i="2"/>
  <c r="CS144" i="2"/>
  <c r="CO144" i="2"/>
  <c r="CB144" i="2"/>
  <c r="BX144" i="2"/>
  <c r="BO144" i="2"/>
  <c r="BP144" i="2" s="1"/>
  <c r="BL144" i="2"/>
  <c r="BG144" i="2"/>
  <c r="BF144" i="2" s="1"/>
  <c r="BA144" i="2"/>
  <c r="AZ144" i="2"/>
  <c r="BD144" i="2" s="1"/>
  <c r="AU144" i="2"/>
  <c r="AT144" i="2"/>
  <c r="AS144" i="2"/>
  <c r="AQ144" i="2"/>
  <c r="AP144" i="2"/>
  <c r="AO144" i="2"/>
  <c r="AM144" i="2"/>
  <c r="AL144" i="2"/>
  <c r="AK144" i="2"/>
  <c r="AI144" i="2"/>
  <c r="AH144" i="2"/>
  <c r="AG144" i="2"/>
  <c r="AD144" i="2"/>
  <c r="AC144" i="2"/>
  <c r="AB144" i="2"/>
  <c r="Z144" i="2"/>
  <c r="Y144" i="2"/>
  <c r="X144" i="2"/>
  <c r="V144" i="2"/>
  <c r="U144" i="2"/>
  <c r="T144" i="2"/>
  <c r="R144" i="2"/>
  <c r="Q144" i="2"/>
  <c r="P144" i="2"/>
  <c r="I144" i="2"/>
  <c r="H144" i="2"/>
  <c r="WO143" i="2"/>
  <c r="WO141" i="2" s="1"/>
  <c r="WN143" i="2"/>
  <c r="WN141" i="2" s="1"/>
  <c r="WM143" i="2"/>
  <c r="WM141" i="2" s="1"/>
  <c r="WK143" i="2"/>
  <c r="WJ143" i="2"/>
  <c r="WJ141" i="2" s="1"/>
  <c r="WI143" i="2"/>
  <c r="WI141" i="2" s="1"/>
  <c r="WG143" i="2"/>
  <c r="WF143" i="2"/>
  <c r="WF141" i="2" s="1"/>
  <c r="WE143" i="2"/>
  <c r="WE141" i="2" s="1"/>
  <c r="WC143" i="2"/>
  <c r="WB143" i="2"/>
  <c r="WB141" i="2" s="1"/>
  <c r="WA143" i="2"/>
  <c r="WA141" i="2" s="1"/>
  <c r="VX143" i="2"/>
  <c r="VX141" i="2" s="1"/>
  <c r="VW143" i="2"/>
  <c r="VW141" i="2" s="1"/>
  <c r="VV143" i="2"/>
  <c r="VV141" i="2" s="1"/>
  <c r="VT143" i="2"/>
  <c r="VT141" i="2" s="1"/>
  <c r="VS143" i="2"/>
  <c r="VS141" i="2" s="1"/>
  <c r="VR143" i="2"/>
  <c r="VR141" i="2" s="1"/>
  <c r="VP143" i="2"/>
  <c r="VP141" i="2" s="1"/>
  <c r="VO143" i="2"/>
  <c r="VO141" i="2" s="1"/>
  <c r="VN143" i="2"/>
  <c r="VN141" i="2" s="1"/>
  <c r="VL143" i="2"/>
  <c r="VL141" i="2" s="1"/>
  <c r="VK143" i="2"/>
  <c r="VK141" i="2" s="1"/>
  <c r="VJ143" i="2"/>
  <c r="VJ141" i="2" s="1"/>
  <c r="VH143" i="2"/>
  <c r="VH141" i="2" s="1"/>
  <c r="VG143" i="2"/>
  <c r="VG141" i="2" s="1"/>
  <c r="VF143" i="2"/>
  <c r="VF141" i="2" s="1"/>
  <c r="UC143" i="2"/>
  <c r="UB143" i="2"/>
  <c r="UB141" i="2" s="1"/>
  <c r="UA143" i="2"/>
  <c r="UA141" i="2" s="1"/>
  <c r="TY143" i="2"/>
  <c r="TX143" i="2"/>
  <c r="TX141" i="2" s="1"/>
  <c r="TW143" i="2"/>
  <c r="TW141" i="2" s="1"/>
  <c r="TU143" i="2"/>
  <c r="TT143" i="2"/>
  <c r="TT141" i="2" s="1"/>
  <c r="TS143" i="2"/>
  <c r="TS141" i="2" s="1"/>
  <c r="TQ143" i="2"/>
  <c r="TQ141" i="2" s="1"/>
  <c r="TP143" i="2"/>
  <c r="TP141" i="2" s="1"/>
  <c r="TO143" i="2"/>
  <c r="TO141" i="2" s="1"/>
  <c r="TL143" i="2"/>
  <c r="TL141" i="2" s="1"/>
  <c r="TK143" i="2"/>
  <c r="TK141" i="2" s="1"/>
  <c r="TJ143" i="2"/>
  <c r="TJ141" i="2" s="1"/>
  <c r="TH143" i="2"/>
  <c r="TH141" i="2" s="1"/>
  <c r="TG143" i="2"/>
  <c r="TG141" i="2" s="1"/>
  <c r="TF143" i="2"/>
  <c r="TF141" i="2" s="1"/>
  <c r="TD143" i="2"/>
  <c r="TD141" i="2" s="1"/>
  <c r="TC143" i="2"/>
  <c r="TC141" i="2" s="1"/>
  <c r="TB143" i="2"/>
  <c r="TB141" i="2" s="1"/>
  <c r="SZ143" i="2"/>
  <c r="SZ141" i="2" s="1"/>
  <c r="SY143" i="2"/>
  <c r="SY141" i="2" s="1"/>
  <c r="SX143" i="2"/>
  <c r="SX141" i="2" s="1"/>
  <c r="SV143" i="2"/>
  <c r="SV141" i="2" s="1"/>
  <c r="SU143" i="2"/>
  <c r="SU141" i="2" s="1"/>
  <c r="ST143" i="2"/>
  <c r="ST141" i="2" s="1"/>
  <c r="SQ143" i="2"/>
  <c r="SQ141" i="2" s="1"/>
  <c r="SP143" i="2"/>
  <c r="SG143" i="2"/>
  <c r="SG141" i="2" s="1"/>
  <c r="SF143" i="2"/>
  <c r="SF141" i="2" s="1"/>
  <c r="SE143" i="2"/>
  <c r="SC143" i="2"/>
  <c r="SC141" i="2" s="1"/>
  <c r="SB143" i="2"/>
  <c r="SB141" i="2" s="1"/>
  <c r="SA143" i="2"/>
  <c r="RY143" i="2"/>
  <c r="RY141" i="2" s="1"/>
  <c r="RX143" i="2"/>
  <c r="RX141" i="2" s="1"/>
  <c r="RW143" i="2"/>
  <c r="RW141" i="2" s="1"/>
  <c r="RU143" i="2"/>
  <c r="RU141" i="2" s="1"/>
  <c r="RT143" i="2"/>
  <c r="RT141" i="2" s="1"/>
  <c r="RS143" i="2"/>
  <c r="RS141" i="2" s="1"/>
  <c r="RP143" i="2"/>
  <c r="RP141" i="2" s="1"/>
  <c r="RO143" i="2"/>
  <c r="RN143" i="2"/>
  <c r="RN141" i="2" s="1"/>
  <c r="RL143" i="2"/>
  <c r="RL141" i="2" s="1"/>
  <c r="RK143" i="2"/>
  <c r="RJ143" i="2"/>
  <c r="RJ141" i="2" s="1"/>
  <c r="RH143" i="2"/>
  <c r="RH141" i="2" s="1"/>
  <c r="RG143" i="2"/>
  <c r="RG141" i="2" s="1"/>
  <c r="RF143" i="2"/>
  <c r="RF141" i="2" s="1"/>
  <c r="RD143" i="2"/>
  <c r="RD141" i="2" s="1"/>
  <c r="RC143" i="2"/>
  <c r="RB143" i="2"/>
  <c r="RB141" i="2" s="1"/>
  <c r="QZ143" i="2"/>
  <c r="QZ141" i="2" s="1"/>
  <c r="QY143" i="2"/>
  <c r="QY141" i="2" s="1"/>
  <c r="QX143" i="2"/>
  <c r="QX141" i="2" s="1"/>
  <c r="QU143" i="2"/>
  <c r="QT143" i="2"/>
  <c r="QT141" i="2" s="1"/>
  <c r="QK143" i="2"/>
  <c r="QK141" i="2" s="1"/>
  <c r="QJ143" i="2"/>
  <c r="QJ141" i="2" s="1"/>
  <c r="QI143" i="2"/>
  <c r="QI141" i="2" s="1"/>
  <c r="QG143" i="2"/>
  <c r="QF143" i="2"/>
  <c r="QF141" i="2" s="1"/>
  <c r="QE143" i="2"/>
  <c r="QE141" i="2" s="1"/>
  <c r="QC143" i="2"/>
  <c r="QB143" i="2"/>
  <c r="QB141" i="2" s="1"/>
  <c r="QA143" i="2"/>
  <c r="QA141" i="2" s="1"/>
  <c r="PY143" i="2"/>
  <c r="PX143" i="2"/>
  <c r="PX141" i="2" s="1"/>
  <c r="PW143" i="2"/>
  <c r="PW141" i="2" s="1"/>
  <c r="PT143" i="2"/>
  <c r="PT141" i="2" s="1"/>
  <c r="PS143" i="2"/>
  <c r="PS141" i="2" s="1"/>
  <c r="PR143" i="2"/>
  <c r="PR141" i="2" s="1"/>
  <c r="PP143" i="2"/>
  <c r="PP141" i="2" s="1"/>
  <c r="PO143" i="2"/>
  <c r="PO141" i="2" s="1"/>
  <c r="PN143" i="2"/>
  <c r="PN141" i="2" s="1"/>
  <c r="PL143" i="2"/>
  <c r="PL141" i="2" s="1"/>
  <c r="PK143" i="2"/>
  <c r="PK141" i="2" s="1"/>
  <c r="PJ143" i="2"/>
  <c r="PJ141" i="2" s="1"/>
  <c r="PH143" i="2"/>
  <c r="PH141" i="2" s="1"/>
  <c r="PG143" i="2"/>
  <c r="PG141" i="2" s="1"/>
  <c r="PF143" i="2"/>
  <c r="PF141" i="2" s="1"/>
  <c r="PD143" i="2"/>
  <c r="PD141" i="2" s="1"/>
  <c r="PC143" i="2"/>
  <c r="PC141" i="2" s="1"/>
  <c r="PB143" i="2"/>
  <c r="PB141" i="2" s="1"/>
  <c r="PA143" i="2"/>
  <c r="PA141" i="2" s="1"/>
  <c r="OY143" i="2"/>
  <c r="OY141" i="2" s="1"/>
  <c r="OX143" i="2"/>
  <c r="OO143" i="2"/>
  <c r="OO141" i="2" s="1"/>
  <c r="ON143" i="2"/>
  <c r="ON141" i="2" s="1"/>
  <c r="OM143" i="2"/>
  <c r="OM141" i="2" s="1"/>
  <c r="OK143" i="2"/>
  <c r="OK141" i="2" s="1"/>
  <c r="OJ143" i="2"/>
  <c r="OJ141" i="2" s="1"/>
  <c r="OI143" i="2"/>
  <c r="OI141" i="2" s="1"/>
  <c r="OG143" i="2"/>
  <c r="OG141" i="2" s="1"/>
  <c r="OF143" i="2"/>
  <c r="OF141" i="2" s="1"/>
  <c r="OE143" i="2"/>
  <c r="OE141" i="2" s="1"/>
  <c r="OC143" i="2"/>
  <c r="OC141" i="2" s="1"/>
  <c r="OB143" i="2"/>
  <c r="OB141" i="2" s="1"/>
  <c r="OA143" i="2"/>
  <c r="NX143" i="2"/>
  <c r="NX141" i="2" s="1"/>
  <c r="NW143" i="2"/>
  <c r="NW141" i="2" s="1"/>
  <c r="NV143" i="2"/>
  <c r="NV141" i="2" s="1"/>
  <c r="NT143" i="2"/>
  <c r="NT141" i="2" s="1"/>
  <c r="NS143" i="2"/>
  <c r="NS141" i="2" s="1"/>
  <c r="NR143" i="2"/>
  <c r="NR141" i="2" s="1"/>
  <c r="NP143" i="2"/>
  <c r="NP141" i="2" s="1"/>
  <c r="NO143" i="2"/>
  <c r="NN143" i="2"/>
  <c r="NN141" i="2" s="1"/>
  <c r="NL143" i="2"/>
  <c r="NL141" i="2" s="1"/>
  <c r="NK143" i="2"/>
  <c r="NK141" i="2" s="1"/>
  <c r="NJ143" i="2"/>
  <c r="NJ141" i="2" s="1"/>
  <c r="NH143" i="2"/>
  <c r="NH141" i="2" s="1"/>
  <c r="NG143" i="2"/>
  <c r="NG141" i="2" s="1"/>
  <c r="NF143" i="2"/>
  <c r="NF141" i="2" s="1"/>
  <c r="NE143" i="2"/>
  <c r="NE141" i="2" s="1"/>
  <c r="NC143" i="2"/>
  <c r="NC141" i="2" s="1"/>
  <c r="NB143" i="2"/>
  <c r="NB141" i="2" s="1"/>
  <c r="MY143" i="2"/>
  <c r="MY141" i="2" s="1"/>
  <c r="MS143" i="2"/>
  <c r="MR143" i="2"/>
  <c r="MR141" i="2" s="1"/>
  <c r="MQ143" i="2"/>
  <c r="MQ141" i="2" s="1"/>
  <c r="MO143" i="2"/>
  <c r="MO141" i="2" s="1"/>
  <c r="MN143" i="2"/>
  <c r="MN141" i="2" s="1"/>
  <c r="MM143" i="2"/>
  <c r="MM141" i="2" s="1"/>
  <c r="MK143" i="2"/>
  <c r="MJ143" i="2"/>
  <c r="MJ141" i="2" s="1"/>
  <c r="MI143" i="2"/>
  <c r="MI141" i="2" s="1"/>
  <c r="MG143" i="2"/>
  <c r="MF143" i="2"/>
  <c r="MF141" i="2" s="1"/>
  <c r="ME143" i="2"/>
  <c r="ME141" i="2" s="1"/>
  <c r="MA143" i="2"/>
  <c r="MA141" i="2" s="1"/>
  <c r="LZ143" i="2"/>
  <c r="LZ141" i="2" s="1"/>
  <c r="LX143" i="2"/>
  <c r="LX141" i="2" s="1"/>
  <c r="LW143" i="2"/>
  <c r="LW141" i="2" s="1"/>
  <c r="LV143" i="2"/>
  <c r="LV141" i="2" s="1"/>
  <c r="LT143" i="2"/>
  <c r="LS143" i="2"/>
  <c r="LS141" i="2" s="1"/>
  <c r="LR143" i="2"/>
  <c r="LR141" i="2" s="1"/>
  <c r="LP143" i="2"/>
  <c r="LO143" i="2"/>
  <c r="LO141" i="2" s="1"/>
  <c r="LN143" i="2"/>
  <c r="LN141" i="2" s="1"/>
  <c r="LL143" i="2"/>
  <c r="LL141" i="2" s="1"/>
  <c r="LK143" i="2"/>
  <c r="LK141" i="2" s="1"/>
  <c r="LJ143" i="2"/>
  <c r="LJ141" i="2" s="1"/>
  <c r="LG143" i="2"/>
  <c r="LG141" i="2" s="1"/>
  <c r="LF143" i="2"/>
  <c r="LF141" i="2" s="1"/>
  <c r="KM143" i="2"/>
  <c r="KM141" i="2" s="1"/>
  <c r="KL143" i="2"/>
  <c r="KL141" i="2" s="1"/>
  <c r="KK143" i="2"/>
  <c r="KI143" i="2"/>
  <c r="KI141" i="2" s="1"/>
  <c r="KH143" i="2"/>
  <c r="KH141" i="2" s="1"/>
  <c r="KG143" i="2"/>
  <c r="KA143" i="2"/>
  <c r="KA141" i="2" s="1"/>
  <c r="JZ143" i="2"/>
  <c r="JZ141" i="2" s="1"/>
  <c r="JW143" i="2"/>
  <c r="JT143" i="2"/>
  <c r="JT141" i="2" s="1"/>
  <c r="JS143" i="2"/>
  <c r="JS141" i="2" s="1"/>
  <c r="JR143" i="2"/>
  <c r="JP143" i="2"/>
  <c r="JP141" i="2" s="1"/>
  <c r="JO143" i="2"/>
  <c r="JO141" i="2" s="1"/>
  <c r="JN143" i="2"/>
  <c r="JL143" i="2"/>
  <c r="JL141" i="2" s="1"/>
  <c r="JK143" i="2"/>
  <c r="JK141" i="2" s="1"/>
  <c r="JJ143" i="2"/>
  <c r="JJ141" i="2" s="1"/>
  <c r="JH143" i="2"/>
  <c r="JH141" i="2" s="1"/>
  <c r="JG143" i="2"/>
  <c r="JG141" i="2" s="1"/>
  <c r="JF143" i="2"/>
  <c r="JF141" i="2" s="1"/>
  <c r="JD143" i="2"/>
  <c r="JD141" i="2" s="1"/>
  <c r="JC143" i="2"/>
  <c r="JC141" i="2" s="1"/>
  <c r="JB143" i="2"/>
  <c r="JB141" i="2" s="1"/>
  <c r="IY143" i="2"/>
  <c r="IY141" i="2" s="1"/>
  <c r="IX143" i="2"/>
  <c r="IX141" i="2" s="1"/>
  <c r="IO143" i="2"/>
  <c r="IO141" i="2" s="1"/>
  <c r="IN143" i="2"/>
  <c r="IN141" i="2" s="1"/>
  <c r="IM143" i="2"/>
  <c r="IK143" i="2"/>
  <c r="IK141" i="2" s="1"/>
  <c r="IJ143" i="2"/>
  <c r="IJ141" i="2" s="1"/>
  <c r="II143" i="2"/>
  <c r="IG143" i="2"/>
  <c r="IG141" i="2" s="1"/>
  <c r="IF143" i="2"/>
  <c r="IF141" i="2" s="1"/>
  <c r="IE143" i="2"/>
  <c r="IE141" i="2" s="1"/>
  <c r="IC143" i="2"/>
  <c r="IC141" i="2" s="1"/>
  <c r="IB143" i="2"/>
  <c r="IB141" i="2" s="1"/>
  <c r="IA143" i="2"/>
  <c r="HX143" i="2"/>
  <c r="HX141" i="2" s="1"/>
  <c r="HW143" i="2"/>
  <c r="HW141" i="2" s="1"/>
  <c r="HV143" i="2"/>
  <c r="HV141" i="2" s="1"/>
  <c r="HT143" i="2"/>
  <c r="HT141" i="2" s="1"/>
  <c r="HS143" i="2"/>
  <c r="HS141" i="2" s="1"/>
  <c r="HR143" i="2"/>
  <c r="HR141" i="2" s="1"/>
  <c r="HP143" i="2"/>
  <c r="HP141" i="2" s="1"/>
  <c r="HO143" i="2"/>
  <c r="HN143" i="2"/>
  <c r="HN141" i="2" s="1"/>
  <c r="HL143" i="2"/>
  <c r="HL141" i="2" s="1"/>
  <c r="HK143" i="2"/>
  <c r="HJ143" i="2"/>
  <c r="HJ141" i="2" s="1"/>
  <c r="HH143" i="2"/>
  <c r="HH141" i="2" s="1"/>
  <c r="HG143" i="2"/>
  <c r="HG141" i="2" s="1"/>
  <c r="HF143" i="2"/>
  <c r="HF141" i="2" s="1"/>
  <c r="HC143" i="2"/>
  <c r="HC141" i="2" s="1"/>
  <c r="HB143" i="2"/>
  <c r="HB141" i="2" s="1"/>
  <c r="GR143" i="2"/>
  <c r="GR141" i="2" s="1"/>
  <c r="GQ143" i="2"/>
  <c r="GQ141" i="2" s="1"/>
  <c r="GP143" i="2"/>
  <c r="GP141" i="2" s="1"/>
  <c r="GN143" i="2"/>
  <c r="GN141" i="2" s="1"/>
  <c r="GM143" i="2"/>
  <c r="GM141" i="2" s="1"/>
  <c r="GL143" i="2"/>
  <c r="GL141" i="2" s="1"/>
  <c r="GJ143" i="2"/>
  <c r="GJ141" i="2" s="1"/>
  <c r="GI143" i="2"/>
  <c r="GI141" i="2" s="1"/>
  <c r="GH143" i="2"/>
  <c r="GH141" i="2" s="1"/>
  <c r="GF143" i="2"/>
  <c r="GF141" i="2" s="1"/>
  <c r="GE143" i="2"/>
  <c r="GE141" i="2" s="1"/>
  <c r="GD143" i="2"/>
  <c r="GD141" i="2" s="1"/>
  <c r="GA143" i="2"/>
  <c r="GA141" i="2" s="1"/>
  <c r="FZ143" i="2"/>
  <c r="FZ141" i="2" s="1"/>
  <c r="FY143" i="2"/>
  <c r="FY141" i="2" s="1"/>
  <c r="FW143" i="2"/>
  <c r="FW141" i="2" s="1"/>
  <c r="FV143" i="2"/>
  <c r="FV141" i="2" s="1"/>
  <c r="FU143" i="2"/>
  <c r="FS143" i="2"/>
  <c r="FS141" i="2" s="1"/>
  <c r="FR143" i="2"/>
  <c r="FR141" i="2" s="1"/>
  <c r="FQ143" i="2"/>
  <c r="FO143" i="2"/>
  <c r="FO141" i="2" s="1"/>
  <c r="FN143" i="2"/>
  <c r="FN141" i="2" s="1"/>
  <c r="FM143" i="2"/>
  <c r="FM141" i="2" s="1"/>
  <c r="FK143" i="2"/>
  <c r="FK141" i="2" s="1"/>
  <c r="FJ143" i="2"/>
  <c r="FJ141" i="2" s="1"/>
  <c r="FI143" i="2"/>
  <c r="FI141" i="2" s="1"/>
  <c r="FF143" i="2"/>
  <c r="FF141" i="2" s="1"/>
  <c r="FE143" i="2"/>
  <c r="FB143" i="2"/>
  <c r="FB141" i="2" s="1"/>
  <c r="FA143" i="2"/>
  <c r="EY143" i="2"/>
  <c r="EV143" i="2"/>
  <c r="EV141" i="2" s="1"/>
  <c r="EU143" i="2"/>
  <c r="EU141" i="2" s="1"/>
  <c r="ET143" i="2"/>
  <c r="ET141" i="2" s="1"/>
  <c r="ES143" i="2"/>
  <c r="ER143" i="2"/>
  <c r="ER141" i="2" s="1"/>
  <c r="EQ143" i="2"/>
  <c r="EQ141" i="2" s="1"/>
  <c r="EP143" i="2"/>
  <c r="EP141" i="2" s="1"/>
  <c r="EO143" i="2"/>
  <c r="EN143" i="2"/>
  <c r="EN141" i="2" s="1"/>
  <c r="EM143" i="2"/>
  <c r="EM141" i="2" s="1"/>
  <c r="EL143" i="2"/>
  <c r="EL141" i="2" s="1"/>
  <c r="EK143" i="2"/>
  <c r="EJ143" i="2"/>
  <c r="EJ141" i="2" s="1"/>
  <c r="EI143" i="2"/>
  <c r="EI141" i="2" s="1"/>
  <c r="EH143" i="2"/>
  <c r="EH141" i="2" s="1"/>
  <c r="EE143" i="2"/>
  <c r="EE141" i="2" s="1"/>
  <c r="ED143" i="2"/>
  <c r="ED141" i="2" s="1"/>
  <c r="EC143" i="2"/>
  <c r="EC141" i="2" s="1"/>
  <c r="EB143" i="2"/>
  <c r="EA143" i="2"/>
  <c r="EA141" i="2" s="1"/>
  <c r="DZ143" i="2"/>
  <c r="DZ141" i="2" s="1"/>
  <c r="DY143" i="2"/>
  <c r="DY141" i="2" s="1"/>
  <c r="DW143" i="2"/>
  <c r="DW141" i="2" s="1"/>
  <c r="DV143" i="2"/>
  <c r="DV141" i="2" s="1"/>
  <c r="DU143" i="2"/>
  <c r="DU141" i="2" s="1"/>
  <c r="DS143" i="2"/>
  <c r="DS141" i="2" s="1"/>
  <c r="DR143" i="2"/>
  <c r="DR141" i="2" s="1"/>
  <c r="DQ143" i="2"/>
  <c r="DQ141" i="2" s="1"/>
  <c r="DO143" i="2"/>
  <c r="DO141" i="2" s="1"/>
  <c r="DN143" i="2"/>
  <c r="DN141" i="2" s="1"/>
  <c r="DM143" i="2"/>
  <c r="DM141" i="2" s="1"/>
  <c r="DJ143" i="2"/>
  <c r="DJ141" i="2" s="1"/>
  <c r="DI143" i="2"/>
  <c r="CZ143" i="2"/>
  <c r="CY143" i="2"/>
  <c r="CY141" i="2" s="1"/>
  <c r="DA141" i="2" s="1"/>
  <c r="CX143" i="2"/>
  <c r="CV143" i="2"/>
  <c r="CV141" i="2" s="1"/>
  <c r="CU143" i="2"/>
  <c r="CU141" i="2" s="1"/>
  <c r="CT143" i="2"/>
  <c r="CR143" i="2"/>
  <c r="CR141" i="2" s="1"/>
  <c r="CQ143" i="2"/>
  <c r="CQ141" i="2" s="1"/>
  <c r="CP143" i="2"/>
  <c r="CP141" i="2" s="1"/>
  <c r="CN143" i="2"/>
  <c r="CN141" i="2" s="1"/>
  <c r="CM143" i="2"/>
  <c r="CM141" i="2" s="1"/>
  <c r="CL143" i="2"/>
  <c r="CI143" i="2"/>
  <c r="CH143" i="2"/>
  <c r="CG143" i="2"/>
  <c r="CE143" i="2"/>
  <c r="CE141" i="2" s="1"/>
  <c r="CD143" i="2"/>
  <c r="CD141" i="2" s="1"/>
  <c r="CC143" i="2"/>
  <c r="CA143" i="2"/>
  <c r="CA141" i="2" s="1"/>
  <c r="BZ143" i="2"/>
  <c r="BZ141" i="2" s="1"/>
  <c r="BY143" i="2"/>
  <c r="BW143" i="2"/>
  <c r="BW141" i="2" s="1"/>
  <c r="BV143" i="2"/>
  <c r="BV141" i="2" s="1"/>
  <c r="BU143" i="2"/>
  <c r="BS143" i="2"/>
  <c r="BS141" i="2" s="1"/>
  <c r="BR143" i="2"/>
  <c r="BR141" i="2" s="1"/>
  <c r="BQ143" i="2"/>
  <c r="BQ141" i="2" s="1"/>
  <c r="BN143" i="2"/>
  <c r="BN141" i="2" s="1"/>
  <c r="BM143" i="2"/>
  <c r="BK143" i="2"/>
  <c r="BK141" i="2" s="1"/>
  <c r="N143" i="2"/>
  <c r="N141" i="2" s="1"/>
  <c r="M143" i="2"/>
  <c r="M141" i="2" s="1"/>
  <c r="L143" i="2"/>
  <c r="L141" i="2" s="1"/>
  <c r="WZ142" i="2"/>
  <c r="WY142" i="2"/>
  <c r="WV142" i="2"/>
  <c r="UR142" i="2"/>
  <c r="UN142" i="2"/>
  <c r="UO142" i="2" s="1"/>
  <c r="UL142" i="2"/>
  <c r="UM142" i="2" s="1"/>
  <c r="UK142" i="2"/>
  <c r="SN142" i="2"/>
  <c r="QR142" i="2"/>
  <c r="OV142" i="2"/>
  <c r="MZ142" i="2"/>
  <c r="ML142" i="2"/>
  <c r="LU142" i="2"/>
  <c r="KT142" i="2"/>
  <c r="IV142" i="2"/>
  <c r="GY142" i="2"/>
  <c r="FC142" i="2"/>
  <c r="DG142" i="2"/>
  <c r="BL142" i="2"/>
  <c r="BF142" i="2"/>
  <c r="BD142" i="2"/>
  <c r="BB142" i="2"/>
  <c r="BC142" i="2" s="1"/>
  <c r="AB142" i="2"/>
  <c r="P142" i="2"/>
  <c r="MB141" i="2"/>
  <c r="VC140" i="2"/>
  <c r="VD140" i="2" s="1"/>
  <c r="IP140" i="2"/>
  <c r="HY140" i="2"/>
  <c r="GS140" i="2"/>
  <c r="GB140" i="2"/>
  <c r="CW140" i="2"/>
  <c r="DB140" i="2" s="1"/>
  <c r="UN140" i="2" s="1"/>
  <c r="CJ140" i="2"/>
  <c r="CF140" i="2"/>
  <c r="BO140" i="2"/>
  <c r="BP140" i="2" s="1"/>
  <c r="BT140" i="2" s="1"/>
  <c r="BL140" i="2"/>
  <c r="BG140" i="2"/>
  <c r="BA140" i="2"/>
  <c r="AZ140" i="2"/>
  <c r="BD140" i="2" s="1"/>
  <c r="AS140" i="2"/>
  <c r="AQ140" i="2"/>
  <c r="AP140" i="2"/>
  <c r="AO140" i="2"/>
  <c r="AI140" i="2"/>
  <c r="AH140" i="2"/>
  <c r="AG140" i="2"/>
  <c r="AD140" i="2"/>
  <c r="AC140" i="2"/>
  <c r="AB140" i="2"/>
  <c r="Z140" i="2"/>
  <c r="Y140" i="2"/>
  <c r="X140" i="2"/>
  <c r="P140" i="2"/>
  <c r="I140" i="2"/>
  <c r="H140" i="2"/>
  <c r="WP139" i="2"/>
  <c r="WL139" i="2"/>
  <c r="WH139" i="2"/>
  <c r="WD139" i="2"/>
  <c r="VU139" i="2"/>
  <c r="VQ139" i="2"/>
  <c r="VM139" i="2"/>
  <c r="VC139" i="2"/>
  <c r="VB139" i="2"/>
  <c r="UR139" i="2"/>
  <c r="UD139" i="2"/>
  <c r="TZ139" i="2"/>
  <c r="TV139" i="2"/>
  <c r="TR139" i="2"/>
  <c r="TI139" i="2"/>
  <c r="TE139" i="2"/>
  <c r="TA139" i="2"/>
  <c r="SR139" i="2"/>
  <c r="SS139" i="2" s="1"/>
  <c r="SW139" i="2" s="1"/>
  <c r="SD139" i="2"/>
  <c r="RZ139" i="2"/>
  <c r="RV139" i="2"/>
  <c r="RM139" i="2"/>
  <c r="RI139" i="2"/>
  <c r="RE139" i="2"/>
  <c r="QV139" i="2"/>
  <c r="QW139" i="2" s="1"/>
  <c r="RA139" i="2" s="1"/>
  <c r="QH139" i="2"/>
  <c r="QD139" i="2"/>
  <c r="PZ139" i="2"/>
  <c r="PQ139" i="2"/>
  <c r="PM139" i="2"/>
  <c r="PI139" i="2"/>
  <c r="OP139" i="2"/>
  <c r="OL139" i="2"/>
  <c r="OH139" i="2"/>
  <c r="OD139" i="2"/>
  <c r="NU139" i="2"/>
  <c r="NQ139" i="2"/>
  <c r="NM139" i="2"/>
  <c r="MT139" i="2"/>
  <c r="MT128" i="2" s="1"/>
  <c r="MP139" i="2"/>
  <c r="ML139" i="2"/>
  <c r="MH139" i="2"/>
  <c r="MC139" i="2"/>
  <c r="MC128" i="2" s="1"/>
  <c r="LY139" i="2"/>
  <c r="LU139" i="2"/>
  <c r="LQ139" i="2"/>
  <c r="LH139" i="2"/>
  <c r="LI139" i="2" s="1"/>
  <c r="LM139" i="2" s="1"/>
  <c r="KJ139" i="2"/>
  <c r="KF139" i="2"/>
  <c r="KB139" i="2"/>
  <c r="JQ139" i="2"/>
  <c r="JM139" i="2"/>
  <c r="JI139" i="2"/>
  <c r="IZ139" i="2"/>
  <c r="JA139" i="2" s="1"/>
  <c r="JE139" i="2" s="1"/>
  <c r="IP139" i="2"/>
  <c r="IL139" i="2"/>
  <c r="IH139" i="2"/>
  <c r="ID139" i="2"/>
  <c r="HY139" i="2"/>
  <c r="HU139" i="2"/>
  <c r="HQ139" i="2"/>
  <c r="HM139" i="2"/>
  <c r="HD139" i="2"/>
  <c r="HE139" i="2" s="1"/>
  <c r="GS139" i="2"/>
  <c r="GO139" i="2"/>
  <c r="GK139" i="2"/>
  <c r="GG139" i="2"/>
  <c r="GB139" i="2"/>
  <c r="FX139" i="2"/>
  <c r="FT139" i="2"/>
  <c r="FP139" i="2"/>
  <c r="FH139" i="2"/>
  <c r="FL139" i="2" s="1"/>
  <c r="EW139" i="2"/>
  <c r="ES139" i="2"/>
  <c r="EO139" i="2"/>
  <c r="EK139" i="2"/>
  <c r="EB139" i="2"/>
  <c r="DX139" i="2"/>
  <c r="DT139" i="2"/>
  <c r="DP139" i="2"/>
  <c r="DK139" i="2"/>
  <c r="CW139" i="2"/>
  <c r="CS139" i="2"/>
  <c r="CO139" i="2"/>
  <c r="CJ139" i="2"/>
  <c r="CF139" i="2"/>
  <c r="CB139" i="2"/>
  <c r="BX139" i="2"/>
  <c r="BO139" i="2"/>
  <c r="BP139" i="2" s="1"/>
  <c r="BT139" i="2" s="1"/>
  <c r="BL139" i="2"/>
  <c r="BG139" i="2"/>
  <c r="BA139" i="2"/>
  <c r="AZ139" i="2"/>
  <c r="BD139" i="2" s="1"/>
  <c r="AU139" i="2"/>
  <c r="AT139" i="2"/>
  <c r="AS139" i="2"/>
  <c r="AQ139" i="2"/>
  <c r="AP139" i="2"/>
  <c r="AO139" i="2"/>
  <c r="AM139" i="2"/>
  <c r="AL139" i="2"/>
  <c r="AK139" i="2"/>
  <c r="AI139" i="2"/>
  <c r="AH139" i="2"/>
  <c r="AG139" i="2"/>
  <c r="AD139" i="2"/>
  <c r="AC139" i="2"/>
  <c r="AB139" i="2"/>
  <c r="Z139" i="2"/>
  <c r="Y139" i="2"/>
  <c r="X139" i="2"/>
  <c r="V139" i="2"/>
  <c r="U139" i="2"/>
  <c r="T139" i="2"/>
  <c r="R139" i="2"/>
  <c r="Q139" i="2"/>
  <c r="P139" i="2"/>
  <c r="I139" i="2"/>
  <c r="H139" i="2"/>
  <c r="WP138" i="2"/>
  <c r="WL138" i="2"/>
  <c r="WH138" i="2"/>
  <c r="WD138" i="2"/>
  <c r="VU138" i="2"/>
  <c r="VQ138" i="2"/>
  <c r="VM138" i="2"/>
  <c r="VC138" i="2"/>
  <c r="VB138" i="2"/>
  <c r="UR138" i="2"/>
  <c r="UD138" i="2"/>
  <c r="TZ138" i="2"/>
  <c r="TV138" i="2"/>
  <c r="TR138" i="2"/>
  <c r="TI138" i="2"/>
  <c r="TE138" i="2"/>
  <c r="TA138" i="2"/>
  <c r="SR138" i="2"/>
  <c r="SS138" i="2" s="1"/>
  <c r="SW138" i="2" s="1"/>
  <c r="SD138" i="2"/>
  <c r="RZ138" i="2"/>
  <c r="RV138" i="2"/>
  <c r="RM138" i="2"/>
  <c r="RI138" i="2"/>
  <c r="RE138" i="2"/>
  <c r="QV138" i="2"/>
  <c r="QW138" i="2" s="1"/>
  <c r="RA138" i="2" s="1"/>
  <c r="QH138" i="2"/>
  <c r="QD138" i="2"/>
  <c r="PZ138" i="2"/>
  <c r="PQ138" i="2"/>
  <c r="PM138" i="2"/>
  <c r="PI138" i="2"/>
  <c r="OP138" i="2"/>
  <c r="OL138" i="2"/>
  <c r="OH138" i="2"/>
  <c r="OD138" i="2"/>
  <c r="NU138" i="2"/>
  <c r="NQ138" i="2"/>
  <c r="NM138" i="2"/>
  <c r="MP138" i="2"/>
  <c r="ML138" i="2"/>
  <c r="MH138" i="2"/>
  <c r="LY138" i="2"/>
  <c r="LU138" i="2"/>
  <c r="LQ138" i="2"/>
  <c r="LH138" i="2"/>
  <c r="LI138" i="2" s="1"/>
  <c r="LM138" i="2" s="1"/>
  <c r="KJ138" i="2"/>
  <c r="KF138" i="2"/>
  <c r="KB138" i="2"/>
  <c r="JQ138" i="2"/>
  <c r="JM138" i="2"/>
  <c r="JI138" i="2"/>
  <c r="IZ138" i="2"/>
  <c r="JA138" i="2" s="1"/>
  <c r="JE138" i="2" s="1"/>
  <c r="IP138" i="2"/>
  <c r="IL138" i="2"/>
  <c r="IH138" i="2"/>
  <c r="ID138" i="2"/>
  <c r="HY138" i="2"/>
  <c r="HU138" i="2"/>
  <c r="HQ138" i="2"/>
  <c r="HM138" i="2"/>
  <c r="HD138" i="2"/>
  <c r="HE138" i="2" s="1"/>
  <c r="GS138" i="2"/>
  <c r="GO138" i="2"/>
  <c r="GK138" i="2"/>
  <c r="GG138" i="2"/>
  <c r="GB138" i="2"/>
  <c r="FX138" i="2"/>
  <c r="FT138" i="2"/>
  <c r="FP138" i="2"/>
  <c r="FH138" i="2"/>
  <c r="FL138" i="2" s="1"/>
  <c r="EW138" i="2"/>
  <c r="ES138" i="2"/>
  <c r="EO138" i="2"/>
  <c r="EK138" i="2"/>
  <c r="EB138" i="2"/>
  <c r="DX138" i="2"/>
  <c r="DT138" i="2"/>
  <c r="DP138" i="2"/>
  <c r="DK138" i="2"/>
  <c r="DA138" i="2"/>
  <c r="CW138" i="2"/>
  <c r="CS138" i="2"/>
  <c r="CO138" i="2"/>
  <c r="CJ138" i="2"/>
  <c r="CF138" i="2"/>
  <c r="CB138" i="2"/>
  <c r="BX138" i="2"/>
  <c r="BO138" i="2"/>
  <c r="BP138" i="2" s="1"/>
  <c r="BT138" i="2" s="1"/>
  <c r="BL138" i="2"/>
  <c r="BG138" i="2"/>
  <c r="BA138" i="2"/>
  <c r="AZ138" i="2"/>
  <c r="BD138" i="2" s="1"/>
  <c r="AU138" i="2"/>
  <c r="AT138" i="2"/>
  <c r="AS138" i="2"/>
  <c r="AQ138" i="2"/>
  <c r="AP138" i="2"/>
  <c r="AO138" i="2"/>
  <c r="AM138" i="2"/>
  <c r="AL138" i="2"/>
  <c r="AK138" i="2"/>
  <c r="AI138" i="2"/>
  <c r="AH138" i="2"/>
  <c r="AG138" i="2"/>
  <c r="AD138" i="2"/>
  <c r="AC138" i="2"/>
  <c r="AB138" i="2"/>
  <c r="Z138" i="2"/>
  <c r="Y138" i="2"/>
  <c r="X138" i="2"/>
  <c r="V138" i="2"/>
  <c r="U138" i="2"/>
  <c r="T138" i="2"/>
  <c r="R138" i="2"/>
  <c r="Q138" i="2"/>
  <c r="P138" i="2"/>
  <c r="I138" i="2"/>
  <c r="H138" i="2"/>
  <c r="WP137" i="2"/>
  <c r="WL137" i="2"/>
  <c r="WH137" i="2"/>
  <c r="WD137" i="2"/>
  <c r="VU137" i="2"/>
  <c r="VQ137" i="2"/>
  <c r="VM137" i="2"/>
  <c r="VC137" i="2"/>
  <c r="VB137" i="2"/>
  <c r="UR137" i="2"/>
  <c r="UD137" i="2"/>
  <c r="TZ137" i="2"/>
  <c r="TV137" i="2"/>
  <c r="TR137" i="2"/>
  <c r="TI137" i="2"/>
  <c r="TE137" i="2"/>
  <c r="TA137" i="2"/>
  <c r="SR137" i="2"/>
  <c r="SS137" i="2" s="1"/>
  <c r="SW137" i="2" s="1"/>
  <c r="SD137" i="2"/>
  <c r="RZ137" i="2"/>
  <c r="RV137" i="2"/>
  <c r="RM137" i="2"/>
  <c r="RI137" i="2"/>
  <c r="RE137" i="2"/>
  <c r="QV137" i="2"/>
  <c r="QW137" i="2" s="1"/>
  <c r="RA137" i="2" s="1"/>
  <c r="QH137" i="2"/>
  <c r="QD137" i="2"/>
  <c r="PZ137" i="2"/>
  <c r="PQ137" i="2"/>
  <c r="PM137" i="2"/>
  <c r="PI137" i="2"/>
  <c r="OP137" i="2"/>
  <c r="OL137" i="2"/>
  <c r="OH137" i="2"/>
  <c r="OD137" i="2"/>
  <c r="NU137" i="2"/>
  <c r="NQ137" i="2"/>
  <c r="NM137" i="2"/>
  <c r="MP137" i="2"/>
  <c r="ML137" i="2"/>
  <c r="MH137" i="2"/>
  <c r="LY137" i="2"/>
  <c r="LU137" i="2"/>
  <c r="LQ137" i="2"/>
  <c r="LH137" i="2"/>
  <c r="LI137" i="2" s="1"/>
  <c r="LM137" i="2" s="1"/>
  <c r="KJ137" i="2"/>
  <c r="KF137" i="2"/>
  <c r="KB137" i="2"/>
  <c r="JQ137" i="2"/>
  <c r="JM137" i="2"/>
  <c r="JI137" i="2"/>
  <c r="IZ137" i="2"/>
  <c r="JA137" i="2" s="1"/>
  <c r="JE137" i="2" s="1"/>
  <c r="IP137" i="2"/>
  <c r="IL137" i="2"/>
  <c r="IH137" i="2"/>
  <c r="ID137" i="2"/>
  <c r="HY137" i="2"/>
  <c r="HU137" i="2"/>
  <c r="HQ137" i="2"/>
  <c r="HM137" i="2"/>
  <c r="HD137" i="2"/>
  <c r="HE137" i="2" s="1"/>
  <c r="GS137" i="2"/>
  <c r="GO137" i="2"/>
  <c r="GK137" i="2"/>
  <c r="GG137" i="2"/>
  <c r="GB137" i="2"/>
  <c r="FX137" i="2"/>
  <c r="FT137" i="2"/>
  <c r="FP137" i="2"/>
  <c r="FH137" i="2"/>
  <c r="FL137" i="2" s="1"/>
  <c r="EW137" i="2"/>
  <c r="ES137" i="2"/>
  <c r="EO137" i="2"/>
  <c r="EK137" i="2"/>
  <c r="EB137" i="2"/>
  <c r="DX137" i="2"/>
  <c r="DT137" i="2"/>
  <c r="DP137" i="2"/>
  <c r="DK137" i="2"/>
  <c r="CW137" i="2"/>
  <c r="CS137" i="2"/>
  <c r="CO137" i="2"/>
  <c r="CJ137" i="2"/>
  <c r="CF137" i="2"/>
  <c r="CB137" i="2"/>
  <c r="BX137" i="2"/>
  <c r="BO137" i="2"/>
  <c r="BP137" i="2" s="1"/>
  <c r="BT137" i="2" s="1"/>
  <c r="BL137" i="2"/>
  <c r="BG137" i="2"/>
  <c r="BA137" i="2"/>
  <c r="AZ137" i="2"/>
  <c r="BD137" i="2" s="1"/>
  <c r="AU137" i="2"/>
  <c r="AT137" i="2"/>
  <c r="AS137" i="2"/>
  <c r="AQ137" i="2"/>
  <c r="AP137" i="2"/>
  <c r="AO137" i="2"/>
  <c r="AM137" i="2"/>
  <c r="AL137" i="2"/>
  <c r="AK137" i="2"/>
  <c r="AI137" i="2"/>
  <c r="AH137" i="2"/>
  <c r="AG137" i="2"/>
  <c r="AD137" i="2"/>
  <c r="AC137" i="2"/>
  <c r="AB137" i="2"/>
  <c r="Z137" i="2"/>
  <c r="Y137" i="2"/>
  <c r="X137" i="2"/>
  <c r="V137" i="2"/>
  <c r="U137" i="2"/>
  <c r="T137" i="2"/>
  <c r="R137" i="2"/>
  <c r="Q137" i="2"/>
  <c r="P137" i="2"/>
  <c r="I137" i="2"/>
  <c r="H137" i="2"/>
  <c r="WP136" i="2"/>
  <c r="WL136" i="2"/>
  <c r="WH136" i="2"/>
  <c r="WD136" i="2"/>
  <c r="VU136" i="2"/>
  <c r="VZ136" i="2" s="1"/>
  <c r="VC136" i="2"/>
  <c r="VB136" i="2"/>
  <c r="UR136" i="2"/>
  <c r="UD136" i="2"/>
  <c r="TZ136" i="2"/>
  <c r="TV136" i="2"/>
  <c r="TR136" i="2"/>
  <c r="TI136" i="2"/>
  <c r="TN136" i="2" s="1"/>
  <c r="SR136" i="2"/>
  <c r="SS136" i="2" s="1"/>
  <c r="SW136" i="2" s="1"/>
  <c r="SD136" i="2"/>
  <c r="SI136" i="2" s="1"/>
  <c r="RM136" i="2"/>
  <c r="RR136" i="2" s="1"/>
  <c r="QV136" i="2"/>
  <c r="QW136" i="2" s="1"/>
  <c r="RA136" i="2" s="1"/>
  <c r="QH136" i="2"/>
  <c r="QM136" i="2" s="1"/>
  <c r="PQ136" i="2"/>
  <c r="PV136" i="2" s="1"/>
  <c r="OP136" i="2"/>
  <c r="OL136" i="2"/>
  <c r="OH136" i="2"/>
  <c r="OD136" i="2"/>
  <c r="NU136" i="2"/>
  <c r="NZ136" i="2" s="1"/>
  <c r="MP136" i="2"/>
  <c r="ML136" i="2"/>
  <c r="LY136" i="2"/>
  <c r="LU136" i="2"/>
  <c r="LH136" i="2"/>
  <c r="LI136" i="2" s="1"/>
  <c r="LM136" i="2" s="1"/>
  <c r="KJ136" i="2"/>
  <c r="KF136" i="2"/>
  <c r="KB136" i="2"/>
  <c r="JQ136" i="2"/>
  <c r="JM136" i="2"/>
  <c r="JI136" i="2"/>
  <c r="IZ136" i="2"/>
  <c r="JA136" i="2" s="1"/>
  <c r="JE136" i="2" s="1"/>
  <c r="IP136" i="2"/>
  <c r="IL136" i="2"/>
  <c r="IH136" i="2"/>
  <c r="ID136" i="2"/>
  <c r="HY136" i="2"/>
  <c r="HU136" i="2"/>
  <c r="HD136" i="2"/>
  <c r="HE136" i="2" s="1"/>
  <c r="GS136" i="2"/>
  <c r="GO136" i="2"/>
  <c r="GK136" i="2"/>
  <c r="GG136" i="2"/>
  <c r="GB136" i="2"/>
  <c r="FX136" i="2"/>
  <c r="FH136" i="2"/>
  <c r="FL136" i="2" s="1"/>
  <c r="EW136" i="2"/>
  <c r="ES136" i="2"/>
  <c r="EO136" i="2"/>
  <c r="EK136" i="2"/>
  <c r="EB136" i="2"/>
  <c r="EG136" i="2" s="1"/>
  <c r="DP136" i="2"/>
  <c r="DK136" i="2"/>
  <c r="CW136" i="2"/>
  <c r="DB136" i="2" s="1"/>
  <c r="CJ136" i="2"/>
  <c r="CF136" i="2"/>
  <c r="BO136" i="2"/>
  <c r="BP136" i="2" s="1"/>
  <c r="BT136" i="2" s="1"/>
  <c r="BL136" i="2"/>
  <c r="BG136" i="2"/>
  <c r="BA136" i="2"/>
  <c r="AZ136" i="2"/>
  <c r="BD136" i="2" s="1"/>
  <c r="AU136" i="2"/>
  <c r="AT136" i="2"/>
  <c r="AS136" i="2"/>
  <c r="AQ136" i="2"/>
  <c r="AP136" i="2"/>
  <c r="AO136" i="2"/>
  <c r="AM136" i="2"/>
  <c r="AL136" i="2"/>
  <c r="AK136" i="2"/>
  <c r="AI136" i="2"/>
  <c r="AH136" i="2"/>
  <c r="AG136" i="2"/>
  <c r="AD136" i="2"/>
  <c r="AC136" i="2"/>
  <c r="AB136" i="2"/>
  <c r="Z136" i="2"/>
  <c r="Y136" i="2"/>
  <c r="X136" i="2"/>
  <c r="V136" i="2"/>
  <c r="U136" i="2"/>
  <c r="T136" i="2"/>
  <c r="R136" i="2"/>
  <c r="Q136" i="2"/>
  <c r="P136" i="2"/>
  <c r="I136" i="2"/>
  <c r="H136" i="2"/>
  <c r="WP135" i="2"/>
  <c r="WL135" i="2"/>
  <c r="WH135" i="2"/>
  <c r="WD135" i="2"/>
  <c r="VU135" i="2"/>
  <c r="VQ135" i="2"/>
  <c r="VM135" i="2"/>
  <c r="VC135" i="2"/>
  <c r="VB135" i="2"/>
  <c r="UR135" i="2"/>
  <c r="UD135" i="2"/>
  <c r="TZ135" i="2"/>
  <c r="TV135" i="2"/>
  <c r="TR135" i="2"/>
  <c r="TI135" i="2"/>
  <c r="TE135" i="2"/>
  <c r="TA135" i="2"/>
  <c r="SR135" i="2"/>
  <c r="SS135" i="2" s="1"/>
  <c r="SW135" i="2" s="1"/>
  <c r="SD135" i="2"/>
  <c r="RZ135" i="2"/>
  <c r="RV135" i="2"/>
  <c r="RM135" i="2"/>
  <c r="RI135" i="2"/>
  <c r="RE135" i="2"/>
  <c r="QV135" i="2"/>
  <c r="QW135" i="2" s="1"/>
  <c r="RA135" i="2" s="1"/>
  <c r="QH135" i="2"/>
  <c r="QD135" i="2"/>
  <c r="PZ135" i="2"/>
  <c r="PQ135" i="2"/>
  <c r="PM135" i="2"/>
  <c r="PI135" i="2"/>
  <c r="OP135" i="2"/>
  <c r="OL135" i="2"/>
  <c r="OH135" i="2"/>
  <c r="OD135" i="2"/>
  <c r="NU135" i="2"/>
  <c r="NQ135" i="2"/>
  <c r="NM135" i="2"/>
  <c r="MP135" i="2"/>
  <c r="ML135" i="2"/>
  <c r="MH135" i="2"/>
  <c r="LY135" i="2"/>
  <c r="LU135" i="2"/>
  <c r="LQ135" i="2"/>
  <c r="LH135" i="2"/>
  <c r="LI135" i="2" s="1"/>
  <c r="LM135" i="2" s="1"/>
  <c r="KJ135" i="2"/>
  <c r="KF135" i="2"/>
  <c r="KB135" i="2"/>
  <c r="JQ135" i="2"/>
  <c r="JM135" i="2"/>
  <c r="JI135" i="2"/>
  <c r="IZ135" i="2"/>
  <c r="JA135" i="2" s="1"/>
  <c r="JE135" i="2" s="1"/>
  <c r="IP135" i="2"/>
  <c r="IL135" i="2"/>
  <c r="IH135" i="2"/>
  <c r="ID135" i="2"/>
  <c r="HY135" i="2"/>
  <c r="HU135" i="2"/>
  <c r="HQ135" i="2"/>
  <c r="HM135" i="2"/>
  <c r="HD135" i="2"/>
  <c r="HE135" i="2" s="1"/>
  <c r="GS135" i="2"/>
  <c r="GO135" i="2"/>
  <c r="GK135" i="2"/>
  <c r="GG135" i="2"/>
  <c r="GB135" i="2"/>
  <c r="FX135" i="2"/>
  <c r="FT135" i="2"/>
  <c r="FP135" i="2"/>
  <c r="FH135" i="2"/>
  <c r="EW135" i="2"/>
  <c r="ES135" i="2"/>
  <c r="EO135" i="2"/>
  <c r="EK135" i="2"/>
  <c r="EB135" i="2"/>
  <c r="DX135" i="2"/>
  <c r="DT135" i="2"/>
  <c r="DP135" i="2"/>
  <c r="DK135" i="2"/>
  <c r="CW135" i="2"/>
  <c r="CS135" i="2"/>
  <c r="CO135" i="2"/>
  <c r="CJ135" i="2"/>
  <c r="CF135" i="2"/>
  <c r="CB135" i="2"/>
  <c r="BX135" i="2"/>
  <c r="BO135" i="2"/>
  <c r="BP135" i="2" s="1"/>
  <c r="BT135" i="2" s="1"/>
  <c r="BL135" i="2"/>
  <c r="BG135" i="2"/>
  <c r="BA135" i="2"/>
  <c r="AZ135" i="2"/>
  <c r="AU135" i="2"/>
  <c r="AT135" i="2"/>
  <c r="AS135" i="2"/>
  <c r="AQ135" i="2"/>
  <c r="AP135" i="2"/>
  <c r="AO135" i="2"/>
  <c r="AM135" i="2"/>
  <c r="AL135" i="2"/>
  <c r="AK135" i="2"/>
  <c r="AI135" i="2"/>
  <c r="AH135" i="2"/>
  <c r="AG135" i="2"/>
  <c r="AD135" i="2"/>
  <c r="AC135" i="2"/>
  <c r="AB135" i="2"/>
  <c r="Z135" i="2"/>
  <c r="Y135" i="2"/>
  <c r="X135" i="2"/>
  <c r="V135" i="2"/>
  <c r="U135" i="2"/>
  <c r="T135" i="2"/>
  <c r="R135" i="2"/>
  <c r="Q135" i="2"/>
  <c r="P135" i="2"/>
  <c r="I135" i="2"/>
  <c r="H135" i="2"/>
  <c r="WP134" i="2"/>
  <c r="WL134" i="2"/>
  <c r="WH134" i="2"/>
  <c r="WD134" i="2"/>
  <c r="VU134" i="2"/>
  <c r="VQ134" i="2"/>
  <c r="VM134" i="2"/>
  <c r="VC134" i="2"/>
  <c r="VB134" i="2"/>
  <c r="UR134" i="2"/>
  <c r="UD134" i="2"/>
  <c r="TZ134" i="2"/>
  <c r="TV134" i="2"/>
  <c r="TR134" i="2"/>
  <c r="TI134" i="2"/>
  <c r="TE134" i="2"/>
  <c r="TA134" i="2"/>
  <c r="SR134" i="2"/>
  <c r="SS134" i="2" s="1"/>
  <c r="SW134" i="2" s="1"/>
  <c r="SD134" i="2"/>
  <c r="RZ134" i="2"/>
  <c r="RV134" i="2"/>
  <c r="RM134" i="2"/>
  <c r="RI134" i="2"/>
  <c r="RE134" i="2"/>
  <c r="QV134" i="2"/>
  <c r="QW134" i="2" s="1"/>
  <c r="RA134" i="2" s="1"/>
  <c r="QH134" i="2"/>
  <c r="QD134" i="2"/>
  <c r="PZ134" i="2"/>
  <c r="PQ134" i="2"/>
  <c r="PM134" i="2"/>
  <c r="PI134" i="2"/>
  <c r="OP134" i="2"/>
  <c r="OL134" i="2"/>
  <c r="OH134" i="2"/>
  <c r="OD134" i="2"/>
  <c r="NU134" i="2"/>
  <c r="NQ134" i="2"/>
  <c r="NM134" i="2"/>
  <c r="MP134" i="2"/>
  <c r="ML134" i="2"/>
  <c r="MH134" i="2"/>
  <c r="LY134" i="2"/>
  <c r="LU134" i="2"/>
  <c r="LQ134" i="2"/>
  <c r="LH134" i="2"/>
  <c r="LI134" i="2" s="1"/>
  <c r="LM134" i="2" s="1"/>
  <c r="KJ134" i="2"/>
  <c r="KF134" i="2"/>
  <c r="KB134" i="2"/>
  <c r="JQ134" i="2"/>
  <c r="JM134" i="2"/>
  <c r="JI134" i="2"/>
  <c r="IZ134" i="2"/>
  <c r="JA134" i="2" s="1"/>
  <c r="JE134" i="2" s="1"/>
  <c r="IP134" i="2"/>
  <c r="IL134" i="2"/>
  <c r="IH134" i="2"/>
  <c r="ID134" i="2"/>
  <c r="HY134" i="2"/>
  <c r="HU134" i="2"/>
  <c r="HQ134" i="2"/>
  <c r="HM134" i="2"/>
  <c r="HD134" i="2"/>
  <c r="HE134" i="2" s="1"/>
  <c r="GS134" i="2"/>
  <c r="GO134" i="2"/>
  <c r="GK134" i="2"/>
  <c r="GG134" i="2"/>
  <c r="GB134" i="2"/>
  <c r="FX134" i="2"/>
  <c r="FT134" i="2"/>
  <c r="FP134" i="2"/>
  <c r="FH134" i="2"/>
  <c r="FL134" i="2" s="1"/>
  <c r="EW134" i="2"/>
  <c r="ES134" i="2"/>
  <c r="EO134" i="2"/>
  <c r="EK134" i="2"/>
  <c r="EF134" i="2"/>
  <c r="EF128" i="2" s="1"/>
  <c r="EB134" i="2"/>
  <c r="DX134" i="2"/>
  <c r="DT134" i="2"/>
  <c r="DP134" i="2"/>
  <c r="DK134" i="2"/>
  <c r="CW134" i="2"/>
  <c r="CS134" i="2"/>
  <c r="CO134" i="2"/>
  <c r="CJ134" i="2"/>
  <c r="CF134" i="2"/>
  <c r="CB134" i="2"/>
  <c r="BX134" i="2"/>
  <c r="BO134" i="2"/>
  <c r="BP134" i="2" s="1"/>
  <c r="BT134" i="2" s="1"/>
  <c r="BL134" i="2"/>
  <c r="BG134" i="2"/>
  <c r="BA134" i="2"/>
  <c r="AZ134" i="2"/>
  <c r="BD134" i="2" s="1"/>
  <c r="AU134" i="2"/>
  <c r="AT134" i="2"/>
  <c r="AS134" i="2"/>
  <c r="AQ134" i="2"/>
  <c r="AP134" i="2"/>
  <c r="AO134" i="2"/>
  <c r="AM134" i="2"/>
  <c r="AL134" i="2"/>
  <c r="AK134" i="2"/>
  <c r="AI134" i="2"/>
  <c r="AH134" i="2"/>
  <c r="AG134" i="2"/>
  <c r="AD134" i="2"/>
  <c r="AC134" i="2"/>
  <c r="AB134" i="2"/>
  <c r="Z134" i="2"/>
  <c r="Y134" i="2"/>
  <c r="X134" i="2"/>
  <c r="V134" i="2"/>
  <c r="U134" i="2"/>
  <c r="T134" i="2"/>
  <c r="R134" i="2"/>
  <c r="Q134" i="2"/>
  <c r="P134" i="2"/>
  <c r="I134" i="2"/>
  <c r="H134" i="2"/>
  <c r="WP133" i="2"/>
  <c r="WL133" i="2"/>
  <c r="WH133" i="2"/>
  <c r="WD133" i="2"/>
  <c r="VQ133" i="2"/>
  <c r="VM133" i="2"/>
  <c r="VC133" i="2"/>
  <c r="VB133" i="2"/>
  <c r="UR133" i="2"/>
  <c r="UD133" i="2"/>
  <c r="TZ133" i="2"/>
  <c r="TV133" i="2"/>
  <c r="TR133" i="2"/>
  <c r="TE133" i="2"/>
  <c r="TA133" i="2"/>
  <c r="SR133" i="2"/>
  <c r="SS133" i="2" s="1"/>
  <c r="SW133" i="2" s="1"/>
  <c r="SD133" i="2"/>
  <c r="RZ133" i="2"/>
  <c r="RV133" i="2"/>
  <c r="RI133" i="2"/>
  <c r="RE133" i="2"/>
  <c r="QV133" i="2"/>
  <c r="QW133" i="2" s="1"/>
  <c r="RA133" i="2" s="1"/>
  <c r="QH133" i="2"/>
  <c r="QD133" i="2"/>
  <c r="PZ133" i="2"/>
  <c r="PM133" i="2"/>
  <c r="PI133" i="2"/>
  <c r="OP133" i="2"/>
  <c r="OL133" i="2"/>
  <c r="OH133" i="2"/>
  <c r="OD133" i="2"/>
  <c r="NQ133" i="2"/>
  <c r="NM133" i="2"/>
  <c r="MP133" i="2"/>
  <c r="ML133" i="2"/>
  <c r="MH133" i="2"/>
  <c r="LY133" i="2"/>
  <c r="LU133" i="2"/>
  <c r="LQ133" i="2"/>
  <c r="LH133" i="2"/>
  <c r="LI133" i="2" s="1"/>
  <c r="LM133" i="2" s="1"/>
  <c r="KJ133" i="2"/>
  <c r="KF133" i="2"/>
  <c r="KB133" i="2"/>
  <c r="JM133" i="2"/>
  <c r="JI133" i="2"/>
  <c r="IZ133" i="2"/>
  <c r="JA133" i="2" s="1"/>
  <c r="JE133" i="2" s="1"/>
  <c r="IL133" i="2"/>
  <c r="IH133" i="2"/>
  <c r="ID133" i="2"/>
  <c r="HQ133" i="2"/>
  <c r="HM133" i="2"/>
  <c r="HD133" i="2"/>
  <c r="HE133" i="2" s="1"/>
  <c r="GS133" i="2"/>
  <c r="GO133" i="2"/>
  <c r="GK133" i="2"/>
  <c r="GG133" i="2"/>
  <c r="FX133" i="2"/>
  <c r="FT133" i="2"/>
  <c r="FP133" i="2"/>
  <c r="FH133" i="2"/>
  <c r="FL133" i="2" s="1"/>
  <c r="EW133" i="2"/>
  <c r="ES133" i="2"/>
  <c r="EO133" i="2"/>
  <c r="EK133" i="2"/>
  <c r="DX133" i="2"/>
  <c r="DT133" i="2"/>
  <c r="DP133" i="2"/>
  <c r="DK133" i="2"/>
  <c r="CS133" i="2"/>
  <c r="CO133" i="2"/>
  <c r="CF133" i="2"/>
  <c r="CB133" i="2"/>
  <c r="BX133" i="2"/>
  <c r="BO133" i="2"/>
  <c r="BP133" i="2" s="1"/>
  <c r="BT133" i="2" s="1"/>
  <c r="BL133" i="2"/>
  <c r="BG133" i="2"/>
  <c r="BA133" i="2"/>
  <c r="AZ133" i="2"/>
  <c r="BD133" i="2" s="1"/>
  <c r="AU133" i="2"/>
  <c r="AT133" i="2"/>
  <c r="AS133" i="2"/>
  <c r="AQ133" i="2"/>
  <c r="AP133" i="2"/>
  <c r="AO133" i="2"/>
  <c r="AM133" i="2"/>
  <c r="AL133" i="2"/>
  <c r="AK133" i="2"/>
  <c r="AI133" i="2"/>
  <c r="AH133" i="2"/>
  <c r="AG133" i="2"/>
  <c r="AD133" i="2"/>
  <c r="AC133" i="2"/>
  <c r="AB133" i="2"/>
  <c r="Z133" i="2"/>
  <c r="Y133" i="2"/>
  <c r="X133" i="2"/>
  <c r="V133" i="2"/>
  <c r="U133" i="2"/>
  <c r="T133" i="2"/>
  <c r="R133" i="2"/>
  <c r="Q133" i="2"/>
  <c r="P133" i="2"/>
  <c r="I133" i="2"/>
  <c r="H133" i="2"/>
  <c r="WP132" i="2"/>
  <c r="WL132" i="2"/>
  <c r="WH132" i="2"/>
  <c r="WD132" i="2"/>
  <c r="VQ132" i="2"/>
  <c r="VM132" i="2"/>
  <c r="VC132" i="2"/>
  <c r="VB132" i="2"/>
  <c r="UR132" i="2"/>
  <c r="UD132" i="2"/>
  <c r="TZ132" i="2"/>
  <c r="TV132" i="2"/>
  <c r="TR132" i="2"/>
  <c r="TE132" i="2"/>
  <c r="TA132" i="2"/>
  <c r="SR132" i="2"/>
  <c r="SS132" i="2" s="1"/>
  <c r="SW132" i="2" s="1"/>
  <c r="SD132" i="2"/>
  <c r="RZ132" i="2"/>
  <c r="RV132" i="2"/>
  <c r="RI132" i="2"/>
  <c r="RE132" i="2"/>
  <c r="QV132" i="2"/>
  <c r="QW132" i="2" s="1"/>
  <c r="RA132" i="2" s="1"/>
  <c r="QH132" i="2"/>
  <c r="QD132" i="2"/>
  <c r="PZ132" i="2"/>
  <c r="PM132" i="2"/>
  <c r="PI132" i="2"/>
  <c r="OP132" i="2"/>
  <c r="OL132" i="2"/>
  <c r="OH132" i="2"/>
  <c r="OD132" i="2"/>
  <c r="NQ132" i="2"/>
  <c r="NM132" i="2"/>
  <c r="MP132" i="2"/>
  <c r="ML132" i="2"/>
  <c r="MH132" i="2"/>
  <c r="LY132" i="2"/>
  <c r="LU132" i="2"/>
  <c r="LQ132" i="2"/>
  <c r="LH132" i="2"/>
  <c r="LI132" i="2" s="1"/>
  <c r="LM132" i="2" s="1"/>
  <c r="KJ132" i="2"/>
  <c r="KF132" i="2"/>
  <c r="KB132" i="2"/>
  <c r="JM132" i="2"/>
  <c r="JI132" i="2"/>
  <c r="IZ132" i="2"/>
  <c r="JA132" i="2" s="1"/>
  <c r="JE132" i="2" s="1"/>
  <c r="IL132" i="2"/>
  <c r="IH132" i="2"/>
  <c r="ID132" i="2"/>
  <c r="HQ132" i="2"/>
  <c r="HM132" i="2"/>
  <c r="HD132" i="2"/>
  <c r="HE132" i="2" s="1"/>
  <c r="GS132" i="2"/>
  <c r="GO132" i="2"/>
  <c r="GK132" i="2"/>
  <c r="GG132" i="2"/>
  <c r="FX132" i="2"/>
  <c r="FT132" i="2"/>
  <c r="FP132" i="2"/>
  <c r="FH132" i="2"/>
  <c r="FL132" i="2" s="1"/>
  <c r="EW132" i="2"/>
  <c r="ES132" i="2"/>
  <c r="EO132" i="2"/>
  <c r="EK132" i="2"/>
  <c r="DX132" i="2"/>
  <c r="DT132" i="2"/>
  <c r="DP132" i="2"/>
  <c r="DK132" i="2"/>
  <c r="CS132" i="2"/>
  <c r="CO132" i="2"/>
  <c r="CF132" i="2"/>
  <c r="CB132" i="2"/>
  <c r="BX132" i="2"/>
  <c r="BO132" i="2"/>
  <c r="BP132" i="2" s="1"/>
  <c r="BT132" i="2" s="1"/>
  <c r="BL132" i="2"/>
  <c r="BG132" i="2"/>
  <c r="BA132" i="2"/>
  <c r="AZ132" i="2"/>
  <c r="BD132" i="2" s="1"/>
  <c r="AU132" i="2"/>
  <c r="AT132" i="2"/>
  <c r="AS132" i="2"/>
  <c r="AQ132" i="2"/>
  <c r="AP132" i="2"/>
  <c r="AO132" i="2"/>
  <c r="AM132" i="2"/>
  <c r="AL132" i="2"/>
  <c r="AK132" i="2"/>
  <c r="AI132" i="2"/>
  <c r="AH132" i="2"/>
  <c r="AG132" i="2"/>
  <c r="AD132" i="2"/>
  <c r="AC132" i="2"/>
  <c r="AB132" i="2"/>
  <c r="Z132" i="2"/>
  <c r="Y132" i="2"/>
  <c r="X132" i="2"/>
  <c r="V132" i="2"/>
  <c r="U132" i="2"/>
  <c r="T132" i="2"/>
  <c r="R132" i="2"/>
  <c r="Q132" i="2"/>
  <c r="P132" i="2"/>
  <c r="I132" i="2"/>
  <c r="H132" i="2"/>
  <c r="WP131" i="2"/>
  <c r="WL131" i="2"/>
  <c r="WH131" i="2"/>
  <c r="WD131" i="2"/>
  <c r="VQ131" i="2"/>
  <c r="VM131" i="2"/>
  <c r="VC131" i="2"/>
  <c r="VB131" i="2"/>
  <c r="UR131" i="2"/>
  <c r="UD131" i="2"/>
  <c r="TZ131" i="2"/>
  <c r="TV131" i="2"/>
  <c r="TR131" i="2"/>
  <c r="TE131" i="2"/>
  <c r="TA131" i="2"/>
  <c r="SR131" i="2"/>
  <c r="SS131" i="2" s="1"/>
  <c r="SD131" i="2"/>
  <c r="RZ131" i="2"/>
  <c r="RV131" i="2"/>
  <c r="RI131" i="2"/>
  <c r="RE131" i="2"/>
  <c r="QV131" i="2"/>
  <c r="QW131" i="2" s="1"/>
  <c r="RA131" i="2" s="1"/>
  <c r="QH131" i="2"/>
  <c r="QD131" i="2"/>
  <c r="PZ131" i="2"/>
  <c r="PM131" i="2"/>
  <c r="PI131" i="2"/>
  <c r="OP131" i="2"/>
  <c r="OL131" i="2"/>
  <c r="OH131" i="2"/>
  <c r="OD131" i="2"/>
  <c r="NQ131" i="2"/>
  <c r="NM131" i="2"/>
  <c r="MP131" i="2"/>
  <c r="ML131" i="2"/>
  <c r="MH131" i="2"/>
  <c r="LY131" i="2"/>
  <c r="LU131" i="2"/>
  <c r="LQ131" i="2"/>
  <c r="LH131" i="2"/>
  <c r="LI131" i="2" s="1"/>
  <c r="LM131" i="2" s="1"/>
  <c r="KJ131" i="2"/>
  <c r="KF131" i="2"/>
  <c r="KB131" i="2"/>
  <c r="JM131" i="2"/>
  <c r="JI131" i="2"/>
  <c r="IZ131" i="2"/>
  <c r="JA131" i="2" s="1"/>
  <c r="JE131" i="2" s="1"/>
  <c r="IL131" i="2"/>
  <c r="IH131" i="2"/>
  <c r="ID131" i="2"/>
  <c r="HQ131" i="2"/>
  <c r="HM131" i="2"/>
  <c r="HD131" i="2"/>
  <c r="HE131" i="2" s="1"/>
  <c r="GS131" i="2"/>
  <c r="GO131" i="2"/>
  <c r="GK131" i="2"/>
  <c r="GG131" i="2"/>
  <c r="FX131" i="2"/>
  <c r="FT131" i="2"/>
  <c r="FP131" i="2"/>
  <c r="FH131" i="2"/>
  <c r="FL131" i="2" s="1"/>
  <c r="EW131" i="2"/>
  <c r="ES131" i="2"/>
  <c r="EO131" i="2"/>
  <c r="EK131" i="2"/>
  <c r="DX131" i="2"/>
  <c r="DT131" i="2"/>
  <c r="DP131" i="2"/>
  <c r="DK131" i="2"/>
  <c r="CS131" i="2"/>
  <c r="CO131" i="2"/>
  <c r="CF131" i="2"/>
  <c r="CB131" i="2"/>
  <c r="BX131" i="2"/>
  <c r="BO131" i="2"/>
  <c r="BP131" i="2" s="1"/>
  <c r="BT131" i="2" s="1"/>
  <c r="BL131" i="2"/>
  <c r="BG131" i="2"/>
  <c r="BA131" i="2"/>
  <c r="AZ131" i="2"/>
  <c r="BD131" i="2" s="1"/>
  <c r="AU131" i="2"/>
  <c r="AT131" i="2"/>
  <c r="AS131" i="2"/>
  <c r="AQ131" i="2"/>
  <c r="AP131" i="2"/>
  <c r="AO131" i="2"/>
  <c r="AM131" i="2"/>
  <c r="AL131" i="2"/>
  <c r="AK131" i="2"/>
  <c r="AI131" i="2"/>
  <c r="AH131" i="2"/>
  <c r="AG131" i="2"/>
  <c r="AD131" i="2"/>
  <c r="AC131" i="2"/>
  <c r="AB131" i="2"/>
  <c r="Z131" i="2"/>
  <c r="Y131" i="2"/>
  <c r="X131" i="2"/>
  <c r="V131" i="2"/>
  <c r="U131" i="2"/>
  <c r="T131" i="2"/>
  <c r="R131" i="2"/>
  <c r="Q131" i="2"/>
  <c r="P131" i="2"/>
  <c r="I131" i="2"/>
  <c r="H131" i="2"/>
  <c r="WP130" i="2"/>
  <c r="WL130" i="2"/>
  <c r="WH130" i="2"/>
  <c r="WD130" i="2"/>
  <c r="VQ130" i="2"/>
  <c r="VM130" i="2"/>
  <c r="VC130" i="2"/>
  <c r="VB130" i="2"/>
  <c r="UR130" i="2"/>
  <c r="UD130" i="2"/>
  <c r="TZ130" i="2"/>
  <c r="TV130" i="2"/>
  <c r="TR130" i="2"/>
  <c r="TE130" i="2"/>
  <c r="TA130" i="2"/>
  <c r="SR130" i="2"/>
  <c r="SS130" i="2" s="1"/>
  <c r="SW130" i="2" s="1"/>
  <c r="SD130" i="2"/>
  <c r="RZ130" i="2"/>
  <c r="RV130" i="2"/>
  <c r="RI130" i="2"/>
  <c r="RE130" i="2"/>
  <c r="QV130" i="2"/>
  <c r="QW130" i="2" s="1"/>
  <c r="RA130" i="2" s="1"/>
  <c r="QH130" i="2"/>
  <c r="QD130" i="2"/>
  <c r="PZ130" i="2"/>
  <c r="PM130" i="2"/>
  <c r="PI130" i="2"/>
  <c r="OP130" i="2"/>
  <c r="OL130" i="2"/>
  <c r="OH130" i="2"/>
  <c r="OD130" i="2"/>
  <c r="NQ130" i="2"/>
  <c r="NM130" i="2"/>
  <c r="MP130" i="2"/>
  <c r="ML130" i="2"/>
  <c r="MH130" i="2"/>
  <c r="LY130" i="2"/>
  <c r="LU130" i="2"/>
  <c r="LQ130" i="2"/>
  <c r="LH130" i="2"/>
  <c r="LI130" i="2" s="1"/>
  <c r="LM130" i="2" s="1"/>
  <c r="KJ130" i="2"/>
  <c r="KF130" i="2"/>
  <c r="KB130" i="2"/>
  <c r="JM130" i="2"/>
  <c r="JI130" i="2"/>
  <c r="IZ130" i="2"/>
  <c r="JA130" i="2" s="1"/>
  <c r="JE130" i="2" s="1"/>
  <c r="IL130" i="2"/>
  <c r="IH130" i="2"/>
  <c r="ID130" i="2"/>
  <c r="HQ130" i="2"/>
  <c r="HM130" i="2"/>
  <c r="HD130" i="2"/>
  <c r="HE130" i="2" s="1"/>
  <c r="GS130" i="2"/>
  <c r="GO130" i="2"/>
  <c r="GK130" i="2"/>
  <c r="GG130" i="2"/>
  <c r="FX130" i="2"/>
  <c r="FT130" i="2"/>
  <c r="FP130" i="2"/>
  <c r="FH130" i="2"/>
  <c r="FL130" i="2" s="1"/>
  <c r="EW130" i="2"/>
  <c r="ES130" i="2"/>
  <c r="EO130" i="2"/>
  <c r="EK130" i="2"/>
  <c r="DX130" i="2"/>
  <c r="DT130" i="2"/>
  <c r="DP130" i="2"/>
  <c r="DK130" i="2"/>
  <c r="CS130" i="2"/>
  <c r="CO130" i="2"/>
  <c r="CF130" i="2"/>
  <c r="CB130" i="2"/>
  <c r="BX130" i="2"/>
  <c r="BO130" i="2"/>
  <c r="BP130" i="2" s="1"/>
  <c r="BT130" i="2" s="1"/>
  <c r="BL130" i="2"/>
  <c r="BG130" i="2"/>
  <c r="BA130" i="2"/>
  <c r="AZ130" i="2"/>
  <c r="BD130" i="2" s="1"/>
  <c r="AU130" i="2"/>
  <c r="AT130" i="2"/>
  <c r="AS130" i="2"/>
  <c r="AQ130" i="2"/>
  <c r="AP130" i="2"/>
  <c r="AO130" i="2"/>
  <c r="AM130" i="2"/>
  <c r="AL130" i="2"/>
  <c r="AK130" i="2"/>
  <c r="AI130" i="2"/>
  <c r="AH130" i="2"/>
  <c r="AG130" i="2"/>
  <c r="AD130" i="2"/>
  <c r="AC130" i="2"/>
  <c r="AB130" i="2"/>
  <c r="Z130" i="2"/>
  <c r="Y130" i="2"/>
  <c r="X130" i="2"/>
  <c r="V130" i="2"/>
  <c r="U130" i="2"/>
  <c r="T130" i="2"/>
  <c r="R130" i="2"/>
  <c r="Q130" i="2"/>
  <c r="P130" i="2"/>
  <c r="I130" i="2"/>
  <c r="H130" i="2"/>
  <c r="WP129" i="2"/>
  <c r="WL129" i="2"/>
  <c r="WH129" i="2"/>
  <c r="WD129" i="2"/>
  <c r="VQ129" i="2"/>
  <c r="VM129" i="2"/>
  <c r="VC129" i="2"/>
  <c r="VB129" i="2"/>
  <c r="UR129" i="2"/>
  <c r="UD129" i="2"/>
  <c r="TZ129" i="2"/>
  <c r="TV129" i="2"/>
  <c r="TR129" i="2"/>
  <c r="TE129" i="2"/>
  <c r="TA129" i="2"/>
  <c r="SR129" i="2"/>
  <c r="SS129" i="2" s="1"/>
  <c r="SW129" i="2" s="1"/>
  <c r="SD129" i="2"/>
  <c r="RZ129" i="2"/>
  <c r="RV129" i="2"/>
  <c r="RI129" i="2"/>
  <c r="RE129" i="2"/>
  <c r="QV129" i="2"/>
  <c r="QW129" i="2" s="1"/>
  <c r="QH129" i="2"/>
  <c r="QD129" i="2"/>
  <c r="PZ129" i="2"/>
  <c r="PM129" i="2"/>
  <c r="PI129" i="2"/>
  <c r="OP129" i="2"/>
  <c r="OL129" i="2"/>
  <c r="OH129" i="2"/>
  <c r="OD129" i="2"/>
  <c r="NQ129" i="2"/>
  <c r="NM129" i="2"/>
  <c r="MP129" i="2"/>
  <c r="ML129" i="2"/>
  <c r="MH129" i="2"/>
  <c r="LY129" i="2"/>
  <c r="LU129" i="2"/>
  <c r="LQ129" i="2"/>
  <c r="LH129" i="2"/>
  <c r="LI129" i="2" s="1"/>
  <c r="LM129" i="2" s="1"/>
  <c r="KJ129" i="2"/>
  <c r="KF129" i="2"/>
  <c r="KB129" i="2"/>
  <c r="JM129" i="2"/>
  <c r="JI129" i="2"/>
  <c r="IZ129" i="2"/>
  <c r="JA129" i="2" s="1"/>
  <c r="JE129" i="2" s="1"/>
  <c r="IL129" i="2"/>
  <c r="IH129" i="2"/>
  <c r="ID129" i="2"/>
  <c r="HQ129" i="2"/>
  <c r="HM129" i="2"/>
  <c r="HD129" i="2"/>
  <c r="HE129" i="2" s="1"/>
  <c r="GS129" i="2"/>
  <c r="GO129" i="2"/>
  <c r="GK129" i="2"/>
  <c r="GG129" i="2"/>
  <c r="FX129" i="2"/>
  <c r="FT129" i="2"/>
  <c r="FP129" i="2"/>
  <c r="FH129" i="2"/>
  <c r="FL129" i="2" s="1"/>
  <c r="EW129" i="2"/>
  <c r="ES129" i="2"/>
  <c r="EO129" i="2"/>
  <c r="EK129" i="2"/>
  <c r="DX129" i="2"/>
  <c r="DT129" i="2"/>
  <c r="DP129" i="2"/>
  <c r="DK129" i="2"/>
  <c r="CS129" i="2"/>
  <c r="CO129" i="2"/>
  <c r="CF129" i="2"/>
  <c r="CB129" i="2"/>
  <c r="BX129" i="2"/>
  <c r="BO129" i="2"/>
  <c r="BL129" i="2"/>
  <c r="BG129" i="2"/>
  <c r="BA129" i="2"/>
  <c r="AZ129" i="2"/>
  <c r="BD129" i="2" s="1"/>
  <c r="AU129" i="2"/>
  <c r="AT129" i="2"/>
  <c r="AS129" i="2"/>
  <c r="AQ129" i="2"/>
  <c r="AP129" i="2"/>
  <c r="AO129" i="2"/>
  <c r="AM129" i="2"/>
  <c r="AL129" i="2"/>
  <c r="AK129" i="2"/>
  <c r="AI129" i="2"/>
  <c r="AH129" i="2"/>
  <c r="AG129" i="2"/>
  <c r="AD129" i="2"/>
  <c r="AC129" i="2"/>
  <c r="AB129" i="2"/>
  <c r="Z129" i="2"/>
  <c r="Y129" i="2"/>
  <c r="X129" i="2"/>
  <c r="V129" i="2"/>
  <c r="U129" i="2"/>
  <c r="T129" i="2"/>
  <c r="R129" i="2"/>
  <c r="Q129" i="2"/>
  <c r="P129" i="2"/>
  <c r="I129" i="2"/>
  <c r="H129" i="2"/>
  <c r="WO128" i="2"/>
  <c r="WN128" i="2"/>
  <c r="WM128" i="2"/>
  <c r="WK128" i="2"/>
  <c r="WJ128" i="2"/>
  <c r="WI128" i="2"/>
  <c r="WG128" i="2"/>
  <c r="WF128" i="2"/>
  <c r="WE128" i="2"/>
  <c r="WC128" i="2"/>
  <c r="WB128" i="2"/>
  <c r="WA128" i="2"/>
  <c r="VY128" i="2"/>
  <c r="VX128" i="2"/>
  <c r="VW128" i="2"/>
  <c r="VV128" i="2"/>
  <c r="VT128" i="2"/>
  <c r="VS128" i="2"/>
  <c r="VR128" i="2"/>
  <c r="VP128" i="2"/>
  <c r="VO128" i="2"/>
  <c r="VN128" i="2"/>
  <c r="VL128" i="2"/>
  <c r="VK128" i="2"/>
  <c r="VJ128" i="2"/>
  <c r="VH128" i="2"/>
  <c r="VG128" i="2"/>
  <c r="VF128" i="2"/>
  <c r="UC128" i="2"/>
  <c r="UB128" i="2"/>
  <c r="UA128" i="2"/>
  <c r="TY128" i="2"/>
  <c r="TX128" i="2"/>
  <c r="TW128" i="2"/>
  <c r="TU128" i="2"/>
  <c r="TT128" i="2"/>
  <c r="TS128" i="2"/>
  <c r="TQ128" i="2"/>
  <c r="TP128" i="2"/>
  <c r="TO128" i="2"/>
  <c r="TM128" i="2"/>
  <c r="TL128" i="2"/>
  <c r="TK128" i="2"/>
  <c r="TJ128" i="2"/>
  <c r="TH128" i="2"/>
  <c r="TG128" i="2"/>
  <c r="TF128" i="2"/>
  <c r="TD128" i="2"/>
  <c r="TC128" i="2"/>
  <c r="TB128" i="2"/>
  <c r="SZ128" i="2"/>
  <c r="SY128" i="2"/>
  <c r="SX128" i="2"/>
  <c r="SV128" i="2"/>
  <c r="SU128" i="2"/>
  <c r="ST128" i="2"/>
  <c r="SQ128" i="2"/>
  <c r="SP128" i="2"/>
  <c r="SH128" i="2"/>
  <c r="SG128" i="2"/>
  <c r="SF128" i="2"/>
  <c r="SE128" i="2"/>
  <c r="SC128" i="2"/>
  <c r="SB128" i="2"/>
  <c r="SA128" i="2"/>
  <c r="RY128" i="2"/>
  <c r="RX128" i="2"/>
  <c r="RW128" i="2"/>
  <c r="RU128" i="2"/>
  <c r="RT128" i="2"/>
  <c r="RS128" i="2"/>
  <c r="RQ128" i="2"/>
  <c r="RP128" i="2"/>
  <c r="RO128" i="2"/>
  <c r="RN128" i="2"/>
  <c r="RL128" i="2"/>
  <c r="RK128" i="2"/>
  <c r="RJ128" i="2"/>
  <c r="RH128" i="2"/>
  <c r="RG128" i="2"/>
  <c r="RF128" i="2"/>
  <c r="RD128" i="2"/>
  <c r="RC128" i="2"/>
  <c r="RB128" i="2"/>
  <c r="QZ128" i="2"/>
  <c r="QY128" i="2"/>
  <c r="QX128" i="2"/>
  <c r="QU128" i="2"/>
  <c r="QT128" i="2"/>
  <c r="QL128" i="2"/>
  <c r="QK128" i="2"/>
  <c r="QJ128" i="2"/>
  <c r="QI128" i="2"/>
  <c r="QG128" i="2"/>
  <c r="QF128" i="2"/>
  <c r="QE128" i="2"/>
  <c r="QC128" i="2"/>
  <c r="QB128" i="2"/>
  <c r="QA128" i="2"/>
  <c r="PY128" i="2"/>
  <c r="PX128" i="2"/>
  <c r="PW128" i="2"/>
  <c r="PU128" i="2"/>
  <c r="PT128" i="2"/>
  <c r="PS128" i="2"/>
  <c r="PR128" i="2"/>
  <c r="PP128" i="2"/>
  <c r="PO128" i="2"/>
  <c r="PN128" i="2"/>
  <c r="PL128" i="2"/>
  <c r="PK128" i="2"/>
  <c r="PJ128" i="2"/>
  <c r="PH128" i="2"/>
  <c r="PG128" i="2"/>
  <c r="PF128" i="2"/>
  <c r="PD128" i="2"/>
  <c r="PC128" i="2"/>
  <c r="PB128" i="2"/>
  <c r="PA128" i="2"/>
  <c r="OY128" i="2"/>
  <c r="OX128" i="2"/>
  <c r="OO128" i="2"/>
  <c r="ON128" i="2"/>
  <c r="OM128" i="2"/>
  <c r="OK128" i="2"/>
  <c r="OJ128" i="2"/>
  <c r="OI128" i="2"/>
  <c r="OG128" i="2"/>
  <c r="OF128" i="2"/>
  <c r="OE128" i="2"/>
  <c r="OC128" i="2"/>
  <c r="OB128" i="2"/>
  <c r="OA128" i="2"/>
  <c r="NY128" i="2"/>
  <c r="NX128" i="2"/>
  <c r="NW128" i="2"/>
  <c r="NV128" i="2"/>
  <c r="NT128" i="2"/>
  <c r="NS128" i="2"/>
  <c r="NR128" i="2"/>
  <c r="NP128" i="2"/>
  <c r="NO128" i="2"/>
  <c r="NN128" i="2"/>
  <c r="NL128" i="2"/>
  <c r="NK128" i="2"/>
  <c r="NJ128" i="2"/>
  <c r="NH128" i="2"/>
  <c r="NG128" i="2"/>
  <c r="NF128" i="2"/>
  <c r="NE128" i="2"/>
  <c r="NC128" i="2"/>
  <c r="NB128" i="2"/>
  <c r="MS128" i="2"/>
  <c r="MR128" i="2"/>
  <c r="MQ128" i="2"/>
  <c r="MO128" i="2"/>
  <c r="MN128" i="2"/>
  <c r="MM128" i="2"/>
  <c r="MK128" i="2"/>
  <c r="MJ128" i="2"/>
  <c r="MI128" i="2"/>
  <c r="MG128" i="2"/>
  <c r="MF128" i="2"/>
  <c r="ME128" i="2"/>
  <c r="MB128" i="2"/>
  <c r="MA128" i="2"/>
  <c r="LZ128" i="2"/>
  <c r="LX128" i="2"/>
  <c r="LW128" i="2"/>
  <c r="LV128" i="2"/>
  <c r="LT128" i="2"/>
  <c r="LS128" i="2"/>
  <c r="LR128" i="2"/>
  <c r="LP128" i="2"/>
  <c r="LO128" i="2"/>
  <c r="LN128" i="2"/>
  <c r="LL128" i="2"/>
  <c r="LK128" i="2"/>
  <c r="LJ128" i="2"/>
  <c r="LG128" i="2"/>
  <c r="LF128" i="2"/>
  <c r="KN128" i="2"/>
  <c r="KM128" i="2"/>
  <c r="KL128" i="2"/>
  <c r="KK128" i="2"/>
  <c r="KA128" i="2"/>
  <c r="JZ128" i="2"/>
  <c r="JW128" i="2"/>
  <c r="JU128" i="2"/>
  <c r="JT128" i="2"/>
  <c r="JS128" i="2"/>
  <c r="JR128" i="2"/>
  <c r="JP128" i="2"/>
  <c r="JO128" i="2"/>
  <c r="JN128" i="2"/>
  <c r="JL128" i="2"/>
  <c r="JK128" i="2"/>
  <c r="JJ128" i="2"/>
  <c r="JH128" i="2"/>
  <c r="JG128" i="2"/>
  <c r="JF128" i="2"/>
  <c r="JD128" i="2"/>
  <c r="JC128" i="2"/>
  <c r="JB128" i="2"/>
  <c r="IY128" i="2"/>
  <c r="IX128" i="2"/>
  <c r="IO128" i="2"/>
  <c r="IN128" i="2"/>
  <c r="IM128" i="2"/>
  <c r="IK128" i="2"/>
  <c r="IJ128" i="2"/>
  <c r="II128" i="2"/>
  <c r="IG128" i="2"/>
  <c r="IF128" i="2"/>
  <c r="IE128" i="2"/>
  <c r="IC128" i="2"/>
  <c r="IB128" i="2"/>
  <c r="IA128" i="2"/>
  <c r="HX128" i="2"/>
  <c r="HW128" i="2"/>
  <c r="HV128" i="2"/>
  <c r="HT128" i="2"/>
  <c r="HS128" i="2"/>
  <c r="HR128" i="2"/>
  <c r="HP128" i="2"/>
  <c r="HO128" i="2"/>
  <c r="HN128" i="2"/>
  <c r="HL128" i="2"/>
  <c r="HK128" i="2"/>
  <c r="HJ128" i="2"/>
  <c r="HH128" i="2"/>
  <c r="HG128" i="2"/>
  <c r="HF128" i="2"/>
  <c r="HC128" i="2"/>
  <c r="HB128" i="2"/>
  <c r="GR128" i="2"/>
  <c r="GQ128" i="2"/>
  <c r="GP128" i="2"/>
  <c r="GN128" i="2"/>
  <c r="GM128" i="2"/>
  <c r="GL128" i="2"/>
  <c r="GJ128" i="2"/>
  <c r="GI128" i="2"/>
  <c r="GH128" i="2"/>
  <c r="GF128" i="2"/>
  <c r="GE128" i="2"/>
  <c r="GD128" i="2"/>
  <c r="GA128" i="2"/>
  <c r="FZ128" i="2"/>
  <c r="FY128" i="2"/>
  <c r="FW128" i="2"/>
  <c r="FV128" i="2"/>
  <c r="FU128" i="2"/>
  <c r="FS128" i="2"/>
  <c r="FR128" i="2"/>
  <c r="FQ128" i="2"/>
  <c r="FO128" i="2"/>
  <c r="FN128" i="2"/>
  <c r="FM128" i="2"/>
  <c r="FK128" i="2"/>
  <c r="FJ128" i="2"/>
  <c r="FI128" i="2"/>
  <c r="FF128" i="2"/>
  <c r="FE128" i="2"/>
  <c r="FB128" i="2"/>
  <c r="EV128" i="2"/>
  <c r="EU128" i="2"/>
  <c r="ET128" i="2"/>
  <c r="ER128" i="2"/>
  <c r="EQ128" i="2"/>
  <c r="EP128" i="2"/>
  <c r="EN128" i="2"/>
  <c r="EM128" i="2"/>
  <c r="EL128" i="2"/>
  <c r="EJ128" i="2"/>
  <c r="EI128" i="2"/>
  <c r="EH128" i="2"/>
  <c r="EE128" i="2"/>
  <c r="ED128" i="2"/>
  <c r="EC128" i="2"/>
  <c r="EA128" i="2"/>
  <c r="DZ128" i="2"/>
  <c r="DY128" i="2"/>
  <c r="DW128" i="2"/>
  <c r="DV128" i="2"/>
  <c r="DU128" i="2"/>
  <c r="DS128" i="2"/>
  <c r="DR128" i="2"/>
  <c r="DQ128" i="2"/>
  <c r="DO128" i="2"/>
  <c r="DN128" i="2"/>
  <c r="DM128" i="2"/>
  <c r="DL128" i="2"/>
  <c r="DJ128" i="2"/>
  <c r="DI128" i="2"/>
  <c r="DE128" i="2"/>
  <c r="DC128" i="2"/>
  <c r="CZ128" i="2"/>
  <c r="CY128" i="2"/>
  <c r="CX128" i="2"/>
  <c r="CV128" i="2"/>
  <c r="CU128" i="2"/>
  <c r="CT128" i="2"/>
  <c r="CR128" i="2"/>
  <c r="CQ128" i="2"/>
  <c r="CP128" i="2"/>
  <c r="CN128" i="2"/>
  <c r="CM128" i="2"/>
  <c r="CL128" i="2"/>
  <c r="CI128" i="2"/>
  <c r="CH128" i="2"/>
  <c r="CG128" i="2"/>
  <c r="CE128" i="2"/>
  <c r="CD128" i="2"/>
  <c r="CC128" i="2"/>
  <c r="CA128" i="2"/>
  <c r="BZ128" i="2"/>
  <c r="BY128" i="2"/>
  <c r="BW128" i="2"/>
  <c r="BV128" i="2"/>
  <c r="BU128" i="2"/>
  <c r="BS128" i="2"/>
  <c r="BR128" i="2"/>
  <c r="BQ128" i="2"/>
  <c r="BN128" i="2"/>
  <c r="BM128" i="2"/>
  <c r="BK128" i="2"/>
  <c r="N128" i="2"/>
  <c r="M128" i="2"/>
  <c r="L128" i="2"/>
  <c r="WP127" i="2"/>
  <c r="WL127" i="2"/>
  <c r="WH127" i="2"/>
  <c r="WD127" i="2"/>
  <c r="VQ127" i="2"/>
  <c r="VM127" i="2"/>
  <c r="VC127" i="2"/>
  <c r="VB127" i="2"/>
  <c r="UR127" i="2"/>
  <c r="UL127" i="2"/>
  <c r="UG127" i="2"/>
  <c r="UF127" i="2"/>
  <c r="UD127" i="2"/>
  <c r="TZ127" i="2"/>
  <c r="TV127" i="2"/>
  <c r="TR127" i="2"/>
  <c r="TE127" i="2"/>
  <c r="TA127" i="2"/>
  <c r="SJ127" i="2"/>
  <c r="SD127" i="2"/>
  <c r="RZ127" i="2"/>
  <c r="RV127" i="2"/>
  <c r="RI127" i="2"/>
  <c r="RE127" i="2"/>
  <c r="QO127" i="2"/>
  <c r="QN127" i="2"/>
  <c r="QH127" i="2"/>
  <c r="QD127" i="2"/>
  <c r="PZ127" i="2"/>
  <c r="PM127" i="2"/>
  <c r="PI127" i="2"/>
  <c r="OS127" i="2"/>
  <c r="OR127" i="2"/>
  <c r="OP127" i="2"/>
  <c r="OL127" i="2"/>
  <c r="OH127" i="2"/>
  <c r="OD127" i="2"/>
  <c r="NQ127" i="2"/>
  <c r="NM127" i="2"/>
  <c r="MZ127" i="2"/>
  <c r="MW127" i="2"/>
  <c r="MV127" i="2"/>
  <c r="ML127" i="2"/>
  <c r="MH127" i="2"/>
  <c r="LU127" i="2"/>
  <c r="LQ127" i="2"/>
  <c r="KJ127" i="2"/>
  <c r="KF127" i="2"/>
  <c r="KB127" i="2"/>
  <c r="JM127" i="2"/>
  <c r="JI127" i="2"/>
  <c r="IZ127" i="2"/>
  <c r="IS127" i="2"/>
  <c r="IR127" i="2"/>
  <c r="IL127" i="2"/>
  <c r="IH127" i="2"/>
  <c r="ID127" i="2"/>
  <c r="HQ127" i="2"/>
  <c r="HM127" i="2"/>
  <c r="GV127" i="2"/>
  <c r="GU127" i="2"/>
  <c r="GS127" i="2"/>
  <c r="GO127" i="2"/>
  <c r="GK127" i="2"/>
  <c r="GG127" i="2"/>
  <c r="GB127" i="2"/>
  <c r="FT127" i="2"/>
  <c r="FP127" i="2"/>
  <c r="EW127" i="2"/>
  <c r="ES127" i="2"/>
  <c r="EO127" i="2"/>
  <c r="EK127" i="2"/>
  <c r="DX127" i="2"/>
  <c r="DT127" i="2"/>
  <c r="DP127" i="2"/>
  <c r="EZ127" i="2" s="1"/>
  <c r="DK127" i="2"/>
  <c r="DG127" i="2"/>
  <c r="CS127" i="2"/>
  <c r="CO127" i="2"/>
  <c r="CF127" i="2"/>
  <c r="CB127" i="2"/>
  <c r="BX127" i="2"/>
  <c r="BL127" i="2"/>
  <c r="BG127" i="2"/>
  <c r="BD127" i="2"/>
  <c r="BB127" i="2"/>
  <c r="AU127" i="2"/>
  <c r="AT127" i="2"/>
  <c r="AS127" i="2"/>
  <c r="AQ127" i="2"/>
  <c r="AP127" i="2"/>
  <c r="AO127" i="2"/>
  <c r="AM127" i="2"/>
  <c r="AL127" i="2"/>
  <c r="AK127" i="2"/>
  <c r="AI127" i="2"/>
  <c r="AH127" i="2"/>
  <c r="AG127" i="2"/>
  <c r="AD127" i="2"/>
  <c r="AC127" i="2"/>
  <c r="AB127" i="2"/>
  <c r="Z127" i="2"/>
  <c r="Y127" i="2"/>
  <c r="X127" i="2"/>
  <c r="V127" i="2"/>
  <c r="U127" i="2"/>
  <c r="T127" i="2"/>
  <c r="R127" i="2"/>
  <c r="Q127" i="2"/>
  <c r="P127" i="2"/>
  <c r="O127" i="2"/>
  <c r="WP126" i="2"/>
  <c r="WL126" i="2"/>
  <c r="WH126" i="2"/>
  <c r="WD126" i="2"/>
  <c r="VQ126" i="2"/>
  <c r="VM126" i="2"/>
  <c r="VC126" i="2"/>
  <c r="VB126" i="2"/>
  <c r="UR126" i="2"/>
  <c r="UD126" i="2"/>
  <c r="TZ126" i="2"/>
  <c r="TV126" i="2"/>
  <c r="TR126" i="2"/>
  <c r="TE126" i="2"/>
  <c r="TA126" i="2"/>
  <c r="SR126" i="2"/>
  <c r="SS126" i="2" s="1"/>
  <c r="SW126" i="2" s="1"/>
  <c r="SD126" i="2"/>
  <c r="RZ126" i="2"/>
  <c r="RV126" i="2"/>
  <c r="RI126" i="2"/>
  <c r="RE126" i="2"/>
  <c r="QV126" i="2"/>
  <c r="QW126" i="2" s="1"/>
  <c r="RA126" i="2" s="1"/>
  <c r="QH126" i="2"/>
  <c r="QD126" i="2"/>
  <c r="PZ126" i="2"/>
  <c r="PQ126" i="2"/>
  <c r="PM126" i="2"/>
  <c r="PI126" i="2"/>
  <c r="OZ126" i="2"/>
  <c r="PA126" i="2" s="1"/>
  <c r="OR126" i="2"/>
  <c r="OP126" i="2"/>
  <c r="OL126" i="2"/>
  <c r="OH126" i="2"/>
  <c r="OD126" i="2"/>
  <c r="NQ126" i="2"/>
  <c r="NM126" i="2"/>
  <c r="MP126" i="2"/>
  <c r="ML126" i="2"/>
  <c r="MH126" i="2"/>
  <c r="LY126" i="2"/>
  <c r="LU126" i="2"/>
  <c r="LQ126" i="2"/>
  <c r="LH126" i="2"/>
  <c r="LI126" i="2" s="1"/>
  <c r="LM126" i="2" s="1"/>
  <c r="KJ126" i="2"/>
  <c r="KF126" i="2"/>
  <c r="KB126" i="2"/>
  <c r="JM126" i="2"/>
  <c r="JI126" i="2"/>
  <c r="IZ126" i="2"/>
  <c r="IP126" i="2"/>
  <c r="IP120" i="2" s="1"/>
  <c r="IL126" i="2"/>
  <c r="IH126" i="2"/>
  <c r="ID126" i="2"/>
  <c r="HY126" i="2"/>
  <c r="HQ126" i="2"/>
  <c r="HM126" i="2"/>
  <c r="HD126" i="2"/>
  <c r="GS126" i="2"/>
  <c r="GO126" i="2"/>
  <c r="GK126" i="2"/>
  <c r="GG126" i="2"/>
  <c r="GB126" i="2"/>
  <c r="FT126" i="2"/>
  <c r="FP126" i="2"/>
  <c r="FH126" i="2"/>
  <c r="FL126" i="2" s="1"/>
  <c r="EW126" i="2"/>
  <c r="ES126" i="2"/>
  <c r="EO126" i="2"/>
  <c r="EK126" i="2"/>
  <c r="DX126" i="2"/>
  <c r="DT126" i="2"/>
  <c r="DP126" i="2"/>
  <c r="DK126" i="2"/>
  <c r="DA126" i="2"/>
  <c r="DA120" i="2" s="1"/>
  <c r="CS126" i="2"/>
  <c r="CO126" i="2"/>
  <c r="CJ126" i="2"/>
  <c r="CJ120" i="2" s="1"/>
  <c r="CF126" i="2"/>
  <c r="CB126" i="2"/>
  <c r="BX126" i="2"/>
  <c r="BO126" i="2"/>
  <c r="BP126" i="2" s="1"/>
  <c r="BT126" i="2" s="1"/>
  <c r="BL126" i="2"/>
  <c r="BG126" i="2"/>
  <c r="BA126" i="2"/>
  <c r="AZ126" i="2"/>
  <c r="BD126" i="2" s="1"/>
  <c r="AU126" i="2"/>
  <c r="AT126" i="2"/>
  <c r="AS126" i="2"/>
  <c r="AQ126" i="2"/>
  <c r="AP126" i="2"/>
  <c r="AO126" i="2"/>
  <c r="AM126" i="2"/>
  <c r="AL126" i="2"/>
  <c r="AK126" i="2"/>
  <c r="AI126" i="2"/>
  <c r="AH126" i="2"/>
  <c r="AG126" i="2"/>
  <c r="AD126" i="2"/>
  <c r="AC126" i="2"/>
  <c r="AB126" i="2"/>
  <c r="Z126" i="2"/>
  <c r="Y126" i="2"/>
  <c r="X126" i="2"/>
  <c r="V126" i="2"/>
  <c r="U126" i="2"/>
  <c r="T126" i="2"/>
  <c r="R126" i="2"/>
  <c r="Q126" i="2"/>
  <c r="P126" i="2"/>
  <c r="I126" i="2"/>
  <c r="H126" i="2"/>
  <c r="WP125" i="2"/>
  <c r="WL125" i="2"/>
  <c r="WH125" i="2"/>
  <c r="WD125" i="2"/>
  <c r="VQ125" i="2"/>
  <c r="VM125" i="2"/>
  <c r="VC125" i="2"/>
  <c r="VB125" i="2"/>
  <c r="UR125" i="2"/>
  <c r="UD125" i="2"/>
  <c r="TZ125" i="2"/>
  <c r="TV125" i="2"/>
  <c r="TR125" i="2"/>
  <c r="TE125" i="2"/>
  <c r="TA125" i="2"/>
  <c r="SR125" i="2"/>
  <c r="SD125" i="2"/>
  <c r="RZ125" i="2"/>
  <c r="RV125" i="2"/>
  <c r="RI125" i="2"/>
  <c r="RE125" i="2"/>
  <c r="QV125" i="2"/>
  <c r="QN125" i="2"/>
  <c r="QH125" i="2"/>
  <c r="QD125" i="2"/>
  <c r="PZ125" i="2"/>
  <c r="PM125" i="2"/>
  <c r="PI125" i="2"/>
  <c r="OR125" i="2"/>
  <c r="OP125" i="2"/>
  <c r="OL125" i="2"/>
  <c r="OH125" i="2"/>
  <c r="OD125" i="2"/>
  <c r="NQ125" i="2"/>
  <c r="NM125" i="2"/>
  <c r="MP125" i="2"/>
  <c r="ML125" i="2"/>
  <c r="MH125" i="2"/>
  <c r="LY125" i="2"/>
  <c r="LU125" i="2"/>
  <c r="LQ125" i="2"/>
  <c r="LH125" i="2"/>
  <c r="KJ125" i="2"/>
  <c r="KF125" i="2"/>
  <c r="KB125" i="2"/>
  <c r="JM125" i="2"/>
  <c r="JI125" i="2"/>
  <c r="IZ125" i="2"/>
  <c r="JA125" i="2" s="1"/>
  <c r="JE125" i="2" s="1"/>
  <c r="IL125" i="2"/>
  <c r="IH125" i="2"/>
  <c r="ID125" i="2"/>
  <c r="HQ125" i="2"/>
  <c r="HM125" i="2"/>
  <c r="HD125" i="2"/>
  <c r="IR125" i="2" s="1"/>
  <c r="GS125" i="2"/>
  <c r="GO125" i="2"/>
  <c r="GK125" i="2"/>
  <c r="GG125" i="2"/>
  <c r="GB125" i="2"/>
  <c r="FT125" i="2"/>
  <c r="FP125" i="2"/>
  <c r="FH125" i="2"/>
  <c r="FL125" i="2" s="1"/>
  <c r="GU125" i="2" s="1"/>
  <c r="EW125" i="2"/>
  <c r="ES125" i="2"/>
  <c r="EO125" i="2"/>
  <c r="EK125" i="2"/>
  <c r="DX125" i="2"/>
  <c r="DT125" i="2"/>
  <c r="DP125" i="2"/>
  <c r="DK125" i="2"/>
  <c r="CS125" i="2"/>
  <c r="CO125" i="2"/>
  <c r="CF125" i="2"/>
  <c r="CB125" i="2"/>
  <c r="BX125" i="2"/>
  <c r="BO125" i="2"/>
  <c r="BP125" i="2" s="1"/>
  <c r="BT125" i="2" s="1"/>
  <c r="BL125" i="2"/>
  <c r="BG125" i="2"/>
  <c r="BA125" i="2"/>
  <c r="AZ125" i="2"/>
  <c r="BD125" i="2" s="1"/>
  <c r="AU125" i="2"/>
  <c r="AT125" i="2"/>
  <c r="AS125" i="2"/>
  <c r="AQ125" i="2"/>
  <c r="AP125" i="2"/>
  <c r="AO125" i="2"/>
  <c r="AM125" i="2"/>
  <c r="AL125" i="2"/>
  <c r="AK125" i="2"/>
  <c r="AI125" i="2"/>
  <c r="AH125" i="2"/>
  <c r="AG125" i="2"/>
  <c r="AD125" i="2"/>
  <c r="AC125" i="2"/>
  <c r="AB125" i="2"/>
  <c r="Z125" i="2"/>
  <c r="Y125" i="2"/>
  <c r="X125" i="2"/>
  <c r="V125" i="2"/>
  <c r="U125" i="2"/>
  <c r="T125" i="2"/>
  <c r="R125" i="2"/>
  <c r="Q125" i="2"/>
  <c r="P125" i="2"/>
  <c r="I125" i="2"/>
  <c r="H125" i="2"/>
  <c r="WP124" i="2"/>
  <c r="WL124" i="2"/>
  <c r="WH124" i="2"/>
  <c r="WD124" i="2"/>
  <c r="VQ124" i="2"/>
  <c r="VM124" i="2"/>
  <c r="VC124" i="2"/>
  <c r="VB124" i="2"/>
  <c r="UR124" i="2"/>
  <c r="UD124" i="2"/>
  <c r="TZ124" i="2"/>
  <c r="TV124" i="2"/>
  <c r="TR124" i="2"/>
  <c r="TE124" i="2"/>
  <c r="TA124" i="2"/>
  <c r="SR124" i="2"/>
  <c r="SD124" i="2"/>
  <c r="RZ124" i="2"/>
  <c r="RV124" i="2"/>
  <c r="RI124" i="2"/>
  <c r="RE124" i="2"/>
  <c r="QV124" i="2"/>
  <c r="QN124" i="2"/>
  <c r="QH124" i="2"/>
  <c r="QD124" i="2"/>
  <c r="PZ124" i="2"/>
  <c r="PM124" i="2"/>
  <c r="PI124" i="2"/>
  <c r="OR124" i="2"/>
  <c r="OP124" i="2"/>
  <c r="OL124" i="2"/>
  <c r="OH124" i="2"/>
  <c r="OD124" i="2"/>
  <c r="NQ124" i="2"/>
  <c r="NM124" i="2"/>
  <c r="MP124" i="2"/>
  <c r="ML124" i="2"/>
  <c r="MH124" i="2"/>
  <c r="LY124" i="2"/>
  <c r="LU124" i="2"/>
  <c r="LQ124" i="2"/>
  <c r="LH124" i="2"/>
  <c r="LI124" i="2" s="1"/>
  <c r="LM124" i="2" s="1"/>
  <c r="KJ124" i="2"/>
  <c r="KF124" i="2"/>
  <c r="KB124" i="2"/>
  <c r="JM124" i="2"/>
  <c r="JI124" i="2"/>
  <c r="IZ124" i="2"/>
  <c r="IL124" i="2"/>
  <c r="IH124" i="2"/>
  <c r="ID124" i="2"/>
  <c r="HQ124" i="2"/>
  <c r="HM124" i="2"/>
  <c r="HD124" i="2"/>
  <c r="GS124" i="2"/>
  <c r="GO124" i="2"/>
  <c r="GK124" i="2"/>
  <c r="GG124" i="2"/>
  <c r="GB124" i="2"/>
  <c r="FT124" i="2"/>
  <c r="FP124" i="2"/>
  <c r="FH124" i="2"/>
  <c r="FL124" i="2" s="1"/>
  <c r="EW124" i="2"/>
  <c r="ES124" i="2"/>
  <c r="EO124" i="2"/>
  <c r="EK124" i="2"/>
  <c r="DX124" i="2"/>
  <c r="DT124" i="2"/>
  <c r="DP124" i="2"/>
  <c r="DK124" i="2"/>
  <c r="CS124" i="2"/>
  <c r="CO124" i="2"/>
  <c r="CF124" i="2"/>
  <c r="CB124" i="2"/>
  <c r="BX124" i="2"/>
  <c r="BO124" i="2"/>
  <c r="BP124" i="2" s="1"/>
  <c r="BT124" i="2" s="1"/>
  <c r="BL124" i="2"/>
  <c r="BG124" i="2"/>
  <c r="BA124" i="2"/>
  <c r="AZ124" i="2"/>
  <c r="BD124" i="2" s="1"/>
  <c r="AU124" i="2"/>
  <c r="AT124" i="2"/>
  <c r="AS124" i="2"/>
  <c r="AQ124" i="2"/>
  <c r="AP124" i="2"/>
  <c r="AO124" i="2"/>
  <c r="AM124" i="2"/>
  <c r="AL124" i="2"/>
  <c r="AK124" i="2"/>
  <c r="AI124" i="2"/>
  <c r="AH124" i="2"/>
  <c r="AG124" i="2"/>
  <c r="AD124" i="2"/>
  <c r="AC124" i="2"/>
  <c r="AB124" i="2"/>
  <c r="Z124" i="2"/>
  <c r="Y124" i="2"/>
  <c r="X124" i="2"/>
  <c r="V124" i="2"/>
  <c r="U124" i="2"/>
  <c r="T124" i="2"/>
  <c r="R124" i="2"/>
  <c r="Q124" i="2"/>
  <c r="P124" i="2"/>
  <c r="I124" i="2"/>
  <c r="H124" i="2"/>
  <c r="WP123" i="2"/>
  <c r="WL123" i="2"/>
  <c r="WH123" i="2"/>
  <c r="WD123" i="2"/>
  <c r="VQ123" i="2"/>
  <c r="VM123" i="2"/>
  <c r="VC123" i="2"/>
  <c r="VB123" i="2"/>
  <c r="UR123" i="2"/>
  <c r="UD123" i="2"/>
  <c r="TZ123" i="2"/>
  <c r="TV123" i="2"/>
  <c r="TR123" i="2"/>
  <c r="TE123" i="2"/>
  <c r="TA123" i="2"/>
  <c r="SR123" i="2"/>
  <c r="SS123" i="2" s="1"/>
  <c r="SW123" i="2" s="1"/>
  <c r="SD123" i="2"/>
  <c r="RZ123" i="2"/>
  <c r="RV123" i="2"/>
  <c r="RI123" i="2"/>
  <c r="RE123" i="2"/>
  <c r="QV123" i="2"/>
  <c r="QW123" i="2" s="1"/>
  <c r="RA123" i="2" s="1"/>
  <c r="QN123" i="2"/>
  <c r="QH123" i="2"/>
  <c r="QD123" i="2"/>
  <c r="PZ123" i="2"/>
  <c r="PM123" i="2"/>
  <c r="PI123" i="2"/>
  <c r="OR123" i="2"/>
  <c r="OP123" i="2"/>
  <c r="OL123" i="2"/>
  <c r="OH123" i="2"/>
  <c r="OD123" i="2"/>
  <c r="NQ123" i="2"/>
  <c r="NM123" i="2"/>
  <c r="MP123" i="2"/>
  <c r="ML123" i="2"/>
  <c r="MH123" i="2"/>
  <c r="LY123" i="2"/>
  <c r="LU123" i="2"/>
  <c r="LQ123" i="2"/>
  <c r="LH123" i="2"/>
  <c r="KJ123" i="2"/>
  <c r="KF123" i="2"/>
  <c r="KB123" i="2"/>
  <c r="JM123" i="2"/>
  <c r="JI123" i="2"/>
  <c r="IZ123" i="2"/>
  <c r="JA123" i="2" s="1"/>
  <c r="JE123" i="2" s="1"/>
  <c r="IL123" i="2"/>
  <c r="IH123" i="2"/>
  <c r="ID123" i="2"/>
  <c r="HQ123" i="2"/>
  <c r="HM123" i="2"/>
  <c r="HD123" i="2"/>
  <c r="IR123" i="2" s="1"/>
  <c r="GS123" i="2"/>
  <c r="GO123" i="2"/>
  <c r="GK123" i="2"/>
  <c r="GG123" i="2"/>
  <c r="GB123" i="2"/>
  <c r="FT123" i="2"/>
  <c r="FP123" i="2"/>
  <c r="FH123" i="2"/>
  <c r="FL123" i="2" s="1"/>
  <c r="GU123" i="2" s="1"/>
  <c r="EW123" i="2"/>
  <c r="ES123" i="2"/>
  <c r="EO123" i="2"/>
  <c r="EK123" i="2"/>
  <c r="DX123" i="2"/>
  <c r="DT123" i="2"/>
  <c r="DP123" i="2"/>
  <c r="DK123" i="2"/>
  <c r="CS123" i="2"/>
  <c r="CO123" i="2"/>
  <c r="CF123" i="2"/>
  <c r="CB123" i="2"/>
  <c r="BX123" i="2"/>
  <c r="BO123" i="2"/>
  <c r="BP123" i="2" s="1"/>
  <c r="BT123" i="2" s="1"/>
  <c r="BL123" i="2"/>
  <c r="BG123" i="2"/>
  <c r="BA123" i="2"/>
  <c r="AZ123" i="2"/>
  <c r="BD123" i="2" s="1"/>
  <c r="AU123" i="2"/>
  <c r="AT123" i="2"/>
  <c r="AS123" i="2"/>
  <c r="AQ123" i="2"/>
  <c r="AP123" i="2"/>
  <c r="AO123" i="2"/>
  <c r="AM123" i="2"/>
  <c r="AL123" i="2"/>
  <c r="AK123" i="2"/>
  <c r="AI123" i="2"/>
  <c r="AH123" i="2"/>
  <c r="AG123" i="2"/>
  <c r="AD123" i="2"/>
  <c r="AC123" i="2"/>
  <c r="AB123" i="2"/>
  <c r="Z123" i="2"/>
  <c r="Y123" i="2"/>
  <c r="X123" i="2"/>
  <c r="V123" i="2"/>
  <c r="U123" i="2"/>
  <c r="T123" i="2"/>
  <c r="R123" i="2"/>
  <c r="Q123" i="2"/>
  <c r="P123" i="2"/>
  <c r="I123" i="2"/>
  <c r="H123" i="2"/>
  <c r="WP122" i="2"/>
  <c r="WL122" i="2"/>
  <c r="WH122" i="2"/>
  <c r="WD122" i="2"/>
  <c r="VQ122" i="2"/>
  <c r="VM122" i="2"/>
  <c r="VC122" i="2"/>
  <c r="VB122" i="2"/>
  <c r="UR122" i="2"/>
  <c r="UD122" i="2"/>
  <c r="TZ122" i="2"/>
  <c r="TV122" i="2"/>
  <c r="TR122" i="2"/>
  <c r="TE122" i="2"/>
  <c r="TA122" i="2"/>
  <c r="SR122" i="2"/>
  <c r="SS122" i="2" s="1"/>
  <c r="SW122" i="2" s="1"/>
  <c r="SD122" i="2"/>
  <c r="RZ122" i="2"/>
  <c r="RV122" i="2"/>
  <c r="RI122" i="2"/>
  <c r="RE122" i="2"/>
  <c r="QV122" i="2"/>
  <c r="QN122" i="2"/>
  <c r="QH122" i="2"/>
  <c r="QD122" i="2"/>
  <c r="PZ122" i="2"/>
  <c r="PM122" i="2"/>
  <c r="PI122" i="2"/>
  <c r="OR122" i="2"/>
  <c r="OP122" i="2"/>
  <c r="OL122" i="2"/>
  <c r="OH122" i="2"/>
  <c r="OD122" i="2"/>
  <c r="NQ122" i="2"/>
  <c r="NM122" i="2"/>
  <c r="MP122" i="2"/>
  <c r="ML122" i="2"/>
  <c r="MH122" i="2"/>
  <c r="LY122" i="2"/>
  <c r="LU122" i="2"/>
  <c r="LQ122" i="2"/>
  <c r="LH122" i="2"/>
  <c r="LI122" i="2" s="1"/>
  <c r="LM122" i="2" s="1"/>
  <c r="KJ122" i="2"/>
  <c r="KF122" i="2"/>
  <c r="KB122" i="2"/>
  <c r="JM122" i="2"/>
  <c r="JI122" i="2"/>
  <c r="IZ122" i="2"/>
  <c r="IL122" i="2"/>
  <c r="IH122" i="2"/>
  <c r="ID122" i="2"/>
  <c r="HQ122" i="2"/>
  <c r="HM122" i="2"/>
  <c r="HD122" i="2"/>
  <c r="GS122" i="2"/>
  <c r="GO122" i="2"/>
  <c r="GK122" i="2"/>
  <c r="GG122" i="2"/>
  <c r="GB122" i="2"/>
  <c r="FT122" i="2"/>
  <c r="FP122" i="2"/>
  <c r="FH122" i="2"/>
  <c r="FL122" i="2" s="1"/>
  <c r="EW122" i="2"/>
  <c r="ES122" i="2"/>
  <c r="EO122" i="2"/>
  <c r="EK122" i="2"/>
  <c r="DX122" i="2"/>
  <c r="DT122" i="2"/>
  <c r="DP122" i="2"/>
  <c r="DK122" i="2"/>
  <c r="CS122" i="2"/>
  <c r="CO122" i="2"/>
  <c r="CF122" i="2"/>
  <c r="CB122" i="2"/>
  <c r="BX122" i="2"/>
  <c r="BO122" i="2"/>
  <c r="BP122" i="2" s="1"/>
  <c r="BT122" i="2" s="1"/>
  <c r="BL122" i="2"/>
  <c r="BG122" i="2"/>
  <c r="BA122" i="2"/>
  <c r="AZ122" i="2"/>
  <c r="BD122" i="2" s="1"/>
  <c r="AU122" i="2"/>
  <c r="AT122" i="2"/>
  <c r="AS122" i="2"/>
  <c r="AQ122" i="2"/>
  <c r="AP122" i="2"/>
  <c r="AO122" i="2"/>
  <c r="AM122" i="2"/>
  <c r="AL122" i="2"/>
  <c r="AK122" i="2"/>
  <c r="AI122" i="2"/>
  <c r="AH122" i="2"/>
  <c r="AG122" i="2"/>
  <c r="AD122" i="2"/>
  <c r="AC122" i="2"/>
  <c r="AB122" i="2"/>
  <c r="Z122" i="2"/>
  <c r="Y122" i="2"/>
  <c r="X122" i="2"/>
  <c r="V122" i="2"/>
  <c r="U122" i="2"/>
  <c r="T122" i="2"/>
  <c r="R122" i="2"/>
  <c r="Q122" i="2"/>
  <c r="P122" i="2"/>
  <c r="I122" i="2"/>
  <c r="H122" i="2"/>
  <c r="WP121" i="2"/>
  <c r="WL121" i="2"/>
  <c r="WH121" i="2"/>
  <c r="WD121" i="2"/>
  <c r="VQ121" i="2"/>
  <c r="VM121" i="2"/>
  <c r="VC121" i="2"/>
  <c r="VB121" i="2"/>
  <c r="UR121" i="2"/>
  <c r="UD121" i="2"/>
  <c r="TZ121" i="2"/>
  <c r="TV121" i="2"/>
  <c r="TR121" i="2"/>
  <c r="TE121" i="2"/>
  <c r="TA121" i="2"/>
  <c r="SR121" i="2"/>
  <c r="SS121" i="2" s="1"/>
  <c r="SW121" i="2" s="1"/>
  <c r="SD121" i="2"/>
  <c r="RZ121" i="2"/>
  <c r="RV121" i="2"/>
  <c r="RI121" i="2"/>
  <c r="RE121" i="2"/>
  <c r="QV121" i="2"/>
  <c r="QW121" i="2" s="1"/>
  <c r="RA121" i="2" s="1"/>
  <c r="QN121" i="2"/>
  <c r="QH121" i="2"/>
  <c r="QD121" i="2"/>
  <c r="PZ121" i="2"/>
  <c r="PM121" i="2"/>
  <c r="PI121" i="2"/>
  <c r="OR121" i="2"/>
  <c r="OP121" i="2"/>
  <c r="OL121" i="2"/>
  <c r="OH121" i="2"/>
  <c r="OD121" i="2"/>
  <c r="NQ121" i="2"/>
  <c r="NM121" i="2"/>
  <c r="MP121" i="2"/>
  <c r="ML121" i="2"/>
  <c r="MH121" i="2"/>
  <c r="LY121" i="2"/>
  <c r="LU121" i="2"/>
  <c r="LQ121" i="2"/>
  <c r="LH121" i="2"/>
  <c r="KJ121" i="2"/>
  <c r="KF121" i="2"/>
  <c r="KB121" i="2"/>
  <c r="JM121" i="2"/>
  <c r="JI121" i="2"/>
  <c r="IZ121" i="2"/>
  <c r="IL121" i="2"/>
  <c r="IH121" i="2"/>
  <c r="ID121" i="2"/>
  <c r="HQ121" i="2"/>
  <c r="HM121" i="2"/>
  <c r="HD121" i="2"/>
  <c r="IR121" i="2" s="1"/>
  <c r="GS121" i="2"/>
  <c r="GO121" i="2"/>
  <c r="GK121" i="2"/>
  <c r="GG121" i="2"/>
  <c r="GB121" i="2"/>
  <c r="FT121" i="2"/>
  <c r="FP121" i="2"/>
  <c r="FH121" i="2"/>
  <c r="EW121" i="2"/>
  <c r="ES121" i="2"/>
  <c r="EO121" i="2"/>
  <c r="EK121" i="2"/>
  <c r="DX121" i="2"/>
  <c r="DT121" i="2"/>
  <c r="DP121" i="2"/>
  <c r="DK121" i="2"/>
  <c r="CS121" i="2"/>
  <c r="CO121" i="2"/>
  <c r="CF121" i="2"/>
  <c r="CB121" i="2"/>
  <c r="BX121" i="2"/>
  <c r="BO121" i="2"/>
  <c r="BP121" i="2" s="1"/>
  <c r="BT121" i="2" s="1"/>
  <c r="BL121" i="2"/>
  <c r="BG121" i="2"/>
  <c r="BA121" i="2"/>
  <c r="AZ121" i="2"/>
  <c r="BD121" i="2" s="1"/>
  <c r="AU121" i="2"/>
  <c r="AT121" i="2"/>
  <c r="AS121" i="2"/>
  <c r="AQ121" i="2"/>
  <c r="AP121" i="2"/>
  <c r="AO121" i="2"/>
  <c r="AM121" i="2"/>
  <c r="AL121" i="2"/>
  <c r="AK121" i="2"/>
  <c r="AI121" i="2"/>
  <c r="AH121" i="2"/>
  <c r="AG121" i="2"/>
  <c r="AD121" i="2"/>
  <c r="AC121" i="2"/>
  <c r="AB121" i="2"/>
  <c r="Z121" i="2"/>
  <c r="Y121" i="2"/>
  <c r="X121" i="2"/>
  <c r="V121" i="2"/>
  <c r="U121" i="2"/>
  <c r="T121" i="2"/>
  <c r="R121" i="2"/>
  <c r="Q121" i="2"/>
  <c r="P121" i="2"/>
  <c r="I121" i="2"/>
  <c r="H121" i="2"/>
  <c r="WO120" i="2"/>
  <c r="WN120" i="2"/>
  <c r="WM120" i="2"/>
  <c r="WK120" i="2"/>
  <c r="WJ120" i="2"/>
  <c r="WI120" i="2"/>
  <c r="WG120" i="2"/>
  <c r="WF120" i="2"/>
  <c r="WE120" i="2"/>
  <c r="WC120" i="2"/>
  <c r="WB120" i="2"/>
  <c r="WA120" i="2"/>
  <c r="VY120" i="2"/>
  <c r="VX120" i="2"/>
  <c r="VW120" i="2"/>
  <c r="VV120" i="2"/>
  <c r="VU120" i="2"/>
  <c r="VT120" i="2"/>
  <c r="VS120" i="2"/>
  <c r="VR120" i="2"/>
  <c r="VP120" i="2"/>
  <c r="VO120" i="2"/>
  <c r="VN120" i="2"/>
  <c r="VL120" i="2"/>
  <c r="VK120" i="2"/>
  <c r="VJ120" i="2"/>
  <c r="VH120" i="2"/>
  <c r="VG120" i="2"/>
  <c r="VF120" i="2"/>
  <c r="UC120" i="2"/>
  <c r="UB120" i="2"/>
  <c r="UA120" i="2"/>
  <c r="TY120" i="2"/>
  <c r="TX120" i="2"/>
  <c r="TW120" i="2"/>
  <c r="TU120" i="2"/>
  <c r="TT120" i="2"/>
  <c r="TS120" i="2"/>
  <c r="TQ120" i="2"/>
  <c r="TP120" i="2"/>
  <c r="TO120" i="2"/>
  <c r="TM120" i="2"/>
  <c r="TL120" i="2"/>
  <c r="TK120" i="2"/>
  <c r="TJ120" i="2"/>
  <c r="TI120" i="2"/>
  <c r="TH120" i="2"/>
  <c r="TG120" i="2"/>
  <c r="TF120" i="2"/>
  <c r="TD120" i="2"/>
  <c r="TC120" i="2"/>
  <c r="TB120" i="2"/>
  <c r="SZ120" i="2"/>
  <c r="SY120" i="2"/>
  <c r="SX120" i="2"/>
  <c r="SQ120" i="2"/>
  <c r="SP120" i="2"/>
  <c r="SH120" i="2"/>
  <c r="SG120" i="2"/>
  <c r="SF120" i="2"/>
  <c r="SE120" i="2"/>
  <c r="SC120" i="2"/>
  <c r="SB120" i="2"/>
  <c r="SA120" i="2"/>
  <c r="RY120" i="2"/>
  <c r="RX120" i="2"/>
  <c r="RW120" i="2"/>
  <c r="RU120" i="2"/>
  <c r="RT120" i="2"/>
  <c r="RS120" i="2"/>
  <c r="RQ120" i="2"/>
  <c r="RP120" i="2"/>
  <c r="RO120" i="2"/>
  <c r="RN120" i="2"/>
  <c r="RM120" i="2"/>
  <c r="RL120" i="2"/>
  <c r="RK120" i="2"/>
  <c r="RJ120" i="2"/>
  <c r="RH120" i="2"/>
  <c r="RG120" i="2"/>
  <c r="RF120" i="2"/>
  <c r="RD120" i="2"/>
  <c r="RC120" i="2"/>
  <c r="RB120" i="2"/>
  <c r="QZ120" i="2"/>
  <c r="QY120" i="2"/>
  <c r="QX120" i="2"/>
  <c r="QU120" i="2"/>
  <c r="QT120" i="2"/>
  <c r="QL120" i="2"/>
  <c r="QK120" i="2"/>
  <c r="QJ120" i="2"/>
  <c r="QI120" i="2"/>
  <c r="QG120" i="2"/>
  <c r="QF120" i="2"/>
  <c r="QE120" i="2"/>
  <c r="QC120" i="2"/>
  <c r="QB120" i="2"/>
  <c r="QA120" i="2"/>
  <c r="PY120" i="2"/>
  <c r="PX120" i="2"/>
  <c r="PW120" i="2"/>
  <c r="PU120" i="2"/>
  <c r="PT120" i="2"/>
  <c r="PS120" i="2"/>
  <c r="PR120" i="2"/>
  <c r="PP120" i="2"/>
  <c r="PO120" i="2"/>
  <c r="PN120" i="2"/>
  <c r="PL120" i="2"/>
  <c r="PK120" i="2"/>
  <c r="PJ120" i="2"/>
  <c r="PH120" i="2"/>
  <c r="PG120" i="2"/>
  <c r="PF120" i="2"/>
  <c r="PD120" i="2"/>
  <c r="PC120" i="2"/>
  <c r="PB120" i="2"/>
  <c r="OY120" i="2"/>
  <c r="OX120" i="2"/>
  <c r="OO120" i="2"/>
  <c r="ON120" i="2"/>
  <c r="OM120" i="2"/>
  <c r="OK120" i="2"/>
  <c r="OJ120" i="2"/>
  <c r="OI120" i="2"/>
  <c r="OG120" i="2"/>
  <c r="OF120" i="2"/>
  <c r="OE120" i="2"/>
  <c r="OC120" i="2"/>
  <c r="OB120" i="2"/>
  <c r="OA120" i="2"/>
  <c r="NY120" i="2"/>
  <c r="NX120" i="2"/>
  <c r="NW120" i="2"/>
  <c r="NV120" i="2"/>
  <c r="NU120" i="2"/>
  <c r="NT120" i="2"/>
  <c r="NS120" i="2"/>
  <c r="NR120" i="2"/>
  <c r="NP120" i="2"/>
  <c r="NO120" i="2"/>
  <c r="NN120" i="2"/>
  <c r="NL120" i="2"/>
  <c r="NK120" i="2"/>
  <c r="NJ120" i="2"/>
  <c r="NH120" i="2"/>
  <c r="NG120" i="2"/>
  <c r="NF120" i="2"/>
  <c r="NE120" i="2"/>
  <c r="NC120" i="2"/>
  <c r="NB120" i="2"/>
  <c r="MT120" i="2"/>
  <c r="MS120" i="2"/>
  <c r="MR120" i="2"/>
  <c r="MQ120" i="2"/>
  <c r="MO120" i="2"/>
  <c r="MN120" i="2"/>
  <c r="MM120" i="2"/>
  <c r="MK120" i="2"/>
  <c r="MJ120" i="2"/>
  <c r="MI120" i="2"/>
  <c r="MG120" i="2"/>
  <c r="MF120" i="2"/>
  <c r="ME120" i="2"/>
  <c r="MC120" i="2"/>
  <c r="MB120" i="2"/>
  <c r="MA120" i="2"/>
  <c r="LZ120" i="2"/>
  <c r="LX120" i="2"/>
  <c r="LW120" i="2"/>
  <c r="LV120" i="2"/>
  <c r="LT120" i="2"/>
  <c r="LS120" i="2"/>
  <c r="LR120" i="2"/>
  <c r="LP120" i="2"/>
  <c r="LO120" i="2"/>
  <c r="LN120" i="2"/>
  <c r="LL120" i="2"/>
  <c r="LK120" i="2"/>
  <c r="LJ120" i="2"/>
  <c r="LG120" i="2"/>
  <c r="LF120" i="2"/>
  <c r="KN120" i="2"/>
  <c r="KM120" i="2"/>
  <c r="KL120" i="2"/>
  <c r="KK120" i="2"/>
  <c r="KA120" i="2"/>
  <c r="JZ120" i="2"/>
  <c r="JW120" i="2"/>
  <c r="JU120" i="2"/>
  <c r="JT120" i="2"/>
  <c r="JS120" i="2"/>
  <c r="JR120" i="2"/>
  <c r="JQ120" i="2"/>
  <c r="JP120" i="2"/>
  <c r="JO120" i="2"/>
  <c r="JN120" i="2"/>
  <c r="JL120" i="2"/>
  <c r="JK120" i="2"/>
  <c r="JJ120" i="2"/>
  <c r="JH120" i="2"/>
  <c r="JG120" i="2"/>
  <c r="JF120" i="2"/>
  <c r="JD120" i="2"/>
  <c r="JC120" i="2"/>
  <c r="JB120" i="2"/>
  <c r="IY120" i="2"/>
  <c r="IX120" i="2"/>
  <c r="IO120" i="2"/>
  <c r="IN120" i="2"/>
  <c r="IM120" i="2"/>
  <c r="IK120" i="2"/>
  <c r="IJ120" i="2"/>
  <c r="II120" i="2"/>
  <c r="IG120" i="2"/>
  <c r="IF120" i="2"/>
  <c r="IE120" i="2"/>
  <c r="IC120" i="2"/>
  <c r="IB120" i="2"/>
  <c r="IA120" i="2"/>
  <c r="HX120" i="2"/>
  <c r="HW120" i="2"/>
  <c r="HV120" i="2"/>
  <c r="HU120" i="2"/>
  <c r="HT120" i="2"/>
  <c r="HS120" i="2"/>
  <c r="HR120" i="2"/>
  <c r="HP120" i="2"/>
  <c r="HO120" i="2"/>
  <c r="HN120" i="2"/>
  <c r="HL120" i="2"/>
  <c r="HK120" i="2"/>
  <c r="HJ120" i="2"/>
  <c r="HH120" i="2"/>
  <c r="HG120" i="2"/>
  <c r="HF120" i="2"/>
  <c r="HC120" i="2"/>
  <c r="HB120" i="2"/>
  <c r="GR120" i="2"/>
  <c r="GQ120" i="2"/>
  <c r="GP120" i="2"/>
  <c r="GN120" i="2"/>
  <c r="GM120" i="2"/>
  <c r="GL120" i="2"/>
  <c r="GJ120" i="2"/>
  <c r="GI120" i="2"/>
  <c r="GH120" i="2"/>
  <c r="GF120" i="2"/>
  <c r="GE120" i="2"/>
  <c r="GD120" i="2"/>
  <c r="GA120" i="2"/>
  <c r="FZ120" i="2"/>
  <c r="FY120" i="2"/>
  <c r="FX120" i="2"/>
  <c r="FW120" i="2"/>
  <c r="FV120" i="2"/>
  <c r="FU120" i="2"/>
  <c r="FS120" i="2"/>
  <c r="FR120" i="2"/>
  <c r="FQ120" i="2"/>
  <c r="FO120" i="2"/>
  <c r="FN120" i="2"/>
  <c r="FM120" i="2"/>
  <c r="FK120" i="2"/>
  <c r="FJ120" i="2"/>
  <c r="FI120" i="2"/>
  <c r="FF120" i="2"/>
  <c r="FE120" i="2"/>
  <c r="EV120" i="2"/>
  <c r="EU120" i="2"/>
  <c r="ET120" i="2"/>
  <c r="ER120" i="2"/>
  <c r="EQ120" i="2"/>
  <c r="EP120" i="2"/>
  <c r="EN120" i="2"/>
  <c r="EM120" i="2"/>
  <c r="EL120" i="2"/>
  <c r="EJ120" i="2"/>
  <c r="EI120" i="2"/>
  <c r="EH120" i="2"/>
  <c r="EF120" i="2"/>
  <c r="EE120" i="2"/>
  <c r="ED120" i="2"/>
  <c r="EC120" i="2"/>
  <c r="EB120" i="2"/>
  <c r="EA120" i="2"/>
  <c r="DZ120" i="2"/>
  <c r="DY120" i="2"/>
  <c r="DW120" i="2"/>
  <c r="DV120" i="2"/>
  <c r="DU120" i="2"/>
  <c r="DS120" i="2"/>
  <c r="DR120" i="2"/>
  <c r="DQ120" i="2"/>
  <c r="DO120" i="2"/>
  <c r="DN120" i="2"/>
  <c r="DM120" i="2"/>
  <c r="DL120" i="2"/>
  <c r="DJ120" i="2"/>
  <c r="DI120" i="2"/>
  <c r="DF120" i="2"/>
  <c r="DE120" i="2"/>
  <c r="DC120" i="2"/>
  <c r="CZ120" i="2"/>
  <c r="CY120" i="2"/>
  <c r="CX120" i="2"/>
  <c r="CW120" i="2"/>
  <c r="CV120" i="2"/>
  <c r="CU120" i="2"/>
  <c r="CT120" i="2"/>
  <c r="CR120" i="2"/>
  <c r="CQ120" i="2"/>
  <c r="CP120" i="2"/>
  <c r="CN120" i="2"/>
  <c r="CM120" i="2"/>
  <c r="CL120" i="2"/>
  <c r="CI120" i="2"/>
  <c r="CH120" i="2"/>
  <c r="CG120" i="2"/>
  <c r="CA120" i="2"/>
  <c r="BZ120" i="2"/>
  <c r="BY120" i="2"/>
  <c r="BW120" i="2"/>
  <c r="BV120" i="2"/>
  <c r="BU120" i="2"/>
  <c r="BS120" i="2"/>
  <c r="BR120" i="2"/>
  <c r="BQ120" i="2"/>
  <c r="BN120" i="2"/>
  <c r="BM120" i="2"/>
  <c r="BK120" i="2"/>
  <c r="N120" i="2"/>
  <c r="M120" i="2"/>
  <c r="L120" i="2"/>
  <c r="WL114" i="2"/>
  <c r="WH114" i="2"/>
  <c r="WD114" i="2"/>
  <c r="VU114" i="2"/>
  <c r="VQ114" i="2"/>
  <c r="VM114" i="2"/>
  <c r="VC114" i="2"/>
  <c r="VB114" i="2"/>
  <c r="UR114" i="2"/>
  <c r="UD114" i="2"/>
  <c r="TZ114" i="2"/>
  <c r="TV114" i="2"/>
  <c r="TR114" i="2"/>
  <c r="TM114" i="2"/>
  <c r="TI114" i="2"/>
  <c r="TE114" i="2"/>
  <c r="TA114" i="2"/>
  <c r="SR114" i="2"/>
  <c r="SS114" i="2" s="1"/>
  <c r="SW114" i="2" s="1"/>
  <c r="UF114" i="2" s="1"/>
  <c r="SH114" i="2"/>
  <c r="SD114" i="2"/>
  <c r="RZ114" i="2"/>
  <c r="RV114" i="2"/>
  <c r="RQ114" i="2"/>
  <c r="RM114" i="2"/>
  <c r="RI114" i="2"/>
  <c r="RE114" i="2"/>
  <c r="QV114" i="2"/>
  <c r="QW114" i="2" s="1"/>
  <c r="RA114" i="2" s="1"/>
  <c r="QL114" i="2"/>
  <c r="QH114" i="2"/>
  <c r="QD114" i="2"/>
  <c r="PZ114" i="2"/>
  <c r="PU114" i="2"/>
  <c r="PQ114" i="2"/>
  <c r="PM114" i="2"/>
  <c r="PI114" i="2"/>
  <c r="OZ114" i="2"/>
  <c r="PA114" i="2" s="1"/>
  <c r="PE114" i="2" s="1"/>
  <c r="OP114" i="2"/>
  <c r="OL114" i="2"/>
  <c r="OH114" i="2"/>
  <c r="OD114" i="2"/>
  <c r="NY114" i="2"/>
  <c r="NU114" i="2"/>
  <c r="NQ114" i="2"/>
  <c r="NM114" i="2"/>
  <c r="ND114" i="2"/>
  <c r="NE114" i="2" s="1"/>
  <c r="NI114" i="2" s="1"/>
  <c r="MT114" i="2"/>
  <c r="MP114" i="2"/>
  <c r="ML114" i="2"/>
  <c r="MH114" i="2"/>
  <c r="MC114" i="2"/>
  <c r="LY114" i="2"/>
  <c r="LU114" i="2"/>
  <c r="LQ114" i="2"/>
  <c r="LH114" i="2"/>
  <c r="LI114" i="2" s="1"/>
  <c r="LM114" i="2" s="1"/>
  <c r="MV114" i="2" s="1"/>
  <c r="IP114" i="2"/>
  <c r="IL114" i="2"/>
  <c r="IH114" i="2"/>
  <c r="ID114" i="2"/>
  <c r="HY114" i="2"/>
  <c r="HU114" i="2"/>
  <c r="HQ114" i="2"/>
  <c r="HM114" i="2"/>
  <c r="HD114" i="2"/>
  <c r="GS114" i="2"/>
  <c r="GO114" i="2"/>
  <c r="GK114" i="2"/>
  <c r="GG114" i="2"/>
  <c r="GB114" i="2"/>
  <c r="FX114" i="2"/>
  <c r="FT114" i="2"/>
  <c r="FP114" i="2"/>
  <c r="FG114" i="2"/>
  <c r="EW114" i="2"/>
  <c r="ES114" i="2"/>
  <c r="EO114" i="2"/>
  <c r="EK114" i="2"/>
  <c r="EF114" i="2"/>
  <c r="EB114" i="2"/>
  <c r="DX114" i="2"/>
  <c r="DT114" i="2"/>
  <c r="DK114" i="2"/>
  <c r="DL114" i="2" s="1"/>
  <c r="DP114" i="2" s="1"/>
  <c r="EY114" i="2" s="1"/>
  <c r="DA114" i="2"/>
  <c r="CW114" i="2"/>
  <c r="CS114" i="2"/>
  <c r="CO114" i="2"/>
  <c r="CJ114" i="2"/>
  <c r="CF114" i="2"/>
  <c r="CB114" i="2"/>
  <c r="BX114" i="2"/>
  <c r="BO114" i="2"/>
  <c r="BP114" i="2" s="1"/>
  <c r="BT114" i="2" s="1"/>
  <c r="BL114" i="2"/>
  <c r="BG114" i="2"/>
  <c r="BA114" i="2"/>
  <c r="AZ114" i="2"/>
  <c r="BD114" i="2" s="1"/>
  <c r="AU114" i="2"/>
  <c r="AT114" i="2"/>
  <c r="AS114" i="2"/>
  <c r="AQ114" i="2"/>
  <c r="AP114" i="2"/>
  <c r="AO114" i="2"/>
  <c r="AM114" i="2"/>
  <c r="AL114" i="2"/>
  <c r="AK114" i="2"/>
  <c r="AI114" i="2"/>
  <c r="AH114" i="2"/>
  <c r="AG114" i="2"/>
  <c r="AD114" i="2"/>
  <c r="AC114" i="2"/>
  <c r="AB114" i="2"/>
  <c r="Z114" i="2"/>
  <c r="Y114" i="2"/>
  <c r="X114" i="2"/>
  <c r="V114" i="2"/>
  <c r="U114" i="2"/>
  <c r="T114" i="2"/>
  <c r="R114" i="2"/>
  <c r="Q114" i="2"/>
  <c r="P114" i="2"/>
  <c r="I114" i="2"/>
  <c r="H114" i="2"/>
  <c r="UW114" i="2" s="1"/>
  <c r="WL111" i="2"/>
  <c r="WH111" i="2"/>
  <c r="WD111" i="2"/>
  <c r="VU111" i="2"/>
  <c r="VQ111" i="2"/>
  <c r="VM111" i="2"/>
  <c r="VC111" i="2"/>
  <c r="VB111" i="2"/>
  <c r="UR111" i="2"/>
  <c r="UD111" i="2"/>
  <c r="TZ111" i="2"/>
  <c r="TV111" i="2"/>
  <c r="TR111" i="2"/>
  <c r="TM111" i="2"/>
  <c r="TI111" i="2"/>
  <c r="TE111" i="2"/>
  <c r="TA111" i="2"/>
  <c r="SR111" i="2"/>
  <c r="SS111" i="2" s="1"/>
  <c r="SW111" i="2" s="1"/>
  <c r="SH111" i="2"/>
  <c r="SD111" i="2"/>
  <c r="RZ111" i="2"/>
  <c r="RV111" i="2"/>
  <c r="RQ111" i="2"/>
  <c r="RM111" i="2"/>
  <c r="RI111" i="2"/>
  <c r="RE111" i="2"/>
  <c r="QV111" i="2"/>
  <c r="QL111" i="2"/>
  <c r="QH111" i="2"/>
  <c r="QD111" i="2"/>
  <c r="PZ111" i="2"/>
  <c r="PU111" i="2"/>
  <c r="PQ111" i="2"/>
  <c r="PM111" i="2"/>
  <c r="PI111" i="2"/>
  <c r="OZ111" i="2"/>
  <c r="PA111" i="2" s="1"/>
  <c r="PE111" i="2" s="1"/>
  <c r="OP111" i="2"/>
  <c r="OL111" i="2"/>
  <c r="OH111" i="2"/>
  <c r="OD111" i="2"/>
  <c r="NY111" i="2"/>
  <c r="NU111" i="2"/>
  <c r="NQ111" i="2"/>
  <c r="NM111" i="2"/>
  <c r="NI111" i="2"/>
  <c r="ND111" i="2"/>
  <c r="MT111" i="2"/>
  <c r="MP111" i="2"/>
  <c r="ML111" i="2"/>
  <c r="MH111" i="2"/>
  <c r="MC111" i="2"/>
  <c r="LY111" i="2"/>
  <c r="LU111" i="2"/>
  <c r="LQ111" i="2"/>
  <c r="LH111" i="2"/>
  <c r="IP111" i="2"/>
  <c r="IL111" i="2"/>
  <c r="IH111" i="2"/>
  <c r="ID111" i="2"/>
  <c r="HY111" i="2"/>
  <c r="HU111" i="2"/>
  <c r="HQ111" i="2"/>
  <c r="HM111" i="2"/>
  <c r="HD111" i="2"/>
  <c r="GS111" i="2"/>
  <c r="GO111" i="2"/>
  <c r="GK111" i="2"/>
  <c r="GG111" i="2"/>
  <c r="GB111" i="2"/>
  <c r="FX111" i="2"/>
  <c r="FT111" i="2"/>
  <c r="FP111" i="2"/>
  <c r="FG111" i="2"/>
  <c r="EW111" i="2"/>
  <c r="ES111" i="2"/>
  <c r="EO111" i="2"/>
  <c r="EK111" i="2"/>
  <c r="EF111" i="2"/>
  <c r="EB111" i="2"/>
  <c r="DX111" i="2"/>
  <c r="DT111" i="2"/>
  <c r="DK111" i="2"/>
  <c r="DA111" i="2"/>
  <c r="CW111" i="2"/>
  <c r="CS111" i="2"/>
  <c r="CO111" i="2"/>
  <c r="CJ111" i="2"/>
  <c r="CF111" i="2"/>
  <c r="CB111" i="2"/>
  <c r="BX111" i="2"/>
  <c r="BO111" i="2"/>
  <c r="BP111" i="2" s="1"/>
  <c r="BT111" i="2" s="1"/>
  <c r="BL111" i="2"/>
  <c r="BG111" i="2"/>
  <c r="BA111" i="2"/>
  <c r="AZ111" i="2"/>
  <c r="BD111" i="2" s="1"/>
  <c r="AU111" i="2"/>
  <c r="AT111" i="2"/>
  <c r="AS111" i="2"/>
  <c r="AQ111" i="2"/>
  <c r="AP111" i="2"/>
  <c r="AO111" i="2"/>
  <c r="AM111" i="2"/>
  <c r="AL111" i="2"/>
  <c r="AK111" i="2"/>
  <c r="AI111" i="2"/>
  <c r="AH111" i="2"/>
  <c r="AG111" i="2"/>
  <c r="AD111" i="2"/>
  <c r="AC111" i="2"/>
  <c r="AB111" i="2"/>
  <c r="Z111" i="2"/>
  <c r="Y111" i="2"/>
  <c r="X111" i="2"/>
  <c r="V111" i="2"/>
  <c r="U111" i="2"/>
  <c r="T111" i="2"/>
  <c r="R111" i="2"/>
  <c r="Q111" i="2"/>
  <c r="P111" i="2"/>
  <c r="I111" i="2"/>
  <c r="H111" i="2"/>
  <c r="WL110" i="2"/>
  <c r="WH110" i="2"/>
  <c r="WD110" i="2"/>
  <c r="VU110" i="2"/>
  <c r="VQ110" i="2"/>
  <c r="VM110" i="2"/>
  <c r="VC110" i="2"/>
  <c r="VB110" i="2"/>
  <c r="UR110" i="2"/>
  <c r="UD110" i="2"/>
  <c r="TZ110" i="2"/>
  <c r="TV110" i="2"/>
  <c r="TR110" i="2"/>
  <c r="TM110" i="2"/>
  <c r="TI110" i="2"/>
  <c r="TE110" i="2"/>
  <c r="TA110" i="2"/>
  <c r="SR110" i="2"/>
  <c r="SH110" i="2"/>
  <c r="SD110" i="2"/>
  <c r="RZ110" i="2"/>
  <c r="RV110" i="2"/>
  <c r="RQ110" i="2"/>
  <c r="RM110" i="2"/>
  <c r="RI110" i="2"/>
  <c r="RE110" i="2"/>
  <c r="QV110" i="2"/>
  <c r="QL110" i="2"/>
  <c r="QH110" i="2"/>
  <c r="QD110" i="2"/>
  <c r="PZ110" i="2"/>
  <c r="PU110" i="2"/>
  <c r="PQ110" i="2"/>
  <c r="PM110" i="2"/>
  <c r="PI110" i="2"/>
  <c r="OZ110" i="2"/>
  <c r="PA110" i="2" s="1"/>
  <c r="PE110" i="2" s="1"/>
  <c r="QN110" i="2" s="1"/>
  <c r="OP110" i="2"/>
  <c r="OL110" i="2"/>
  <c r="OH110" i="2"/>
  <c r="OD110" i="2"/>
  <c r="NY110" i="2"/>
  <c r="NU110" i="2"/>
  <c r="NQ110" i="2"/>
  <c r="NM110" i="2"/>
  <c r="NI110" i="2"/>
  <c r="ND110" i="2"/>
  <c r="MT110" i="2"/>
  <c r="MP110" i="2"/>
  <c r="ML110" i="2"/>
  <c r="MH110" i="2"/>
  <c r="MC110" i="2"/>
  <c r="LY110" i="2"/>
  <c r="LU110" i="2"/>
  <c r="LQ110" i="2"/>
  <c r="LH110" i="2"/>
  <c r="LI110" i="2" s="1"/>
  <c r="LM110" i="2" s="1"/>
  <c r="IP110" i="2"/>
  <c r="IL110" i="2"/>
  <c r="IH110" i="2"/>
  <c r="ID110" i="2"/>
  <c r="HY110" i="2"/>
  <c r="HU110" i="2"/>
  <c r="HQ110" i="2"/>
  <c r="HM110" i="2"/>
  <c r="HD110" i="2"/>
  <c r="HE110" i="2" s="1"/>
  <c r="HI110" i="2" s="1"/>
  <c r="GS110" i="2"/>
  <c r="GO110" i="2"/>
  <c r="GK110" i="2"/>
  <c r="GG110" i="2"/>
  <c r="GB110" i="2"/>
  <c r="FX110" i="2"/>
  <c r="FT110" i="2"/>
  <c r="FP110" i="2"/>
  <c r="FG110" i="2"/>
  <c r="EW110" i="2"/>
  <c r="ES110" i="2"/>
  <c r="EO110" i="2"/>
  <c r="EK110" i="2"/>
  <c r="EF110" i="2"/>
  <c r="EB110" i="2"/>
  <c r="DX110" i="2"/>
  <c r="DT110" i="2"/>
  <c r="DK110" i="2"/>
  <c r="DL110" i="2" s="1"/>
  <c r="DP110" i="2" s="1"/>
  <c r="DA110" i="2"/>
  <c r="CW110" i="2"/>
  <c r="CS110" i="2"/>
  <c r="CO110" i="2"/>
  <c r="CJ110" i="2"/>
  <c r="CF110" i="2"/>
  <c r="CB110" i="2"/>
  <c r="BX110" i="2"/>
  <c r="BO110" i="2"/>
  <c r="BP110" i="2" s="1"/>
  <c r="BT110" i="2" s="1"/>
  <c r="BL110" i="2"/>
  <c r="BG110" i="2"/>
  <c r="BA110" i="2"/>
  <c r="AZ110" i="2"/>
  <c r="BD110" i="2" s="1"/>
  <c r="AU110" i="2"/>
  <c r="AT110" i="2"/>
  <c r="AS110" i="2"/>
  <c r="AQ110" i="2"/>
  <c r="AP110" i="2"/>
  <c r="AO110" i="2"/>
  <c r="AM110" i="2"/>
  <c r="AL110" i="2"/>
  <c r="AK110" i="2"/>
  <c r="AI110" i="2"/>
  <c r="AH110" i="2"/>
  <c r="AG110" i="2"/>
  <c r="AD110" i="2"/>
  <c r="AC110" i="2"/>
  <c r="AB110" i="2"/>
  <c r="Z110" i="2"/>
  <c r="Y110" i="2"/>
  <c r="X110" i="2"/>
  <c r="V110" i="2"/>
  <c r="U110" i="2"/>
  <c r="T110" i="2"/>
  <c r="R110" i="2"/>
  <c r="Q110" i="2"/>
  <c r="P110" i="2"/>
  <c r="I110" i="2"/>
  <c r="H110" i="2"/>
  <c r="WL109" i="2"/>
  <c r="WH109" i="2"/>
  <c r="WD109" i="2"/>
  <c r="VU109" i="2"/>
  <c r="VQ109" i="2"/>
  <c r="VM109" i="2"/>
  <c r="VC109" i="2"/>
  <c r="VB109" i="2"/>
  <c r="UR109" i="2"/>
  <c r="UD109" i="2"/>
  <c r="TZ109" i="2"/>
  <c r="TV109" i="2"/>
  <c r="TR109" i="2"/>
  <c r="TM109" i="2"/>
  <c r="TI109" i="2"/>
  <c r="TE109" i="2"/>
  <c r="TA109" i="2"/>
  <c r="SR109" i="2"/>
  <c r="SH109" i="2"/>
  <c r="SD109" i="2"/>
  <c r="RZ109" i="2"/>
  <c r="RV109" i="2"/>
  <c r="RQ109" i="2"/>
  <c r="RM109" i="2"/>
  <c r="RI109" i="2"/>
  <c r="RE109" i="2"/>
  <c r="QV109" i="2"/>
  <c r="QL109" i="2"/>
  <c r="QH109" i="2"/>
  <c r="QD109" i="2"/>
  <c r="PZ109" i="2"/>
  <c r="PU109" i="2"/>
  <c r="PQ109" i="2"/>
  <c r="PM109" i="2"/>
  <c r="PI109" i="2"/>
  <c r="OZ109" i="2"/>
  <c r="OP109" i="2"/>
  <c r="OL109" i="2"/>
  <c r="OH109" i="2"/>
  <c r="OD109" i="2"/>
  <c r="NY109" i="2"/>
  <c r="NU109" i="2"/>
  <c r="NQ109" i="2"/>
  <c r="NM109" i="2"/>
  <c r="NI109" i="2"/>
  <c r="ND109" i="2"/>
  <c r="MT109" i="2"/>
  <c r="MP109" i="2"/>
  <c r="ML109" i="2"/>
  <c r="MH109" i="2"/>
  <c r="MC109" i="2"/>
  <c r="LY109" i="2"/>
  <c r="LU109" i="2"/>
  <c r="LQ109" i="2"/>
  <c r="LH109" i="2"/>
  <c r="IP109" i="2"/>
  <c r="IL109" i="2"/>
  <c r="IH109" i="2"/>
  <c r="ID109" i="2"/>
  <c r="HY109" i="2"/>
  <c r="HU109" i="2"/>
  <c r="HQ109" i="2"/>
  <c r="HM109" i="2"/>
  <c r="HD109" i="2"/>
  <c r="HE109" i="2" s="1"/>
  <c r="HI109" i="2" s="1"/>
  <c r="GS109" i="2"/>
  <c r="GO109" i="2"/>
  <c r="GK109" i="2"/>
  <c r="GG109" i="2"/>
  <c r="GB109" i="2"/>
  <c r="FX109" i="2"/>
  <c r="FT109" i="2"/>
  <c r="FP109" i="2"/>
  <c r="FG109" i="2"/>
  <c r="FH109" i="2" s="1"/>
  <c r="FL109" i="2" s="1"/>
  <c r="EW109" i="2"/>
  <c r="ES109" i="2"/>
  <c r="EO109" i="2"/>
  <c r="EK109" i="2"/>
  <c r="EF109" i="2"/>
  <c r="EB109" i="2"/>
  <c r="DX109" i="2"/>
  <c r="DT109" i="2"/>
  <c r="DK109" i="2"/>
  <c r="DL109" i="2" s="1"/>
  <c r="DP109" i="2" s="1"/>
  <c r="DA109" i="2"/>
  <c r="CW109" i="2"/>
  <c r="CS109" i="2"/>
  <c r="CO109" i="2"/>
  <c r="CJ109" i="2"/>
  <c r="CF109" i="2"/>
  <c r="CB109" i="2"/>
  <c r="BX109" i="2"/>
  <c r="BO109" i="2"/>
  <c r="BP109" i="2" s="1"/>
  <c r="BT109" i="2" s="1"/>
  <c r="BL109" i="2"/>
  <c r="BG109" i="2"/>
  <c r="BA109" i="2"/>
  <c r="AZ109" i="2"/>
  <c r="BD109" i="2" s="1"/>
  <c r="AU109" i="2"/>
  <c r="AT109" i="2"/>
  <c r="AS109" i="2"/>
  <c r="AQ109" i="2"/>
  <c r="AP109" i="2"/>
  <c r="AO109" i="2"/>
  <c r="AM109" i="2"/>
  <c r="AL109" i="2"/>
  <c r="AK109" i="2"/>
  <c r="AI109" i="2"/>
  <c r="AH109" i="2"/>
  <c r="AG109" i="2"/>
  <c r="AD109" i="2"/>
  <c r="AC109" i="2"/>
  <c r="AB109" i="2"/>
  <c r="Z109" i="2"/>
  <c r="Y109" i="2"/>
  <c r="X109" i="2"/>
  <c r="V109" i="2"/>
  <c r="U109" i="2"/>
  <c r="T109" i="2"/>
  <c r="R109" i="2"/>
  <c r="Q109" i="2"/>
  <c r="P109" i="2"/>
  <c r="I109" i="2"/>
  <c r="H109" i="2"/>
  <c r="UW109" i="2" s="1"/>
  <c r="WL108" i="2"/>
  <c r="WH108" i="2"/>
  <c r="WD108" i="2"/>
  <c r="VU108" i="2"/>
  <c r="VQ108" i="2"/>
  <c r="VM108" i="2"/>
  <c r="VC108" i="2"/>
  <c r="VB108" i="2"/>
  <c r="UR108" i="2"/>
  <c r="UD108" i="2"/>
  <c r="TZ108" i="2"/>
  <c r="TV108" i="2"/>
  <c r="TR108" i="2"/>
  <c r="TM108" i="2"/>
  <c r="TI108" i="2"/>
  <c r="TE108" i="2"/>
  <c r="TA108" i="2"/>
  <c r="SR108" i="2"/>
  <c r="SH108" i="2"/>
  <c r="SD108" i="2"/>
  <c r="RZ108" i="2"/>
  <c r="RV108" i="2"/>
  <c r="RQ108" i="2"/>
  <c r="RM108" i="2"/>
  <c r="RI108" i="2"/>
  <c r="RE108" i="2"/>
  <c r="QV108" i="2"/>
  <c r="QL108" i="2"/>
  <c r="QH108" i="2"/>
  <c r="QD108" i="2"/>
  <c r="PZ108" i="2"/>
  <c r="PU108" i="2"/>
  <c r="PQ108" i="2"/>
  <c r="PM108" i="2"/>
  <c r="PI108" i="2"/>
  <c r="OZ108" i="2"/>
  <c r="OP108" i="2"/>
  <c r="OL108" i="2"/>
  <c r="OH108" i="2"/>
  <c r="OD108" i="2"/>
  <c r="NY108" i="2"/>
  <c r="NU108" i="2"/>
  <c r="NQ108" i="2"/>
  <c r="NM108" i="2"/>
  <c r="NI108" i="2"/>
  <c r="ND108" i="2"/>
  <c r="MT108" i="2"/>
  <c r="MP108" i="2"/>
  <c r="ML108" i="2"/>
  <c r="MH108" i="2"/>
  <c r="MC108" i="2"/>
  <c r="LY108" i="2"/>
  <c r="LU108" i="2"/>
  <c r="LQ108" i="2"/>
  <c r="LH108" i="2"/>
  <c r="IP108" i="2"/>
  <c r="IL108" i="2"/>
  <c r="IH108" i="2"/>
  <c r="ID108" i="2"/>
  <c r="HY108" i="2"/>
  <c r="HU108" i="2"/>
  <c r="HQ108" i="2"/>
  <c r="HM108" i="2"/>
  <c r="HD108" i="2"/>
  <c r="GS108" i="2"/>
  <c r="GO108" i="2"/>
  <c r="GK108" i="2"/>
  <c r="GG108" i="2"/>
  <c r="GB108" i="2"/>
  <c r="FX108" i="2"/>
  <c r="FT108" i="2"/>
  <c r="FP108" i="2"/>
  <c r="FG108" i="2"/>
  <c r="EW108" i="2"/>
  <c r="ES108" i="2"/>
  <c r="EO108" i="2"/>
  <c r="EK108" i="2"/>
  <c r="EF108" i="2"/>
  <c r="EB108" i="2"/>
  <c r="DX108" i="2"/>
  <c r="DT108" i="2"/>
  <c r="DK108" i="2"/>
  <c r="DA108" i="2"/>
  <c r="CW108" i="2"/>
  <c r="CS108" i="2"/>
  <c r="CO108" i="2"/>
  <c r="CJ108" i="2"/>
  <c r="CF108" i="2"/>
  <c r="CB108" i="2"/>
  <c r="BX108" i="2"/>
  <c r="BO108" i="2"/>
  <c r="BP108" i="2" s="1"/>
  <c r="BT108" i="2" s="1"/>
  <c r="BL108" i="2"/>
  <c r="BG108" i="2"/>
  <c r="BA108" i="2"/>
  <c r="AZ108" i="2"/>
  <c r="BD108" i="2" s="1"/>
  <c r="AU108" i="2"/>
  <c r="AT108" i="2"/>
  <c r="AS108" i="2"/>
  <c r="AQ108" i="2"/>
  <c r="AP108" i="2"/>
  <c r="AO108" i="2"/>
  <c r="AM108" i="2"/>
  <c r="AL108" i="2"/>
  <c r="AK108" i="2"/>
  <c r="AI108" i="2"/>
  <c r="AH108" i="2"/>
  <c r="AG108" i="2"/>
  <c r="AD108" i="2"/>
  <c r="AC108" i="2"/>
  <c r="AB108" i="2"/>
  <c r="Z108" i="2"/>
  <c r="Y108" i="2"/>
  <c r="X108" i="2"/>
  <c r="V108" i="2"/>
  <c r="U108" i="2"/>
  <c r="T108" i="2"/>
  <c r="R108" i="2"/>
  <c r="Q108" i="2"/>
  <c r="P108" i="2"/>
  <c r="I108" i="2"/>
  <c r="H108" i="2"/>
  <c r="UW108" i="2" s="1"/>
  <c r="WL107" i="2"/>
  <c r="WH107" i="2"/>
  <c r="WD107" i="2"/>
  <c r="VU107" i="2"/>
  <c r="VQ107" i="2"/>
  <c r="VM107" i="2"/>
  <c r="VC107" i="2"/>
  <c r="VB107" i="2"/>
  <c r="UR107" i="2"/>
  <c r="UD107" i="2"/>
  <c r="TZ107" i="2"/>
  <c r="TV107" i="2"/>
  <c r="TR107" i="2"/>
  <c r="TM107" i="2"/>
  <c r="TI107" i="2"/>
  <c r="TE107" i="2"/>
  <c r="TA107" i="2"/>
  <c r="SR107" i="2"/>
  <c r="SS107" i="2" s="1"/>
  <c r="SW107" i="2" s="1"/>
  <c r="SH107" i="2"/>
  <c r="SD107" i="2"/>
  <c r="RZ107" i="2"/>
  <c r="RV107" i="2"/>
  <c r="RQ107" i="2"/>
  <c r="RM107" i="2"/>
  <c r="RI107" i="2"/>
  <c r="RE107" i="2"/>
  <c r="QV107" i="2"/>
  <c r="QW107" i="2" s="1"/>
  <c r="RA107" i="2" s="1"/>
  <c r="QL107" i="2"/>
  <c r="QH107" i="2"/>
  <c r="QD107" i="2"/>
  <c r="PZ107" i="2"/>
  <c r="PU107" i="2"/>
  <c r="PQ107" i="2"/>
  <c r="PM107" i="2"/>
  <c r="PI107" i="2"/>
  <c r="OZ107" i="2"/>
  <c r="PA107" i="2" s="1"/>
  <c r="PE107" i="2" s="1"/>
  <c r="OP107" i="2"/>
  <c r="OL107" i="2"/>
  <c r="OH107" i="2"/>
  <c r="OD107" i="2"/>
  <c r="NY107" i="2"/>
  <c r="NU107" i="2"/>
  <c r="NQ107" i="2"/>
  <c r="NM107" i="2"/>
  <c r="NI107" i="2"/>
  <c r="ND107" i="2"/>
  <c r="MT107" i="2"/>
  <c r="MP107" i="2"/>
  <c r="ML107" i="2"/>
  <c r="MH107" i="2"/>
  <c r="MC107" i="2"/>
  <c r="LY107" i="2"/>
  <c r="LU107" i="2"/>
  <c r="LQ107" i="2"/>
  <c r="LH107" i="2"/>
  <c r="IP107" i="2"/>
  <c r="IL107" i="2"/>
  <c r="IH107" i="2"/>
  <c r="ID107" i="2"/>
  <c r="HY107" i="2"/>
  <c r="HU107" i="2"/>
  <c r="HQ107" i="2"/>
  <c r="HM107" i="2"/>
  <c r="HD107" i="2"/>
  <c r="GS107" i="2"/>
  <c r="GO107" i="2"/>
  <c r="GK107" i="2"/>
  <c r="GG107" i="2"/>
  <c r="GB107" i="2"/>
  <c r="FX107" i="2"/>
  <c r="FT107" i="2"/>
  <c r="FP107" i="2"/>
  <c r="FG107" i="2"/>
  <c r="EW107" i="2"/>
  <c r="ES107" i="2"/>
  <c r="EO107" i="2"/>
  <c r="EK107" i="2"/>
  <c r="EF107" i="2"/>
  <c r="EB107" i="2"/>
  <c r="DX107" i="2"/>
  <c r="DT107" i="2"/>
  <c r="DK107" i="2"/>
  <c r="DA107" i="2"/>
  <c r="CW107" i="2"/>
  <c r="CS107" i="2"/>
  <c r="CO107" i="2"/>
  <c r="CJ107" i="2"/>
  <c r="CF107" i="2"/>
  <c r="CB107" i="2"/>
  <c r="BX107" i="2"/>
  <c r="BO107" i="2"/>
  <c r="BP107" i="2" s="1"/>
  <c r="BT107" i="2" s="1"/>
  <c r="BL107" i="2"/>
  <c r="BG107" i="2"/>
  <c r="BA107" i="2"/>
  <c r="AZ107" i="2"/>
  <c r="BD107" i="2" s="1"/>
  <c r="AU107" i="2"/>
  <c r="AT107" i="2"/>
  <c r="AS107" i="2"/>
  <c r="AQ107" i="2"/>
  <c r="AP107" i="2"/>
  <c r="AO107" i="2"/>
  <c r="AM107" i="2"/>
  <c r="AL107" i="2"/>
  <c r="AK107" i="2"/>
  <c r="AI107" i="2"/>
  <c r="AH107" i="2"/>
  <c r="AG107" i="2"/>
  <c r="AD107" i="2"/>
  <c r="AC107" i="2"/>
  <c r="AB107" i="2"/>
  <c r="Z107" i="2"/>
  <c r="Y107" i="2"/>
  <c r="X107" i="2"/>
  <c r="V107" i="2"/>
  <c r="U107" i="2"/>
  <c r="T107" i="2"/>
  <c r="R107" i="2"/>
  <c r="Q107" i="2"/>
  <c r="P107" i="2"/>
  <c r="I107" i="2"/>
  <c r="H107" i="2"/>
  <c r="WL106" i="2"/>
  <c r="WH106" i="2"/>
  <c r="WD106" i="2"/>
  <c r="VU106" i="2"/>
  <c r="VQ106" i="2"/>
  <c r="VM106" i="2"/>
  <c r="VC106" i="2"/>
  <c r="VB106" i="2"/>
  <c r="UR106" i="2"/>
  <c r="UD106" i="2"/>
  <c r="TZ106" i="2"/>
  <c r="TV106" i="2"/>
  <c r="TR106" i="2"/>
  <c r="TM106" i="2"/>
  <c r="TI106" i="2"/>
  <c r="TE106" i="2"/>
  <c r="TA106" i="2"/>
  <c r="SR106" i="2"/>
  <c r="SS106" i="2" s="1"/>
  <c r="SW106" i="2" s="1"/>
  <c r="UF106" i="2" s="1"/>
  <c r="SH106" i="2"/>
  <c r="SD106" i="2"/>
  <c r="RZ106" i="2"/>
  <c r="RV106" i="2"/>
  <c r="RQ106" i="2"/>
  <c r="RM106" i="2"/>
  <c r="RI106" i="2"/>
  <c r="RE106" i="2"/>
  <c r="QV106" i="2"/>
  <c r="QW106" i="2" s="1"/>
  <c r="RA106" i="2" s="1"/>
  <c r="QL106" i="2"/>
  <c r="QH106" i="2"/>
  <c r="QD106" i="2"/>
  <c r="PZ106" i="2"/>
  <c r="PU106" i="2"/>
  <c r="PQ106" i="2"/>
  <c r="PM106" i="2"/>
  <c r="PI106" i="2"/>
  <c r="OZ106" i="2"/>
  <c r="PA106" i="2" s="1"/>
  <c r="PE106" i="2" s="1"/>
  <c r="OP106" i="2"/>
  <c r="OL106" i="2"/>
  <c r="OH106" i="2"/>
  <c r="OD106" i="2"/>
  <c r="NY106" i="2"/>
  <c r="NU106" i="2"/>
  <c r="NQ106" i="2"/>
  <c r="NM106" i="2"/>
  <c r="NI106" i="2"/>
  <c r="ND106" i="2"/>
  <c r="MT106" i="2"/>
  <c r="MP106" i="2"/>
  <c r="ML106" i="2"/>
  <c r="MH106" i="2"/>
  <c r="MC106" i="2"/>
  <c r="LY106" i="2"/>
  <c r="LU106" i="2"/>
  <c r="LQ106" i="2"/>
  <c r="LH106" i="2"/>
  <c r="LI106" i="2" s="1"/>
  <c r="LM106" i="2" s="1"/>
  <c r="IP106" i="2"/>
  <c r="IL106" i="2"/>
  <c r="IH106" i="2"/>
  <c r="ID106" i="2"/>
  <c r="HY106" i="2"/>
  <c r="HU106" i="2"/>
  <c r="HQ106" i="2"/>
  <c r="HM106" i="2"/>
  <c r="HD106" i="2"/>
  <c r="HE106" i="2" s="1"/>
  <c r="HI106" i="2" s="1"/>
  <c r="GS106" i="2"/>
  <c r="GO106" i="2"/>
  <c r="GK106" i="2"/>
  <c r="GG106" i="2"/>
  <c r="GB106" i="2"/>
  <c r="FX106" i="2"/>
  <c r="FT106" i="2"/>
  <c r="FP106" i="2"/>
  <c r="FG106" i="2"/>
  <c r="FH106" i="2" s="1"/>
  <c r="FL106" i="2" s="1"/>
  <c r="EW106" i="2"/>
  <c r="ES106" i="2"/>
  <c r="EO106" i="2"/>
  <c r="EK106" i="2"/>
  <c r="EF106" i="2"/>
  <c r="EB106" i="2"/>
  <c r="DX106" i="2"/>
  <c r="DT106" i="2"/>
  <c r="DK106" i="2"/>
  <c r="DL106" i="2" s="1"/>
  <c r="DP106" i="2" s="1"/>
  <c r="DA106" i="2"/>
  <c r="CW106" i="2"/>
  <c r="CS106" i="2"/>
  <c r="CO106" i="2"/>
  <c r="CJ106" i="2"/>
  <c r="CF106" i="2"/>
  <c r="CB106" i="2"/>
  <c r="BX106" i="2"/>
  <c r="BO106" i="2"/>
  <c r="BP106" i="2" s="1"/>
  <c r="BT106" i="2" s="1"/>
  <c r="BL106" i="2"/>
  <c r="BG106" i="2"/>
  <c r="BA106" i="2"/>
  <c r="AZ106" i="2"/>
  <c r="BD106" i="2" s="1"/>
  <c r="AU106" i="2"/>
  <c r="AT106" i="2"/>
  <c r="AS106" i="2"/>
  <c r="AQ106" i="2"/>
  <c r="AP106" i="2"/>
  <c r="AO106" i="2"/>
  <c r="AM106" i="2"/>
  <c r="AL106" i="2"/>
  <c r="AK106" i="2"/>
  <c r="AI106" i="2"/>
  <c r="AH106" i="2"/>
  <c r="AG106" i="2"/>
  <c r="AD106" i="2"/>
  <c r="AC106" i="2"/>
  <c r="AB106" i="2"/>
  <c r="Z106" i="2"/>
  <c r="Y106" i="2"/>
  <c r="X106" i="2"/>
  <c r="V106" i="2"/>
  <c r="U106" i="2"/>
  <c r="T106" i="2"/>
  <c r="R106" i="2"/>
  <c r="Q106" i="2"/>
  <c r="P106" i="2"/>
  <c r="I106" i="2"/>
  <c r="H106" i="2"/>
  <c r="WL105" i="2"/>
  <c r="WH105" i="2"/>
  <c r="WD105" i="2"/>
  <c r="VU105" i="2"/>
  <c r="VQ105" i="2"/>
  <c r="VM105" i="2"/>
  <c r="VC105" i="2"/>
  <c r="VB105" i="2"/>
  <c r="UR105" i="2"/>
  <c r="UD105" i="2"/>
  <c r="TZ105" i="2"/>
  <c r="TV105" i="2"/>
  <c r="TR105" i="2"/>
  <c r="TM105" i="2"/>
  <c r="TI105" i="2"/>
  <c r="TE105" i="2"/>
  <c r="TA105" i="2"/>
  <c r="SR105" i="2"/>
  <c r="SH105" i="2"/>
  <c r="SD105" i="2"/>
  <c r="RZ105" i="2"/>
  <c r="RV105" i="2"/>
  <c r="RQ105" i="2"/>
  <c r="RM105" i="2"/>
  <c r="RI105" i="2"/>
  <c r="RE105" i="2"/>
  <c r="QV105" i="2"/>
  <c r="QL105" i="2"/>
  <c r="QH105" i="2"/>
  <c r="QD105" i="2"/>
  <c r="PZ105" i="2"/>
  <c r="PU105" i="2"/>
  <c r="PQ105" i="2"/>
  <c r="PM105" i="2"/>
  <c r="PI105" i="2"/>
  <c r="OZ105" i="2"/>
  <c r="OP105" i="2"/>
  <c r="OL105" i="2"/>
  <c r="OH105" i="2"/>
  <c r="OD105" i="2"/>
  <c r="NY105" i="2"/>
  <c r="NU105" i="2"/>
  <c r="NQ105" i="2"/>
  <c r="NM105" i="2"/>
  <c r="NI105" i="2"/>
  <c r="ND105" i="2"/>
  <c r="MT105" i="2"/>
  <c r="MP105" i="2"/>
  <c r="ML105" i="2"/>
  <c r="MH105" i="2"/>
  <c r="MC105" i="2"/>
  <c r="LY105" i="2"/>
  <c r="LU105" i="2"/>
  <c r="LQ105" i="2"/>
  <c r="LH105" i="2"/>
  <c r="LI105" i="2" s="1"/>
  <c r="LM105" i="2" s="1"/>
  <c r="IP105" i="2"/>
  <c r="IL105" i="2"/>
  <c r="IH105" i="2"/>
  <c r="ID105" i="2"/>
  <c r="HY105" i="2"/>
  <c r="HU105" i="2"/>
  <c r="HQ105" i="2"/>
  <c r="HM105" i="2"/>
  <c r="HD105" i="2"/>
  <c r="HE105" i="2" s="1"/>
  <c r="HI105" i="2" s="1"/>
  <c r="IR105" i="2" s="1"/>
  <c r="GS105" i="2"/>
  <c r="GO105" i="2"/>
  <c r="GK105" i="2"/>
  <c r="GG105" i="2"/>
  <c r="GB105" i="2"/>
  <c r="FX105" i="2"/>
  <c r="FT105" i="2"/>
  <c r="FP105" i="2"/>
  <c r="FG105" i="2"/>
  <c r="FH105" i="2" s="1"/>
  <c r="FL105" i="2" s="1"/>
  <c r="GU105" i="2" s="1"/>
  <c r="EW105" i="2"/>
  <c r="ES105" i="2"/>
  <c r="EO105" i="2"/>
  <c r="EK105" i="2"/>
  <c r="EF105" i="2"/>
  <c r="EB105" i="2"/>
  <c r="DX105" i="2"/>
  <c r="DT105" i="2"/>
  <c r="DK105" i="2"/>
  <c r="DL105" i="2" s="1"/>
  <c r="DP105" i="2" s="1"/>
  <c r="DA105" i="2"/>
  <c r="CW105" i="2"/>
  <c r="CS105" i="2"/>
  <c r="CO105" i="2"/>
  <c r="CJ105" i="2"/>
  <c r="CF105" i="2"/>
  <c r="CB105" i="2"/>
  <c r="BX105" i="2"/>
  <c r="BO105" i="2"/>
  <c r="BP105" i="2" s="1"/>
  <c r="BT105" i="2" s="1"/>
  <c r="BL105" i="2"/>
  <c r="BG105" i="2"/>
  <c r="BA105" i="2"/>
  <c r="AZ105" i="2"/>
  <c r="BD105" i="2" s="1"/>
  <c r="AU105" i="2"/>
  <c r="AT105" i="2"/>
  <c r="AS105" i="2"/>
  <c r="AQ105" i="2"/>
  <c r="AP105" i="2"/>
  <c r="AO105" i="2"/>
  <c r="AM105" i="2"/>
  <c r="AL105" i="2"/>
  <c r="AK105" i="2"/>
  <c r="AI105" i="2"/>
  <c r="AH105" i="2"/>
  <c r="AG105" i="2"/>
  <c r="AD105" i="2"/>
  <c r="AC105" i="2"/>
  <c r="AB105" i="2"/>
  <c r="Z105" i="2"/>
  <c r="Y105" i="2"/>
  <c r="X105" i="2"/>
  <c r="V105" i="2"/>
  <c r="U105" i="2"/>
  <c r="T105" i="2"/>
  <c r="R105" i="2"/>
  <c r="Q105" i="2"/>
  <c r="P105" i="2"/>
  <c r="I105" i="2"/>
  <c r="H105" i="2"/>
  <c r="UW105" i="2" s="1"/>
  <c r="WL104" i="2"/>
  <c r="WH104" i="2"/>
  <c r="WD104" i="2"/>
  <c r="VU104" i="2"/>
  <c r="VQ104" i="2"/>
  <c r="VM104" i="2"/>
  <c r="VC104" i="2"/>
  <c r="VB104" i="2"/>
  <c r="UR104" i="2"/>
  <c r="UD104" i="2"/>
  <c r="TZ104" i="2"/>
  <c r="TV104" i="2"/>
  <c r="TR104" i="2"/>
  <c r="TM104" i="2"/>
  <c r="TI104" i="2"/>
  <c r="TE104" i="2"/>
  <c r="TA104" i="2"/>
  <c r="SR104" i="2"/>
  <c r="SH104" i="2"/>
  <c r="SD104" i="2"/>
  <c r="RZ104" i="2"/>
  <c r="RV104" i="2"/>
  <c r="RQ104" i="2"/>
  <c r="RM104" i="2"/>
  <c r="RI104" i="2"/>
  <c r="RE104" i="2"/>
  <c r="QV104" i="2"/>
  <c r="QL104" i="2"/>
  <c r="QH104" i="2"/>
  <c r="QD104" i="2"/>
  <c r="PZ104" i="2"/>
  <c r="PU104" i="2"/>
  <c r="PQ104" i="2"/>
  <c r="PM104" i="2"/>
  <c r="PI104" i="2"/>
  <c r="OZ104" i="2"/>
  <c r="OP104" i="2"/>
  <c r="OL104" i="2"/>
  <c r="OH104" i="2"/>
  <c r="OD104" i="2"/>
  <c r="NY104" i="2"/>
  <c r="NU104" i="2"/>
  <c r="NQ104" i="2"/>
  <c r="NM104" i="2"/>
  <c r="NI104" i="2"/>
  <c r="ND104" i="2"/>
  <c r="MT104" i="2"/>
  <c r="MP104" i="2"/>
  <c r="ML104" i="2"/>
  <c r="MH104" i="2"/>
  <c r="MC104" i="2"/>
  <c r="LY104" i="2"/>
  <c r="LU104" i="2"/>
  <c r="LQ104" i="2"/>
  <c r="LH104" i="2"/>
  <c r="IP104" i="2"/>
  <c r="IL104" i="2"/>
  <c r="IH104" i="2"/>
  <c r="ID104" i="2"/>
  <c r="HY104" i="2"/>
  <c r="HU104" i="2"/>
  <c r="HQ104" i="2"/>
  <c r="HM104" i="2"/>
  <c r="HD104" i="2"/>
  <c r="GS104" i="2"/>
  <c r="GO104" i="2"/>
  <c r="GK104" i="2"/>
  <c r="GG104" i="2"/>
  <c r="GB104" i="2"/>
  <c r="FX104" i="2"/>
  <c r="FT104" i="2"/>
  <c r="FP104" i="2"/>
  <c r="FG104" i="2"/>
  <c r="EW104" i="2"/>
  <c r="ES104" i="2"/>
  <c r="EO104" i="2"/>
  <c r="EK104" i="2"/>
  <c r="EF104" i="2"/>
  <c r="EB104" i="2"/>
  <c r="DX104" i="2"/>
  <c r="DT104" i="2"/>
  <c r="DK104" i="2"/>
  <c r="DA104" i="2"/>
  <c r="CW104" i="2"/>
  <c r="CS104" i="2"/>
  <c r="CO104" i="2"/>
  <c r="CJ104" i="2"/>
  <c r="CF104" i="2"/>
  <c r="CB104" i="2"/>
  <c r="BX104" i="2"/>
  <c r="BO104" i="2"/>
  <c r="BP104" i="2" s="1"/>
  <c r="BT104" i="2" s="1"/>
  <c r="BL104" i="2"/>
  <c r="BG104" i="2"/>
  <c r="BA104" i="2"/>
  <c r="AZ104" i="2"/>
  <c r="BD104" i="2" s="1"/>
  <c r="AU104" i="2"/>
  <c r="AT104" i="2"/>
  <c r="AS104" i="2"/>
  <c r="AQ104" i="2"/>
  <c r="AP104" i="2"/>
  <c r="AO104" i="2"/>
  <c r="AM104" i="2"/>
  <c r="AL104" i="2"/>
  <c r="AK104" i="2"/>
  <c r="AI104" i="2"/>
  <c r="AH104" i="2"/>
  <c r="AG104" i="2"/>
  <c r="AD104" i="2"/>
  <c r="AC104" i="2"/>
  <c r="AB104" i="2"/>
  <c r="Z104" i="2"/>
  <c r="Y104" i="2"/>
  <c r="X104" i="2"/>
  <c r="V104" i="2"/>
  <c r="U104" i="2"/>
  <c r="T104" i="2"/>
  <c r="R104" i="2"/>
  <c r="Q104" i="2"/>
  <c r="P104" i="2"/>
  <c r="I104" i="2"/>
  <c r="H104" i="2"/>
  <c r="UW104" i="2" s="1"/>
  <c r="WL103" i="2"/>
  <c r="WH103" i="2"/>
  <c r="WD103" i="2"/>
  <c r="VU103" i="2"/>
  <c r="VQ103" i="2"/>
  <c r="VM103" i="2"/>
  <c r="VC103" i="2"/>
  <c r="VB103" i="2"/>
  <c r="UR103" i="2"/>
  <c r="UD103" i="2"/>
  <c r="TZ103" i="2"/>
  <c r="TV103" i="2"/>
  <c r="TR103" i="2"/>
  <c r="TM103" i="2"/>
  <c r="TI103" i="2"/>
  <c r="TE103" i="2"/>
  <c r="TA103" i="2"/>
  <c r="SR103" i="2"/>
  <c r="SH103" i="2"/>
  <c r="SD103" i="2"/>
  <c r="RZ103" i="2"/>
  <c r="RV103" i="2"/>
  <c r="RQ103" i="2"/>
  <c r="RM103" i="2"/>
  <c r="RI103" i="2"/>
  <c r="RE103" i="2"/>
  <c r="QV103" i="2"/>
  <c r="QW103" i="2" s="1"/>
  <c r="RA103" i="2" s="1"/>
  <c r="QL103" i="2"/>
  <c r="QH103" i="2"/>
  <c r="QD103" i="2"/>
  <c r="PZ103" i="2"/>
  <c r="PU103" i="2"/>
  <c r="PQ103" i="2"/>
  <c r="PM103" i="2"/>
  <c r="PI103" i="2"/>
  <c r="OZ103" i="2"/>
  <c r="OP103" i="2"/>
  <c r="OL103" i="2"/>
  <c r="OH103" i="2"/>
  <c r="OD103" i="2"/>
  <c r="NY103" i="2"/>
  <c r="NU103" i="2"/>
  <c r="NQ103" i="2"/>
  <c r="NM103" i="2"/>
  <c r="NI103" i="2"/>
  <c r="ND103" i="2"/>
  <c r="MT103" i="2"/>
  <c r="MP103" i="2"/>
  <c r="ML103" i="2"/>
  <c r="MH103" i="2"/>
  <c r="MC103" i="2"/>
  <c r="LY103" i="2"/>
  <c r="LU103" i="2"/>
  <c r="LQ103" i="2"/>
  <c r="LH103" i="2"/>
  <c r="IP103" i="2"/>
  <c r="IL103" i="2"/>
  <c r="IH103" i="2"/>
  <c r="ID103" i="2"/>
  <c r="HY103" i="2"/>
  <c r="HU103" i="2"/>
  <c r="HQ103" i="2"/>
  <c r="HM103" i="2"/>
  <c r="HD103" i="2"/>
  <c r="GS103" i="2"/>
  <c r="GO103" i="2"/>
  <c r="GK103" i="2"/>
  <c r="GG103" i="2"/>
  <c r="GB103" i="2"/>
  <c r="FX103" i="2"/>
  <c r="FT103" i="2"/>
  <c r="FP103" i="2"/>
  <c r="FG103" i="2"/>
  <c r="EW103" i="2"/>
  <c r="ES103" i="2"/>
  <c r="EO103" i="2"/>
  <c r="EK103" i="2"/>
  <c r="EF103" i="2"/>
  <c r="EB103" i="2"/>
  <c r="DX103" i="2"/>
  <c r="DT103" i="2"/>
  <c r="DK103" i="2"/>
  <c r="DA103" i="2"/>
  <c r="CW103" i="2"/>
  <c r="CS103" i="2"/>
  <c r="CO103" i="2"/>
  <c r="CJ103" i="2"/>
  <c r="CF103" i="2"/>
  <c r="CB103" i="2"/>
  <c r="BX103" i="2"/>
  <c r="BO103" i="2"/>
  <c r="BP103" i="2" s="1"/>
  <c r="BT103" i="2" s="1"/>
  <c r="BL103" i="2"/>
  <c r="BG103" i="2"/>
  <c r="BA103" i="2"/>
  <c r="AZ103" i="2"/>
  <c r="BD103" i="2" s="1"/>
  <c r="AU103" i="2"/>
  <c r="AT103" i="2"/>
  <c r="AS103" i="2"/>
  <c r="AQ103" i="2"/>
  <c r="AP103" i="2"/>
  <c r="AO103" i="2"/>
  <c r="AM103" i="2"/>
  <c r="AL103" i="2"/>
  <c r="AK103" i="2"/>
  <c r="AI103" i="2"/>
  <c r="AH103" i="2"/>
  <c r="AG103" i="2"/>
  <c r="AD103" i="2"/>
  <c r="AC103" i="2"/>
  <c r="AB103" i="2"/>
  <c r="Z103" i="2"/>
  <c r="Y103" i="2"/>
  <c r="X103" i="2"/>
  <c r="V103" i="2"/>
  <c r="U103" i="2"/>
  <c r="T103" i="2"/>
  <c r="R103" i="2"/>
  <c r="Q103" i="2"/>
  <c r="P103" i="2"/>
  <c r="I103" i="2"/>
  <c r="H103" i="2"/>
  <c r="WL102" i="2"/>
  <c r="WH102" i="2"/>
  <c r="WD102" i="2"/>
  <c r="VU102" i="2"/>
  <c r="VQ102" i="2"/>
  <c r="VM102" i="2"/>
  <c r="VC102" i="2"/>
  <c r="VB102" i="2"/>
  <c r="UR102" i="2"/>
  <c r="UD102" i="2"/>
  <c r="TZ102" i="2"/>
  <c r="TV102" i="2"/>
  <c r="TR102" i="2"/>
  <c r="TM102" i="2"/>
  <c r="TI102" i="2"/>
  <c r="TE102" i="2"/>
  <c r="TA102" i="2"/>
  <c r="SR102" i="2"/>
  <c r="SS102" i="2" s="1"/>
  <c r="SW102" i="2" s="1"/>
  <c r="SH102" i="2"/>
  <c r="SD102" i="2"/>
  <c r="RZ102" i="2"/>
  <c r="RV102" i="2"/>
  <c r="RQ102" i="2"/>
  <c r="RM102" i="2"/>
  <c r="RI102" i="2"/>
  <c r="RE102" i="2"/>
  <c r="QV102" i="2"/>
  <c r="QW102" i="2" s="1"/>
  <c r="RA102" i="2" s="1"/>
  <c r="QL102" i="2"/>
  <c r="QH102" i="2"/>
  <c r="QD102" i="2"/>
  <c r="PZ102" i="2"/>
  <c r="PU102" i="2"/>
  <c r="PQ102" i="2"/>
  <c r="PM102" i="2"/>
  <c r="PI102" i="2"/>
  <c r="OZ102" i="2"/>
  <c r="PA102" i="2" s="1"/>
  <c r="PE102" i="2" s="1"/>
  <c r="QN102" i="2" s="1"/>
  <c r="OP102" i="2"/>
  <c r="OL102" i="2"/>
  <c r="OH102" i="2"/>
  <c r="OD102" i="2"/>
  <c r="NY102" i="2"/>
  <c r="NU102" i="2"/>
  <c r="NQ102" i="2"/>
  <c r="NM102" i="2"/>
  <c r="NI102" i="2"/>
  <c r="ND102" i="2"/>
  <c r="MT102" i="2"/>
  <c r="MP102" i="2"/>
  <c r="ML102" i="2"/>
  <c r="MH102" i="2"/>
  <c r="MC102" i="2"/>
  <c r="LY102" i="2"/>
  <c r="LU102" i="2"/>
  <c r="LQ102" i="2"/>
  <c r="LH102" i="2"/>
  <c r="IP102" i="2"/>
  <c r="IL102" i="2"/>
  <c r="IH102" i="2"/>
  <c r="ID102" i="2"/>
  <c r="HY102" i="2"/>
  <c r="HU102" i="2"/>
  <c r="HQ102" i="2"/>
  <c r="HM102" i="2"/>
  <c r="HD102" i="2"/>
  <c r="GS102" i="2"/>
  <c r="GO102" i="2"/>
  <c r="GK102" i="2"/>
  <c r="GG102" i="2"/>
  <c r="GB102" i="2"/>
  <c r="FX102" i="2"/>
  <c r="FT102" i="2"/>
  <c r="FP102" i="2"/>
  <c r="FG102" i="2"/>
  <c r="FH102" i="2" s="1"/>
  <c r="FL102" i="2" s="1"/>
  <c r="EW102" i="2"/>
  <c r="ES102" i="2"/>
  <c r="EO102" i="2"/>
  <c r="EK102" i="2"/>
  <c r="EF102" i="2"/>
  <c r="EB102" i="2"/>
  <c r="DX102" i="2"/>
  <c r="DT102" i="2"/>
  <c r="DK102" i="2"/>
  <c r="DA102" i="2"/>
  <c r="CW102" i="2"/>
  <c r="CS102" i="2"/>
  <c r="CO102" i="2"/>
  <c r="CJ102" i="2"/>
  <c r="CF102" i="2"/>
  <c r="CB102" i="2"/>
  <c r="BX102" i="2"/>
  <c r="BO102" i="2"/>
  <c r="BP102" i="2" s="1"/>
  <c r="BT102" i="2" s="1"/>
  <c r="BL102" i="2"/>
  <c r="BG102" i="2"/>
  <c r="BA102" i="2"/>
  <c r="AZ102" i="2"/>
  <c r="BD102" i="2" s="1"/>
  <c r="AU102" i="2"/>
  <c r="AT102" i="2"/>
  <c r="AS102" i="2"/>
  <c r="AQ102" i="2"/>
  <c r="AP102" i="2"/>
  <c r="AO102" i="2"/>
  <c r="AM102" i="2"/>
  <c r="AL102" i="2"/>
  <c r="AK102" i="2"/>
  <c r="AI102" i="2"/>
  <c r="AH102" i="2"/>
  <c r="AG102" i="2"/>
  <c r="AD102" i="2"/>
  <c r="AC102" i="2"/>
  <c r="AB102" i="2"/>
  <c r="Z102" i="2"/>
  <c r="Y102" i="2"/>
  <c r="X102" i="2"/>
  <c r="V102" i="2"/>
  <c r="U102" i="2"/>
  <c r="T102" i="2"/>
  <c r="R102" i="2"/>
  <c r="Q102" i="2"/>
  <c r="P102" i="2"/>
  <c r="I102" i="2"/>
  <c r="H102" i="2"/>
  <c r="WL101" i="2"/>
  <c r="WH101" i="2"/>
  <c r="WD101" i="2"/>
  <c r="VU101" i="2"/>
  <c r="VQ101" i="2"/>
  <c r="VM101" i="2"/>
  <c r="VC101" i="2"/>
  <c r="VB101" i="2"/>
  <c r="UR101" i="2"/>
  <c r="UD101" i="2"/>
  <c r="TZ101" i="2"/>
  <c r="TV101" i="2"/>
  <c r="TR101" i="2"/>
  <c r="TM101" i="2"/>
  <c r="TI101" i="2"/>
  <c r="TE101" i="2"/>
  <c r="TA101" i="2"/>
  <c r="SR101" i="2"/>
  <c r="SH101" i="2"/>
  <c r="SD101" i="2"/>
  <c r="RZ101" i="2"/>
  <c r="RV101" i="2"/>
  <c r="RQ101" i="2"/>
  <c r="RM101" i="2"/>
  <c r="RI101" i="2"/>
  <c r="RE101" i="2"/>
  <c r="QV101" i="2"/>
  <c r="QL101" i="2"/>
  <c r="QH101" i="2"/>
  <c r="QD101" i="2"/>
  <c r="PZ101" i="2"/>
  <c r="PU101" i="2"/>
  <c r="PQ101" i="2"/>
  <c r="PM101" i="2"/>
  <c r="PI101" i="2"/>
  <c r="OZ101" i="2"/>
  <c r="OP101" i="2"/>
  <c r="OL101" i="2"/>
  <c r="OH101" i="2"/>
  <c r="OD101" i="2"/>
  <c r="NY101" i="2"/>
  <c r="NU101" i="2"/>
  <c r="NQ101" i="2"/>
  <c r="NM101" i="2"/>
  <c r="NI101" i="2"/>
  <c r="ND101" i="2"/>
  <c r="MT101" i="2"/>
  <c r="MP101" i="2"/>
  <c r="ML101" i="2"/>
  <c r="MH101" i="2"/>
  <c r="MC101" i="2"/>
  <c r="LY101" i="2"/>
  <c r="LU101" i="2"/>
  <c r="LQ101" i="2"/>
  <c r="LH101" i="2"/>
  <c r="LI101" i="2" s="1"/>
  <c r="LM101" i="2" s="1"/>
  <c r="IP101" i="2"/>
  <c r="IL101" i="2"/>
  <c r="IH101" i="2"/>
  <c r="ID101" i="2"/>
  <c r="HY101" i="2"/>
  <c r="HU101" i="2"/>
  <c r="HQ101" i="2"/>
  <c r="HM101" i="2"/>
  <c r="HD101" i="2"/>
  <c r="HE101" i="2" s="1"/>
  <c r="HI101" i="2" s="1"/>
  <c r="GS101" i="2"/>
  <c r="GO101" i="2"/>
  <c r="GK101" i="2"/>
  <c r="GG101" i="2"/>
  <c r="GB101" i="2"/>
  <c r="FX101" i="2"/>
  <c r="FT101" i="2"/>
  <c r="FP101" i="2"/>
  <c r="FG101" i="2"/>
  <c r="EW101" i="2"/>
  <c r="ES101" i="2"/>
  <c r="EO101" i="2"/>
  <c r="EK101" i="2"/>
  <c r="EF101" i="2"/>
  <c r="EB101" i="2"/>
  <c r="DX101" i="2"/>
  <c r="DT101" i="2"/>
  <c r="DK101" i="2"/>
  <c r="DA101" i="2"/>
  <c r="CW101" i="2"/>
  <c r="CS101" i="2"/>
  <c r="CO101" i="2"/>
  <c r="CJ101" i="2"/>
  <c r="CF101" i="2"/>
  <c r="CB101" i="2"/>
  <c r="BX101" i="2"/>
  <c r="BO101" i="2"/>
  <c r="BP101" i="2" s="1"/>
  <c r="BT101" i="2" s="1"/>
  <c r="BL101" i="2"/>
  <c r="BG101" i="2"/>
  <c r="BA101" i="2"/>
  <c r="AZ101" i="2"/>
  <c r="BD101" i="2" s="1"/>
  <c r="AU101" i="2"/>
  <c r="AT101" i="2"/>
  <c r="AS101" i="2"/>
  <c r="AQ101" i="2"/>
  <c r="AP101" i="2"/>
  <c r="AO101" i="2"/>
  <c r="AM101" i="2"/>
  <c r="AL101" i="2"/>
  <c r="AK101" i="2"/>
  <c r="AI101" i="2"/>
  <c r="AH101" i="2"/>
  <c r="AG101" i="2"/>
  <c r="AD101" i="2"/>
  <c r="AC101" i="2"/>
  <c r="AB101" i="2"/>
  <c r="Z101" i="2"/>
  <c r="Y101" i="2"/>
  <c r="X101" i="2"/>
  <c r="V101" i="2"/>
  <c r="U101" i="2"/>
  <c r="T101" i="2"/>
  <c r="R101" i="2"/>
  <c r="Q101" i="2"/>
  <c r="P101" i="2"/>
  <c r="I101" i="2"/>
  <c r="H101" i="2"/>
  <c r="UW101" i="2" s="1"/>
  <c r="WL100" i="2"/>
  <c r="WH100" i="2"/>
  <c r="WD100" i="2"/>
  <c r="VU100" i="2"/>
  <c r="VQ100" i="2"/>
  <c r="VM100" i="2"/>
  <c r="VC100" i="2"/>
  <c r="VB100" i="2"/>
  <c r="UR100" i="2"/>
  <c r="UD100" i="2"/>
  <c r="TZ100" i="2"/>
  <c r="TV100" i="2"/>
  <c r="TR100" i="2"/>
  <c r="TM100" i="2"/>
  <c r="TI100" i="2"/>
  <c r="TE100" i="2"/>
  <c r="TA100" i="2"/>
  <c r="SR100" i="2"/>
  <c r="SH100" i="2"/>
  <c r="SD100" i="2"/>
  <c r="RZ100" i="2"/>
  <c r="RV100" i="2"/>
  <c r="RQ100" i="2"/>
  <c r="RM100" i="2"/>
  <c r="RI100" i="2"/>
  <c r="RE100" i="2"/>
  <c r="QV100" i="2"/>
  <c r="QL100" i="2"/>
  <c r="QH100" i="2"/>
  <c r="QD100" i="2"/>
  <c r="PZ100" i="2"/>
  <c r="PU100" i="2"/>
  <c r="PQ100" i="2"/>
  <c r="PM100" i="2"/>
  <c r="PI100" i="2"/>
  <c r="OZ100" i="2"/>
  <c r="OP100" i="2"/>
  <c r="OL100" i="2"/>
  <c r="OH100" i="2"/>
  <c r="OD100" i="2"/>
  <c r="NY100" i="2"/>
  <c r="NU100" i="2"/>
  <c r="NQ100" i="2"/>
  <c r="NM100" i="2"/>
  <c r="NI100" i="2"/>
  <c r="ND100" i="2"/>
  <c r="MT100" i="2"/>
  <c r="MP100" i="2"/>
  <c r="ML100" i="2"/>
  <c r="MH100" i="2"/>
  <c r="MC100" i="2"/>
  <c r="LY100" i="2"/>
  <c r="LU100" i="2"/>
  <c r="LQ100" i="2"/>
  <c r="LH100" i="2"/>
  <c r="IP100" i="2"/>
  <c r="IL100" i="2"/>
  <c r="IH100" i="2"/>
  <c r="ID100" i="2"/>
  <c r="HY100" i="2"/>
  <c r="HU100" i="2"/>
  <c r="HQ100" i="2"/>
  <c r="HM100" i="2"/>
  <c r="HD100" i="2"/>
  <c r="GS100" i="2"/>
  <c r="GO100" i="2"/>
  <c r="GK100" i="2"/>
  <c r="GG100" i="2"/>
  <c r="GB100" i="2"/>
  <c r="FX100" i="2"/>
  <c r="FT100" i="2"/>
  <c r="FP100" i="2"/>
  <c r="FG100" i="2"/>
  <c r="EW100" i="2"/>
  <c r="ES100" i="2"/>
  <c r="EO100" i="2"/>
  <c r="EK100" i="2"/>
  <c r="EF100" i="2"/>
  <c r="EB100" i="2"/>
  <c r="DX100" i="2"/>
  <c r="DT100" i="2"/>
  <c r="DK100" i="2"/>
  <c r="DA100" i="2"/>
  <c r="CW100" i="2"/>
  <c r="CS100" i="2"/>
  <c r="CO100" i="2"/>
  <c r="CJ100" i="2"/>
  <c r="CF100" i="2"/>
  <c r="CB100" i="2"/>
  <c r="BX100" i="2"/>
  <c r="BO100" i="2"/>
  <c r="BP100" i="2" s="1"/>
  <c r="BT100" i="2" s="1"/>
  <c r="BL100" i="2"/>
  <c r="BG100" i="2"/>
  <c r="BA100" i="2"/>
  <c r="AZ100" i="2"/>
  <c r="BD100" i="2" s="1"/>
  <c r="AU100" i="2"/>
  <c r="AT100" i="2"/>
  <c r="AS100" i="2"/>
  <c r="AQ100" i="2"/>
  <c r="AP100" i="2"/>
  <c r="AO100" i="2"/>
  <c r="AM100" i="2"/>
  <c r="AL100" i="2"/>
  <c r="AK100" i="2"/>
  <c r="AI100" i="2"/>
  <c r="AH100" i="2"/>
  <c r="AG100" i="2"/>
  <c r="AD100" i="2"/>
  <c r="AC100" i="2"/>
  <c r="AB100" i="2"/>
  <c r="Z100" i="2"/>
  <c r="Y100" i="2"/>
  <c r="X100" i="2"/>
  <c r="V100" i="2"/>
  <c r="U100" i="2"/>
  <c r="T100" i="2"/>
  <c r="R100" i="2"/>
  <c r="Q100" i="2"/>
  <c r="P100" i="2"/>
  <c r="I100" i="2"/>
  <c r="H100" i="2"/>
  <c r="UW100" i="2" s="1"/>
  <c r="WL99" i="2"/>
  <c r="WH99" i="2"/>
  <c r="WD99" i="2"/>
  <c r="VU99" i="2"/>
  <c r="VQ99" i="2"/>
  <c r="VM99" i="2"/>
  <c r="VC99" i="2"/>
  <c r="VB99" i="2"/>
  <c r="UR99" i="2"/>
  <c r="UD99" i="2"/>
  <c r="TZ99" i="2"/>
  <c r="TV99" i="2"/>
  <c r="TR99" i="2"/>
  <c r="TM99" i="2"/>
  <c r="TI99" i="2"/>
  <c r="TE99" i="2"/>
  <c r="TA99" i="2"/>
  <c r="SR99" i="2"/>
  <c r="SS99" i="2" s="1"/>
  <c r="SW99" i="2" s="1"/>
  <c r="SH99" i="2"/>
  <c r="SD99" i="2"/>
  <c r="RZ99" i="2"/>
  <c r="RV99" i="2"/>
  <c r="RQ99" i="2"/>
  <c r="RM99" i="2"/>
  <c r="RI99" i="2"/>
  <c r="RE99" i="2"/>
  <c r="QV99" i="2"/>
  <c r="QW99" i="2" s="1"/>
  <c r="RA99" i="2" s="1"/>
  <c r="QL99" i="2"/>
  <c r="QH99" i="2"/>
  <c r="QD99" i="2"/>
  <c r="PZ99" i="2"/>
  <c r="PU99" i="2"/>
  <c r="PQ99" i="2"/>
  <c r="PM99" i="2"/>
  <c r="PI99" i="2"/>
  <c r="OZ99" i="2"/>
  <c r="PA99" i="2" s="1"/>
  <c r="PE99" i="2" s="1"/>
  <c r="OP99" i="2"/>
  <c r="OL99" i="2"/>
  <c r="OH99" i="2"/>
  <c r="OD99" i="2"/>
  <c r="NY99" i="2"/>
  <c r="NU99" i="2"/>
  <c r="NQ99" i="2"/>
  <c r="NM99" i="2"/>
  <c r="NI99" i="2"/>
  <c r="ND99" i="2"/>
  <c r="MT99" i="2"/>
  <c r="MP99" i="2"/>
  <c r="ML99" i="2"/>
  <c r="MH99" i="2"/>
  <c r="MC99" i="2"/>
  <c r="LY99" i="2"/>
  <c r="LU99" i="2"/>
  <c r="LQ99" i="2"/>
  <c r="LH99" i="2"/>
  <c r="IP99" i="2"/>
  <c r="IL99" i="2"/>
  <c r="IH99" i="2"/>
  <c r="ID99" i="2"/>
  <c r="HY99" i="2"/>
  <c r="HU99" i="2"/>
  <c r="HQ99" i="2"/>
  <c r="HM99" i="2"/>
  <c r="HD99" i="2"/>
  <c r="GS99" i="2"/>
  <c r="GO99" i="2"/>
  <c r="GK99" i="2"/>
  <c r="GG99" i="2"/>
  <c r="GB99" i="2"/>
  <c r="FX99" i="2"/>
  <c r="FT99" i="2"/>
  <c r="FP99" i="2"/>
  <c r="FG99" i="2"/>
  <c r="EW99" i="2"/>
  <c r="ES99" i="2"/>
  <c r="EO99" i="2"/>
  <c r="EK99" i="2"/>
  <c r="EF99" i="2"/>
  <c r="EB99" i="2"/>
  <c r="DX99" i="2"/>
  <c r="DT99" i="2"/>
  <c r="DK99" i="2"/>
  <c r="DA99" i="2"/>
  <c r="CW99" i="2"/>
  <c r="CS99" i="2"/>
  <c r="CO99" i="2"/>
  <c r="CJ99" i="2"/>
  <c r="CF99" i="2"/>
  <c r="CB99" i="2"/>
  <c r="BX99" i="2"/>
  <c r="BO99" i="2"/>
  <c r="BP99" i="2" s="1"/>
  <c r="BT99" i="2" s="1"/>
  <c r="BL99" i="2"/>
  <c r="BG99" i="2"/>
  <c r="BA99" i="2"/>
  <c r="AZ99" i="2"/>
  <c r="BD99" i="2" s="1"/>
  <c r="AU99" i="2"/>
  <c r="AT99" i="2"/>
  <c r="AS99" i="2"/>
  <c r="AQ99" i="2"/>
  <c r="AP99" i="2"/>
  <c r="AO99" i="2"/>
  <c r="AM99" i="2"/>
  <c r="AL99" i="2"/>
  <c r="AK99" i="2"/>
  <c r="AI99" i="2"/>
  <c r="AH99" i="2"/>
  <c r="AG99" i="2"/>
  <c r="AD99" i="2"/>
  <c r="AC99" i="2"/>
  <c r="AB99" i="2"/>
  <c r="Z99" i="2"/>
  <c r="Y99" i="2"/>
  <c r="X99" i="2"/>
  <c r="V99" i="2"/>
  <c r="U99" i="2"/>
  <c r="T99" i="2"/>
  <c r="R99" i="2"/>
  <c r="Q99" i="2"/>
  <c r="P99" i="2"/>
  <c r="I99" i="2"/>
  <c r="H99" i="2"/>
  <c r="WL98" i="2"/>
  <c r="WH98" i="2"/>
  <c r="WD98" i="2"/>
  <c r="VU98" i="2"/>
  <c r="VQ98" i="2"/>
  <c r="VM98" i="2"/>
  <c r="VC98" i="2"/>
  <c r="VB98" i="2"/>
  <c r="UR98" i="2"/>
  <c r="UD98" i="2"/>
  <c r="TZ98" i="2"/>
  <c r="TV98" i="2"/>
  <c r="TR98" i="2"/>
  <c r="TM98" i="2"/>
  <c r="TI98" i="2"/>
  <c r="TE98" i="2"/>
  <c r="TA98" i="2"/>
  <c r="SR98" i="2"/>
  <c r="SS98" i="2" s="1"/>
  <c r="SW98" i="2" s="1"/>
  <c r="SH98" i="2"/>
  <c r="SD98" i="2"/>
  <c r="RZ98" i="2"/>
  <c r="RV98" i="2"/>
  <c r="RQ98" i="2"/>
  <c r="RM98" i="2"/>
  <c r="RI98" i="2"/>
  <c r="RE98" i="2"/>
  <c r="QV98" i="2"/>
  <c r="QW98" i="2" s="1"/>
  <c r="RA98" i="2" s="1"/>
  <c r="QL98" i="2"/>
  <c r="QH98" i="2"/>
  <c r="QD98" i="2"/>
  <c r="PZ98" i="2"/>
  <c r="PU98" i="2"/>
  <c r="PQ98" i="2"/>
  <c r="PM98" i="2"/>
  <c r="PI98" i="2"/>
  <c r="OZ98" i="2"/>
  <c r="OP98" i="2"/>
  <c r="OL98" i="2"/>
  <c r="OH98" i="2"/>
  <c r="OD98" i="2"/>
  <c r="NY98" i="2"/>
  <c r="NU98" i="2"/>
  <c r="NQ98" i="2"/>
  <c r="NM98" i="2"/>
  <c r="NI98" i="2"/>
  <c r="ND98" i="2"/>
  <c r="MT98" i="2"/>
  <c r="MP98" i="2"/>
  <c r="ML98" i="2"/>
  <c r="MH98" i="2"/>
  <c r="MC98" i="2"/>
  <c r="LY98" i="2"/>
  <c r="LU98" i="2"/>
  <c r="LQ98" i="2"/>
  <c r="LH98" i="2"/>
  <c r="LI98" i="2" s="1"/>
  <c r="LM98" i="2" s="1"/>
  <c r="IP98" i="2"/>
  <c r="IL98" i="2"/>
  <c r="IH98" i="2"/>
  <c r="ID98" i="2"/>
  <c r="HY98" i="2"/>
  <c r="HU98" i="2"/>
  <c r="HQ98" i="2"/>
  <c r="HM98" i="2"/>
  <c r="HD98" i="2"/>
  <c r="HE98" i="2" s="1"/>
  <c r="HI98" i="2" s="1"/>
  <c r="GS98" i="2"/>
  <c r="GO98" i="2"/>
  <c r="GK98" i="2"/>
  <c r="GG98" i="2"/>
  <c r="GB98" i="2"/>
  <c r="FX98" i="2"/>
  <c r="FT98" i="2"/>
  <c r="FP98" i="2"/>
  <c r="FG98" i="2"/>
  <c r="FH98" i="2" s="1"/>
  <c r="FL98" i="2" s="1"/>
  <c r="EW98" i="2"/>
  <c r="ES98" i="2"/>
  <c r="EO98" i="2"/>
  <c r="EK98" i="2"/>
  <c r="EF98" i="2"/>
  <c r="EB98" i="2"/>
  <c r="DX98" i="2"/>
  <c r="DT98" i="2"/>
  <c r="DK98" i="2"/>
  <c r="DL98" i="2" s="1"/>
  <c r="DP98" i="2" s="1"/>
  <c r="DA98" i="2"/>
  <c r="CW98" i="2"/>
  <c r="CS98" i="2"/>
  <c r="CO98" i="2"/>
  <c r="CJ98" i="2"/>
  <c r="CF98" i="2"/>
  <c r="CB98" i="2"/>
  <c r="BX98" i="2"/>
  <c r="BO98" i="2"/>
  <c r="BP98" i="2" s="1"/>
  <c r="BT98" i="2" s="1"/>
  <c r="BL98" i="2"/>
  <c r="BG98" i="2"/>
  <c r="BA98" i="2"/>
  <c r="AZ98" i="2"/>
  <c r="BD98" i="2" s="1"/>
  <c r="AU98" i="2"/>
  <c r="AT98" i="2"/>
  <c r="AS98" i="2"/>
  <c r="AQ98" i="2"/>
  <c r="AP98" i="2"/>
  <c r="AO98" i="2"/>
  <c r="AM98" i="2"/>
  <c r="AL98" i="2"/>
  <c r="AK98" i="2"/>
  <c r="AI98" i="2"/>
  <c r="AH98" i="2"/>
  <c r="AG98" i="2"/>
  <c r="AD98" i="2"/>
  <c r="AC98" i="2"/>
  <c r="AB98" i="2"/>
  <c r="Z98" i="2"/>
  <c r="Y98" i="2"/>
  <c r="X98" i="2"/>
  <c r="V98" i="2"/>
  <c r="U98" i="2"/>
  <c r="T98" i="2"/>
  <c r="R98" i="2"/>
  <c r="Q98" i="2"/>
  <c r="P98" i="2"/>
  <c r="I98" i="2"/>
  <c r="H98" i="2"/>
  <c r="UW98" i="2" s="1"/>
  <c r="WL97" i="2"/>
  <c r="WH97" i="2"/>
  <c r="WD97" i="2"/>
  <c r="VU97" i="2"/>
  <c r="VQ97" i="2"/>
  <c r="VM97" i="2"/>
  <c r="VC97" i="2"/>
  <c r="VB97" i="2"/>
  <c r="UR97" i="2"/>
  <c r="UD97" i="2"/>
  <c r="TZ97" i="2"/>
  <c r="TV97" i="2"/>
  <c r="TR97" i="2"/>
  <c r="TM97" i="2"/>
  <c r="TI97" i="2"/>
  <c r="TE97" i="2"/>
  <c r="TA97" i="2"/>
  <c r="SR97" i="2"/>
  <c r="SH97" i="2"/>
  <c r="SD97" i="2"/>
  <c r="RZ97" i="2"/>
  <c r="RV97" i="2"/>
  <c r="RQ97" i="2"/>
  <c r="RM97" i="2"/>
  <c r="RI97" i="2"/>
  <c r="RE97" i="2"/>
  <c r="QV97" i="2"/>
  <c r="QL97" i="2"/>
  <c r="QH97" i="2"/>
  <c r="QD97" i="2"/>
  <c r="PZ97" i="2"/>
  <c r="PU97" i="2"/>
  <c r="PQ97" i="2"/>
  <c r="PM97" i="2"/>
  <c r="PI97" i="2"/>
  <c r="OZ97" i="2"/>
  <c r="OP97" i="2"/>
  <c r="OL97" i="2"/>
  <c r="OH97" i="2"/>
  <c r="OD97" i="2"/>
  <c r="NY97" i="2"/>
  <c r="NU97" i="2"/>
  <c r="NQ97" i="2"/>
  <c r="NM97" i="2"/>
  <c r="NI97" i="2"/>
  <c r="ND97" i="2"/>
  <c r="MT97" i="2"/>
  <c r="MP97" i="2"/>
  <c r="ML97" i="2"/>
  <c r="MH97" i="2"/>
  <c r="MC97" i="2"/>
  <c r="LY97" i="2"/>
  <c r="LU97" i="2"/>
  <c r="LQ97" i="2"/>
  <c r="LH97" i="2"/>
  <c r="LI97" i="2" s="1"/>
  <c r="LM97" i="2" s="1"/>
  <c r="IP97" i="2"/>
  <c r="IL97" i="2"/>
  <c r="IH97" i="2"/>
  <c r="ID97" i="2"/>
  <c r="HY97" i="2"/>
  <c r="HU97" i="2"/>
  <c r="HQ97" i="2"/>
  <c r="HM97" i="2"/>
  <c r="HD97" i="2"/>
  <c r="GS97" i="2"/>
  <c r="GO97" i="2"/>
  <c r="GK97" i="2"/>
  <c r="GG97" i="2"/>
  <c r="GB97" i="2"/>
  <c r="FX97" i="2"/>
  <c r="FT97" i="2"/>
  <c r="FP97" i="2"/>
  <c r="FG97" i="2"/>
  <c r="FH97" i="2" s="1"/>
  <c r="FL97" i="2" s="1"/>
  <c r="EW97" i="2"/>
  <c r="ES97" i="2"/>
  <c r="EO97" i="2"/>
  <c r="EK97" i="2"/>
  <c r="EF97" i="2"/>
  <c r="EB97" i="2"/>
  <c r="DX97" i="2"/>
  <c r="DT97" i="2"/>
  <c r="DK97" i="2"/>
  <c r="DL97" i="2" s="1"/>
  <c r="DP97" i="2" s="1"/>
  <c r="DA97" i="2"/>
  <c r="CW97" i="2"/>
  <c r="CS97" i="2"/>
  <c r="CO97" i="2"/>
  <c r="CJ97" i="2"/>
  <c r="CF97" i="2"/>
  <c r="CB97" i="2"/>
  <c r="BX97" i="2"/>
  <c r="BO97" i="2"/>
  <c r="BP97" i="2" s="1"/>
  <c r="BT97" i="2" s="1"/>
  <c r="BL97" i="2"/>
  <c r="BG97" i="2"/>
  <c r="BA97" i="2"/>
  <c r="AZ97" i="2"/>
  <c r="BD97" i="2" s="1"/>
  <c r="AU97" i="2"/>
  <c r="AT97" i="2"/>
  <c r="AS97" i="2"/>
  <c r="AQ97" i="2"/>
  <c r="AP97" i="2"/>
  <c r="AO97" i="2"/>
  <c r="AM97" i="2"/>
  <c r="AL97" i="2"/>
  <c r="AK97" i="2"/>
  <c r="AI97" i="2"/>
  <c r="AH97" i="2"/>
  <c r="AG97" i="2"/>
  <c r="AD97" i="2"/>
  <c r="AC97" i="2"/>
  <c r="AB97" i="2"/>
  <c r="Z97" i="2"/>
  <c r="Y97" i="2"/>
  <c r="X97" i="2"/>
  <c r="V97" i="2"/>
  <c r="U97" i="2"/>
  <c r="T97" i="2"/>
  <c r="R97" i="2"/>
  <c r="Q97" i="2"/>
  <c r="P97" i="2"/>
  <c r="I97" i="2"/>
  <c r="H97" i="2"/>
  <c r="UW97" i="2" s="1"/>
  <c r="WL96" i="2"/>
  <c r="WH96" i="2"/>
  <c r="WD96" i="2"/>
  <c r="VU96" i="2"/>
  <c r="VQ96" i="2"/>
  <c r="VM96" i="2"/>
  <c r="VC96" i="2"/>
  <c r="VB96" i="2"/>
  <c r="UR96" i="2"/>
  <c r="UD96" i="2"/>
  <c r="TZ96" i="2"/>
  <c r="TV96" i="2"/>
  <c r="TR96" i="2"/>
  <c r="TM96" i="2"/>
  <c r="TI96" i="2"/>
  <c r="TE96" i="2"/>
  <c r="TA96" i="2"/>
  <c r="SR96" i="2"/>
  <c r="SH96" i="2"/>
  <c r="SD96" i="2"/>
  <c r="RZ96" i="2"/>
  <c r="RV96" i="2"/>
  <c r="RQ96" i="2"/>
  <c r="RM96" i="2"/>
  <c r="RI96" i="2"/>
  <c r="RE96" i="2"/>
  <c r="QV96" i="2"/>
  <c r="QW96" i="2" s="1"/>
  <c r="RA96" i="2" s="1"/>
  <c r="QL96" i="2"/>
  <c r="QH96" i="2"/>
  <c r="QD96" i="2"/>
  <c r="PZ96" i="2"/>
  <c r="PU96" i="2"/>
  <c r="PQ96" i="2"/>
  <c r="PM96" i="2"/>
  <c r="PI96" i="2"/>
  <c r="OZ96" i="2"/>
  <c r="OP96" i="2"/>
  <c r="OL96" i="2"/>
  <c r="OH96" i="2"/>
  <c r="OD96" i="2"/>
  <c r="NY96" i="2"/>
  <c r="NU96" i="2"/>
  <c r="NQ96" i="2"/>
  <c r="NM96" i="2"/>
  <c r="NI96" i="2"/>
  <c r="ND96" i="2"/>
  <c r="MT96" i="2"/>
  <c r="MP96" i="2"/>
  <c r="ML96" i="2"/>
  <c r="MH96" i="2"/>
  <c r="MC96" i="2"/>
  <c r="LY96" i="2"/>
  <c r="LU96" i="2"/>
  <c r="LQ96" i="2"/>
  <c r="LH96" i="2"/>
  <c r="IP96" i="2"/>
  <c r="IL96" i="2"/>
  <c r="IH96" i="2"/>
  <c r="ID96" i="2"/>
  <c r="HY96" i="2"/>
  <c r="HU96" i="2"/>
  <c r="HQ96" i="2"/>
  <c r="HM96" i="2"/>
  <c r="HD96" i="2"/>
  <c r="GS96" i="2"/>
  <c r="GO96" i="2"/>
  <c r="GK96" i="2"/>
  <c r="GG96" i="2"/>
  <c r="GB96" i="2"/>
  <c r="FX96" i="2"/>
  <c r="FT96" i="2"/>
  <c r="FP96" i="2"/>
  <c r="FG96" i="2"/>
  <c r="EW96" i="2"/>
  <c r="ES96" i="2"/>
  <c r="EO96" i="2"/>
  <c r="EK96" i="2"/>
  <c r="EF96" i="2"/>
  <c r="EB96" i="2"/>
  <c r="DX96" i="2"/>
  <c r="DT96" i="2"/>
  <c r="DK96" i="2"/>
  <c r="DA96" i="2"/>
  <c r="CW96" i="2"/>
  <c r="CS96" i="2"/>
  <c r="CO96" i="2"/>
  <c r="CJ96" i="2"/>
  <c r="CF96" i="2"/>
  <c r="CB96" i="2"/>
  <c r="BX96" i="2"/>
  <c r="BO96" i="2"/>
  <c r="BP96" i="2" s="1"/>
  <c r="BT96" i="2" s="1"/>
  <c r="BL96" i="2"/>
  <c r="BG96" i="2"/>
  <c r="BA96" i="2"/>
  <c r="AZ96" i="2"/>
  <c r="BD96" i="2" s="1"/>
  <c r="AU96" i="2"/>
  <c r="AT96" i="2"/>
  <c r="AS96" i="2"/>
  <c r="AQ96" i="2"/>
  <c r="AP96" i="2"/>
  <c r="AO96" i="2"/>
  <c r="AM96" i="2"/>
  <c r="AL96" i="2"/>
  <c r="AK96" i="2"/>
  <c r="AI96" i="2"/>
  <c r="AH96" i="2"/>
  <c r="AG96" i="2"/>
  <c r="AD96" i="2"/>
  <c r="AC96" i="2"/>
  <c r="AB96" i="2"/>
  <c r="Z96" i="2"/>
  <c r="Y96" i="2"/>
  <c r="X96" i="2"/>
  <c r="V96" i="2"/>
  <c r="U96" i="2"/>
  <c r="T96" i="2"/>
  <c r="R96" i="2"/>
  <c r="Q96" i="2"/>
  <c r="P96" i="2"/>
  <c r="I96" i="2"/>
  <c r="H96" i="2"/>
  <c r="WL95" i="2"/>
  <c r="WH95" i="2"/>
  <c r="WD95" i="2"/>
  <c r="VU95" i="2"/>
  <c r="VQ95" i="2"/>
  <c r="VM95" i="2"/>
  <c r="VC95" i="2"/>
  <c r="VB95" i="2"/>
  <c r="UR95" i="2"/>
  <c r="UD95" i="2"/>
  <c r="TZ95" i="2"/>
  <c r="TV95" i="2"/>
  <c r="TR95" i="2"/>
  <c r="TM95" i="2"/>
  <c r="TI95" i="2"/>
  <c r="TE95" i="2"/>
  <c r="TA95" i="2"/>
  <c r="SR95" i="2"/>
  <c r="SH95" i="2"/>
  <c r="SD95" i="2"/>
  <c r="RZ95" i="2"/>
  <c r="RV95" i="2"/>
  <c r="RQ95" i="2"/>
  <c r="RM95" i="2"/>
  <c r="RI95" i="2"/>
  <c r="RE95" i="2"/>
  <c r="QV95" i="2"/>
  <c r="QL95" i="2"/>
  <c r="QH95" i="2"/>
  <c r="QD95" i="2"/>
  <c r="PZ95" i="2"/>
  <c r="PU95" i="2"/>
  <c r="PQ95" i="2"/>
  <c r="PM95" i="2"/>
  <c r="PI95" i="2"/>
  <c r="OZ95" i="2"/>
  <c r="OP95" i="2"/>
  <c r="OL95" i="2"/>
  <c r="OH95" i="2"/>
  <c r="OD95" i="2"/>
  <c r="NY95" i="2"/>
  <c r="NU95" i="2"/>
  <c r="NQ95" i="2"/>
  <c r="NM95" i="2"/>
  <c r="NI95" i="2"/>
  <c r="ND95" i="2"/>
  <c r="MT95" i="2"/>
  <c r="MP95" i="2"/>
  <c r="ML95" i="2"/>
  <c r="MH95" i="2"/>
  <c r="MC95" i="2"/>
  <c r="LY95" i="2"/>
  <c r="LU95" i="2"/>
  <c r="LQ95" i="2"/>
  <c r="LH95" i="2"/>
  <c r="IP95" i="2"/>
  <c r="IL95" i="2"/>
  <c r="IH95" i="2"/>
  <c r="ID95" i="2"/>
  <c r="HY95" i="2"/>
  <c r="HU95" i="2"/>
  <c r="HQ95" i="2"/>
  <c r="HM95" i="2"/>
  <c r="HD95" i="2"/>
  <c r="GS95" i="2"/>
  <c r="GO95" i="2"/>
  <c r="GK95" i="2"/>
  <c r="GG95" i="2"/>
  <c r="GB95" i="2"/>
  <c r="FX95" i="2"/>
  <c r="FT95" i="2"/>
  <c r="FP95" i="2"/>
  <c r="FG95" i="2"/>
  <c r="EW95" i="2"/>
  <c r="ES95" i="2"/>
  <c r="EO95" i="2"/>
  <c r="EK95" i="2"/>
  <c r="EF95" i="2"/>
  <c r="EB95" i="2"/>
  <c r="DX95" i="2"/>
  <c r="DT95" i="2"/>
  <c r="DK95" i="2"/>
  <c r="DA95" i="2"/>
  <c r="CW95" i="2"/>
  <c r="CS95" i="2"/>
  <c r="CO95" i="2"/>
  <c r="CJ95" i="2"/>
  <c r="CF95" i="2"/>
  <c r="CB95" i="2"/>
  <c r="BX95" i="2"/>
  <c r="BO95" i="2"/>
  <c r="BP95" i="2" s="1"/>
  <c r="BT95" i="2" s="1"/>
  <c r="BL95" i="2"/>
  <c r="BG95" i="2"/>
  <c r="BA95" i="2"/>
  <c r="AZ95" i="2"/>
  <c r="BD95" i="2" s="1"/>
  <c r="AU95" i="2"/>
  <c r="AT95" i="2"/>
  <c r="AS95" i="2"/>
  <c r="AQ95" i="2"/>
  <c r="AP95" i="2"/>
  <c r="AO95" i="2"/>
  <c r="AM95" i="2"/>
  <c r="AL95" i="2"/>
  <c r="AK95" i="2"/>
  <c r="AI95" i="2"/>
  <c r="AH95" i="2"/>
  <c r="AG95" i="2"/>
  <c r="AD95" i="2"/>
  <c r="AC95" i="2"/>
  <c r="AB95" i="2"/>
  <c r="Z95" i="2"/>
  <c r="Y95" i="2"/>
  <c r="X95" i="2"/>
  <c r="V95" i="2"/>
  <c r="U95" i="2"/>
  <c r="T95" i="2"/>
  <c r="R95" i="2"/>
  <c r="Q95" i="2"/>
  <c r="P95" i="2"/>
  <c r="I95" i="2"/>
  <c r="H95" i="2"/>
  <c r="UW95" i="2" s="1"/>
  <c r="WL94" i="2"/>
  <c r="WH94" i="2"/>
  <c r="WD94" i="2"/>
  <c r="VU94" i="2"/>
  <c r="VQ94" i="2"/>
  <c r="VM94" i="2"/>
  <c r="VC94" i="2"/>
  <c r="VB94" i="2"/>
  <c r="UR94" i="2"/>
  <c r="UD94" i="2"/>
  <c r="TZ94" i="2"/>
  <c r="TV94" i="2"/>
  <c r="TR94" i="2"/>
  <c r="TM94" i="2"/>
  <c r="TI94" i="2"/>
  <c r="TE94" i="2"/>
  <c r="TA94" i="2"/>
  <c r="SR94" i="2"/>
  <c r="SS94" i="2" s="1"/>
  <c r="SW94" i="2" s="1"/>
  <c r="SH94" i="2"/>
  <c r="SD94" i="2"/>
  <c r="RZ94" i="2"/>
  <c r="RV94" i="2"/>
  <c r="RQ94" i="2"/>
  <c r="RM94" i="2"/>
  <c r="RI94" i="2"/>
  <c r="RE94" i="2"/>
  <c r="QV94" i="2"/>
  <c r="QW94" i="2" s="1"/>
  <c r="RA94" i="2" s="1"/>
  <c r="QL94" i="2"/>
  <c r="QH94" i="2"/>
  <c r="QD94" i="2"/>
  <c r="PZ94" i="2"/>
  <c r="PU94" i="2"/>
  <c r="PQ94" i="2"/>
  <c r="PM94" i="2"/>
  <c r="PI94" i="2"/>
  <c r="OZ94" i="2"/>
  <c r="PA94" i="2" s="1"/>
  <c r="PE94" i="2" s="1"/>
  <c r="OP94" i="2"/>
  <c r="OL94" i="2"/>
  <c r="OH94" i="2"/>
  <c r="OD94" i="2"/>
  <c r="NY94" i="2"/>
  <c r="NU94" i="2"/>
  <c r="NQ94" i="2"/>
  <c r="NM94" i="2"/>
  <c r="ND94" i="2"/>
  <c r="NE94" i="2" s="1"/>
  <c r="NI94" i="2" s="1"/>
  <c r="MT94" i="2"/>
  <c r="MP94" i="2"/>
  <c r="ML94" i="2"/>
  <c r="MH94" i="2"/>
  <c r="MC94" i="2"/>
  <c r="LY94" i="2"/>
  <c r="LU94" i="2"/>
  <c r="LQ94" i="2"/>
  <c r="LH94" i="2"/>
  <c r="LI94" i="2" s="1"/>
  <c r="LM94" i="2" s="1"/>
  <c r="IP94" i="2"/>
  <c r="IL94" i="2"/>
  <c r="IH94" i="2"/>
  <c r="ID94" i="2"/>
  <c r="HY94" i="2"/>
  <c r="HU94" i="2"/>
  <c r="HQ94" i="2"/>
  <c r="HM94" i="2"/>
  <c r="HD94" i="2"/>
  <c r="HE94" i="2" s="1"/>
  <c r="HI94" i="2" s="1"/>
  <c r="GS94" i="2"/>
  <c r="GO94" i="2"/>
  <c r="GK94" i="2"/>
  <c r="GG94" i="2"/>
  <c r="GB94" i="2"/>
  <c r="FX94" i="2"/>
  <c r="FT94" i="2"/>
  <c r="FP94" i="2"/>
  <c r="FG94" i="2"/>
  <c r="FH94" i="2" s="1"/>
  <c r="FL94" i="2" s="1"/>
  <c r="EW94" i="2"/>
  <c r="ES94" i="2"/>
  <c r="EO94" i="2"/>
  <c r="EK94" i="2"/>
  <c r="EF94" i="2"/>
  <c r="EB94" i="2"/>
  <c r="DX94" i="2"/>
  <c r="DT94" i="2"/>
  <c r="DK94" i="2"/>
  <c r="DL94" i="2" s="1"/>
  <c r="DP94" i="2" s="1"/>
  <c r="DA94" i="2"/>
  <c r="CW94" i="2"/>
  <c r="CS94" i="2"/>
  <c r="CO94" i="2"/>
  <c r="CJ94" i="2"/>
  <c r="CF94" i="2"/>
  <c r="CB94" i="2"/>
  <c r="BX94" i="2"/>
  <c r="BO94" i="2"/>
  <c r="BP94" i="2" s="1"/>
  <c r="BT94" i="2" s="1"/>
  <c r="BL94" i="2"/>
  <c r="BA94" i="2"/>
  <c r="AZ94" i="2"/>
  <c r="BD94" i="2" s="1"/>
  <c r="AU94" i="2"/>
  <c r="AT94" i="2"/>
  <c r="AS94" i="2"/>
  <c r="AQ94" i="2"/>
  <c r="AP94" i="2"/>
  <c r="AO94" i="2"/>
  <c r="AM94" i="2"/>
  <c r="AL94" i="2"/>
  <c r="AK94" i="2"/>
  <c r="AI94" i="2"/>
  <c r="AH94" i="2"/>
  <c r="AG94" i="2"/>
  <c r="AD94" i="2"/>
  <c r="AC94" i="2"/>
  <c r="AB94" i="2"/>
  <c r="Z94" i="2"/>
  <c r="Y94" i="2"/>
  <c r="X94" i="2"/>
  <c r="V94" i="2"/>
  <c r="U94" i="2"/>
  <c r="T94" i="2"/>
  <c r="R94" i="2"/>
  <c r="Q94" i="2"/>
  <c r="P94" i="2"/>
  <c r="I94" i="2"/>
  <c r="H94" i="2"/>
  <c r="UW94" i="2" s="1"/>
  <c r="WL92" i="2"/>
  <c r="WH92" i="2"/>
  <c r="WD92" i="2"/>
  <c r="VU92" i="2"/>
  <c r="VQ92" i="2"/>
  <c r="VM92" i="2"/>
  <c r="VC92" i="2"/>
  <c r="UR92" i="2"/>
  <c r="UD92" i="2"/>
  <c r="TZ92" i="2"/>
  <c r="TV92" i="2"/>
  <c r="TR92" i="2"/>
  <c r="TM92" i="2"/>
  <c r="TI92" i="2"/>
  <c r="TE92" i="2"/>
  <c r="TA92" i="2"/>
  <c r="SR92" i="2"/>
  <c r="SH92" i="2"/>
  <c r="SD92" i="2"/>
  <c r="RZ92" i="2"/>
  <c r="RV92" i="2"/>
  <c r="RQ92" i="2"/>
  <c r="RM92" i="2"/>
  <c r="RI92" i="2"/>
  <c r="RE92" i="2"/>
  <c r="QV92" i="2"/>
  <c r="QL92" i="2"/>
  <c r="QH92" i="2"/>
  <c r="QD92" i="2"/>
  <c r="PZ92" i="2"/>
  <c r="PU92" i="2"/>
  <c r="PQ92" i="2"/>
  <c r="PM92" i="2"/>
  <c r="PI92" i="2"/>
  <c r="OZ92" i="2"/>
  <c r="OP92" i="2"/>
  <c r="OL92" i="2"/>
  <c r="OH92" i="2"/>
  <c r="OD92" i="2"/>
  <c r="NY92" i="2"/>
  <c r="NU92" i="2"/>
  <c r="NQ92" i="2"/>
  <c r="NM92" i="2"/>
  <c r="ND92" i="2"/>
  <c r="MT92" i="2"/>
  <c r="MP92" i="2"/>
  <c r="ML92" i="2"/>
  <c r="MH92" i="2"/>
  <c r="MC92" i="2"/>
  <c r="LY92" i="2"/>
  <c r="LU92" i="2"/>
  <c r="LQ92" i="2"/>
  <c r="LH92" i="2"/>
  <c r="IP92" i="2"/>
  <c r="IL92" i="2"/>
  <c r="IH92" i="2"/>
  <c r="ID92" i="2"/>
  <c r="HY92" i="2"/>
  <c r="HU92" i="2"/>
  <c r="HQ92" i="2"/>
  <c r="HM92" i="2"/>
  <c r="HD92" i="2"/>
  <c r="GS92" i="2"/>
  <c r="GO92" i="2"/>
  <c r="GK92" i="2"/>
  <c r="GG92" i="2"/>
  <c r="GB92" i="2"/>
  <c r="FX92" i="2"/>
  <c r="FT92" i="2"/>
  <c r="FP92" i="2"/>
  <c r="FG92" i="2"/>
  <c r="EW92" i="2"/>
  <c r="ES92" i="2"/>
  <c r="EO92" i="2"/>
  <c r="EK92" i="2"/>
  <c r="EF92" i="2"/>
  <c r="EB92" i="2"/>
  <c r="DX92" i="2"/>
  <c r="DT92" i="2"/>
  <c r="DK92" i="2"/>
  <c r="DA92" i="2"/>
  <c r="CW92" i="2"/>
  <c r="CS92" i="2"/>
  <c r="CO92" i="2"/>
  <c r="CJ92" i="2"/>
  <c r="CF92" i="2"/>
  <c r="CB92" i="2"/>
  <c r="BX92" i="2"/>
  <c r="BL92" i="2"/>
  <c r="BM92" i="2" s="1"/>
  <c r="BA92" i="2"/>
  <c r="AZ92" i="2"/>
  <c r="BD92" i="2" s="1"/>
  <c r="AU92" i="2"/>
  <c r="AT92" i="2"/>
  <c r="AS92" i="2"/>
  <c r="AQ92" i="2"/>
  <c r="AP92" i="2"/>
  <c r="AO92" i="2"/>
  <c r="AM92" i="2"/>
  <c r="AL92" i="2"/>
  <c r="AK92" i="2"/>
  <c r="AI92" i="2"/>
  <c r="AH92" i="2"/>
  <c r="AG92" i="2"/>
  <c r="AD92" i="2"/>
  <c r="AC92" i="2"/>
  <c r="AB92" i="2"/>
  <c r="Z92" i="2"/>
  <c r="Y92" i="2"/>
  <c r="X92" i="2"/>
  <c r="V92" i="2"/>
  <c r="U92" i="2"/>
  <c r="T92" i="2"/>
  <c r="R92" i="2"/>
  <c r="Q92" i="2"/>
  <c r="P92" i="2"/>
  <c r="I92" i="2"/>
  <c r="WL91" i="2"/>
  <c r="WH91" i="2"/>
  <c r="WD91" i="2"/>
  <c r="VU91" i="2"/>
  <c r="VQ91" i="2"/>
  <c r="VM91" i="2"/>
  <c r="VC91" i="2"/>
  <c r="VB91" i="2"/>
  <c r="UR91" i="2"/>
  <c r="UD91" i="2"/>
  <c r="TZ91" i="2"/>
  <c r="TV91" i="2"/>
  <c r="TR91" i="2"/>
  <c r="TM91" i="2"/>
  <c r="TI91" i="2"/>
  <c r="TE91" i="2"/>
  <c r="TA91" i="2"/>
  <c r="SR91" i="2"/>
  <c r="SH91" i="2"/>
  <c r="SD91" i="2"/>
  <c r="RZ91" i="2"/>
  <c r="RV91" i="2"/>
  <c r="RQ91" i="2"/>
  <c r="RM91" i="2"/>
  <c r="RI91" i="2"/>
  <c r="RE91" i="2"/>
  <c r="QV91" i="2"/>
  <c r="QL91" i="2"/>
  <c r="QH91" i="2"/>
  <c r="QD91" i="2"/>
  <c r="PZ91" i="2"/>
  <c r="PU91" i="2"/>
  <c r="PQ91" i="2"/>
  <c r="PM91" i="2"/>
  <c r="PI91" i="2"/>
  <c r="OZ91" i="2"/>
  <c r="OP91" i="2"/>
  <c r="OL91" i="2"/>
  <c r="OH91" i="2"/>
  <c r="OD91" i="2"/>
  <c r="NY91" i="2"/>
  <c r="NU91" i="2"/>
  <c r="NQ91" i="2"/>
  <c r="NM91" i="2"/>
  <c r="NI91" i="2"/>
  <c r="ND91" i="2"/>
  <c r="MT91" i="2"/>
  <c r="MP91" i="2"/>
  <c r="ML91" i="2"/>
  <c r="MH91" i="2"/>
  <c r="MC91" i="2"/>
  <c r="LY91" i="2"/>
  <c r="LU91" i="2"/>
  <c r="LQ91" i="2"/>
  <c r="LH91" i="2"/>
  <c r="IP91" i="2"/>
  <c r="IL91" i="2"/>
  <c r="IH91" i="2"/>
  <c r="ID91" i="2"/>
  <c r="HY91" i="2"/>
  <c r="HU91" i="2"/>
  <c r="HQ91" i="2"/>
  <c r="HM91" i="2"/>
  <c r="HD91" i="2"/>
  <c r="GS91" i="2"/>
  <c r="GO91" i="2"/>
  <c r="GK91" i="2"/>
  <c r="GG91" i="2"/>
  <c r="GB91" i="2"/>
  <c r="FX91" i="2"/>
  <c r="FT91" i="2"/>
  <c r="FP91" i="2"/>
  <c r="FG91" i="2"/>
  <c r="EW91" i="2"/>
  <c r="ES91" i="2"/>
  <c r="EO91" i="2"/>
  <c r="EK91" i="2"/>
  <c r="EF91" i="2"/>
  <c r="EB91" i="2"/>
  <c r="DX91" i="2"/>
  <c r="DT91" i="2"/>
  <c r="DK91" i="2"/>
  <c r="DA91" i="2"/>
  <c r="CW91" i="2"/>
  <c r="CS91" i="2"/>
  <c r="CO91" i="2"/>
  <c r="CJ91" i="2"/>
  <c r="CF91" i="2"/>
  <c r="CB91" i="2"/>
  <c r="BX91" i="2"/>
  <c r="BO91" i="2"/>
  <c r="BP91" i="2" s="1"/>
  <c r="BT91" i="2" s="1"/>
  <c r="BL91" i="2"/>
  <c r="BG91" i="2"/>
  <c r="BA91" i="2"/>
  <c r="AZ91" i="2"/>
  <c r="BD91" i="2" s="1"/>
  <c r="AU91" i="2"/>
  <c r="AT91" i="2"/>
  <c r="AS91" i="2"/>
  <c r="AQ91" i="2"/>
  <c r="AP91" i="2"/>
  <c r="AO91" i="2"/>
  <c r="AM91" i="2"/>
  <c r="AL91" i="2"/>
  <c r="AK91" i="2"/>
  <c r="AI91" i="2"/>
  <c r="AH91" i="2"/>
  <c r="AG91" i="2"/>
  <c r="AD91" i="2"/>
  <c r="AC91" i="2"/>
  <c r="AB91" i="2"/>
  <c r="Z91" i="2"/>
  <c r="Y91" i="2"/>
  <c r="X91" i="2"/>
  <c r="V91" i="2"/>
  <c r="U91" i="2"/>
  <c r="T91" i="2"/>
  <c r="R91" i="2"/>
  <c r="Q91" i="2"/>
  <c r="P91" i="2"/>
  <c r="I91" i="2"/>
  <c r="H91" i="2"/>
  <c r="UW91" i="2" s="1"/>
  <c r="WL90" i="2"/>
  <c r="WH90" i="2"/>
  <c r="WD90" i="2"/>
  <c r="VU90" i="2"/>
  <c r="VQ90" i="2"/>
  <c r="VM90" i="2"/>
  <c r="VC90" i="2"/>
  <c r="VB90" i="2"/>
  <c r="UR90" i="2"/>
  <c r="UD90" i="2"/>
  <c r="TZ90" i="2"/>
  <c r="TV90" i="2"/>
  <c r="TR90" i="2"/>
  <c r="TM90" i="2"/>
  <c r="TI90" i="2"/>
  <c r="TE90" i="2"/>
  <c r="TA90" i="2"/>
  <c r="SR90" i="2"/>
  <c r="SS90" i="2" s="1"/>
  <c r="SW90" i="2" s="1"/>
  <c r="SH90" i="2"/>
  <c r="SD90" i="2"/>
  <c r="RZ90" i="2"/>
  <c r="RV90" i="2"/>
  <c r="RQ90" i="2"/>
  <c r="RM90" i="2"/>
  <c r="RI90" i="2"/>
  <c r="RE90" i="2"/>
  <c r="QV90" i="2"/>
  <c r="QW90" i="2" s="1"/>
  <c r="RA90" i="2" s="1"/>
  <c r="QL90" i="2"/>
  <c r="QH90" i="2"/>
  <c r="QD90" i="2"/>
  <c r="PZ90" i="2"/>
  <c r="PU90" i="2"/>
  <c r="PQ90" i="2"/>
  <c r="PM90" i="2"/>
  <c r="PI90" i="2"/>
  <c r="OZ90" i="2"/>
  <c r="PA90" i="2" s="1"/>
  <c r="PE90" i="2" s="1"/>
  <c r="OP90" i="2"/>
  <c r="OL90" i="2"/>
  <c r="OH90" i="2"/>
  <c r="OD90" i="2"/>
  <c r="NY90" i="2"/>
  <c r="NU90" i="2"/>
  <c r="NQ90" i="2"/>
  <c r="NM90" i="2"/>
  <c r="NI90" i="2"/>
  <c r="ND90" i="2"/>
  <c r="MT90" i="2"/>
  <c r="MP90" i="2"/>
  <c r="ML90" i="2"/>
  <c r="MH90" i="2"/>
  <c r="MC90" i="2"/>
  <c r="LY90" i="2"/>
  <c r="LU90" i="2"/>
  <c r="LQ90" i="2"/>
  <c r="LH90" i="2"/>
  <c r="IP90" i="2"/>
  <c r="IL90" i="2"/>
  <c r="IH90" i="2"/>
  <c r="ID90" i="2"/>
  <c r="HY90" i="2"/>
  <c r="HU90" i="2"/>
  <c r="HQ90" i="2"/>
  <c r="HM90" i="2"/>
  <c r="HD90" i="2"/>
  <c r="GS90" i="2"/>
  <c r="GO90" i="2"/>
  <c r="GK90" i="2"/>
  <c r="GG90" i="2"/>
  <c r="GB90" i="2"/>
  <c r="FX90" i="2"/>
  <c r="FT90" i="2"/>
  <c r="FP90" i="2"/>
  <c r="FG90" i="2"/>
  <c r="EW90" i="2"/>
  <c r="ES90" i="2"/>
  <c r="EO90" i="2"/>
  <c r="EK90" i="2"/>
  <c r="EF90" i="2"/>
  <c r="EB90" i="2"/>
  <c r="DX90" i="2"/>
  <c r="DT90" i="2"/>
  <c r="DK90" i="2"/>
  <c r="DA90" i="2"/>
  <c r="CW90" i="2"/>
  <c r="CS90" i="2"/>
  <c r="CO90" i="2"/>
  <c r="CJ90" i="2"/>
  <c r="CF90" i="2"/>
  <c r="CB90" i="2"/>
  <c r="BX90" i="2"/>
  <c r="BO90" i="2"/>
  <c r="BP90" i="2" s="1"/>
  <c r="BT90" i="2" s="1"/>
  <c r="BL90" i="2"/>
  <c r="BG90" i="2"/>
  <c r="BA90" i="2"/>
  <c r="AZ90" i="2"/>
  <c r="BD90" i="2" s="1"/>
  <c r="AU90" i="2"/>
  <c r="AT90" i="2"/>
  <c r="AS90" i="2"/>
  <c r="AQ90" i="2"/>
  <c r="AP90" i="2"/>
  <c r="AO90" i="2"/>
  <c r="AM90" i="2"/>
  <c r="AL90" i="2"/>
  <c r="AK90" i="2"/>
  <c r="AI90" i="2"/>
  <c r="AH90" i="2"/>
  <c r="AG90" i="2"/>
  <c r="AD90" i="2"/>
  <c r="AC90" i="2"/>
  <c r="AB90" i="2"/>
  <c r="Z90" i="2"/>
  <c r="Y90" i="2"/>
  <c r="X90" i="2"/>
  <c r="V90" i="2"/>
  <c r="U90" i="2"/>
  <c r="T90" i="2"/>
  <c r="R90" i="2"/>
  <c r="Q90" i="2"/>
  <c r="P90" i="2"/>
  <c r="I90" i="2"/>
  <c r="H90" i="2"/>
  <c r="WL89" i="2"/>
  <c r="WH89" i="2"/>
  <c r="WD89" i="2"/>
  <c r="VU89" i="2"/>
  <c r="VQ89" i="2"/>
  <c r="VM89" i="2"/>
  <c r="VC89" i="2"/>
  <c r="VB89" i="2"/>
  <c r="UR89" i="2"/>
  <c r="UD89" i="2"/>
  <c r="TZ89" i="2"/>
  <c r="TV89" i="2"/>
  <c r="TR89" i="2"/>
  <c r="TM89" i="2"/>
  <c r="TI89" i="2"/>
  <c r="TE89" i="2"/>
  <c r="TA89" i="2"/>
  <c r="SR89" i="2"/>
  <c r="SS89" i="2" s="1"/>
  <c r="SW89" i="2" s="1"/>
  <c r="SH89" i="2"/>
  <c r="SD89" i="2"/>
  <c r="RZ89" i="2"/>
  <c r="RV89" i="2"/>
  <c r="RQ89" i="2"/>
  <c r="RM89" i="2"/>
  <c r="RI89" i="2"/>
  <c r="RE89" i="2"/>
  <c r="QV89" i="2"/>
  <c r="QL89" i="2"/>
  <c r="QH89" i="2"/>
  <c r="QD89" i="2"/>
  <c r="PZ89" i="2"/>
  <c r="PU89" i="2"/>
  <c r="PQ89" i="2"/>
  <c r="PM89" i="2"/>
  <c r="PI89" i="2"/>
  <c r="OZ89" i="2"/>
  <c r="PA89" i="2" s="1"/>
  <c r="PE89" i="2" s="1"/>
  <c r="QN89" i="2" s="1"/>
  <c r="OP89" i="2"/>
  <c r="OL89" i="2"/>
  <c r="OH89" i="2"/>
  <c r="OD89" i="2"/>
  <c r="NY89" i="2"/>
  <c r="NU89" i="2"/>
  <c r="NQ89" i="2"/>
  <c r="NM89" i="2"/>
  <c r="NI89" i="2"/>
  <c r="ND89" i="2"/>
  <c r="MT89" i="2"/>
  <c r="MP89" i="2"/>
  <c r="ML89" i="2"/>
  <c r="MH89" i="2"/>
  <c r="MC89" i="2"/>
  <c r="LY89" i="2"/>
  <c r="LU89" i="2"/>
  <c r="LQ89" i="2"/>
  <c r="LH89" i="2"/>
  <c r="LI89" i="2" s="1"/>
  <c r="LM89" i="2" s="1"/>
  <c r="IP89" i="2"/>
  <c r="IL89" i="2"/>
  <c r="IH89" i="2"/>
  <c r="ID89" i="2"/>
  <c r="HY89" i="2"/>
  <c r="HU89" i="2"/>
  <c r="HQ89" i="2"/>
  <c r="HM89" i="2"/>
  <c r="HD89" i="2"/>
  <c r="HE89" i="2" s="1"/>
  <c r="HI89" i="2" s="1"/>
  <c r="GS89" i="2"/>
  <c r="GO89" i="2"/>
  <c r="GK89" i="2"/>
  <c r="GG89" i="2"/>
  <c r="GB89" i="2"/>
  <c r="FX89" i="2"/>
  <c r="FT89" i="2"/>
  <c r="FP89" i="2"/>
  <c r="FG89" i="2"/>
  <c r="FH89" i="2" s="1"/>
  <c r="FL89" i="2" s="1"/>
  <c r="EW89" i="2"/>
  <c r="ES89" i="2"/>
  <c r="EO89" i="2"/>
  <c r="EK89" i="2"/>
  <c r="EF89" i="2"/>
  <c r="EB89" i="2"/>
  <c r="DX89" i="2"/>
  <c r="DT89" i="2"/>
  <c r="DK89" i="2"/>
  <c r="DL89" i="2" s="1"/>
  <c r="DP89" i="2" s="1"/>
  <c r="DA89" i="2"/>
  <c r="CW89" i="2"/>
  <c r="CS89" i="2"/>
  <c r="CO89" i="2"/>
  <c r="CJ89" i="2"/>
  <c r="CF89" i="2"/>
  <c r="CB89" i="2"/>
  <c r="BX89" i="2"/>
  <c r="BO89" i="2"/>
  <c r="BP89" i="2" s="1"/>
  <c r="BT89" i="2" s="1"/>
  <c r="BL89" i="2"/>
  <c r="BG89" i="2"/>
  <c r="BA89" i="2"/>
  <c r="AZ89" i="2"/>
  <c r="BD89" i="2" s="1"/>
  <c r="AU89" i="2"/>
  <c r="AT89" i="2"/>
  <c r="AS89" i="2"/>
  <c r="AQ89" i="2"/>
  <c r="AP89" i="2"/>
  <c r="AO89" i="2"/>
  <c r="AM89" i="2"/>
  <c r="AL89" i="2"/>
  <c r="AK89" i="2"/>
  <c r="AI89" i="2"/>
  <c r="AH89" i="2"/>
  <c r="AG89" i="2"/>
  <c r="AD89" i="2"/>
  <c r="AC89" i="2"/>
  <c r="AB89" i="2"/>
  <c r="Z89" i="2"/>
  <c r="Y89" i="2"/>
  <c r="X89" i="2"/>
  <c r="V89" i="2"/>
  <c r="U89" i="2"/>
  <c r="T89" i="2"/>
  <c r="R89" i="2"/>
  <c r="Q89" i="2"/>
  <c r="P89" i="2"/>
  <c r="I89" i="2"/>
  <c r="H89" i="2"/>
  <c r="UW89" i="2" s="1"/>
  <c r="WL88" i="2"/>
  <c r="WH88" i="2"/>
  <c r="WD88" i="2"/>
  <c r="VU88" i="2"/>
  <c r="VQ88" i="2"/>
  <c r="VM88" i="2"/>
  <c r="VC88" i="2"/>
  <c r="VB88" i="2"/>
  <c r="UR88" i="2"/>
  <c r="UD88" i="2"/>
  <c r="TZ88" i="2"/>
  <c r="TV88" i="2"/>
  <c r="TR88" i="2"/>
  <c r="TM88" i="2"/>
  <c r="TI88" i="2"/>
  <c r="TE88" i="2"/>
  <c r="TA88" i="2"/>
  <c r="SR88" i="2"/>
  <c r="SH88" i="2"/>
  <c r="SD88" i="2"/>
  <c r="RZ88" i="2"/>
  <c r="RV88" i="2"/>
  <c r="RQ88" i="2"/>
  <c r="RM88" i="2"/>
  <c r="RI88" i="2"/>
  <c r="RE88" i="2"/>
  <c r="QV88" i="2"/>
  <c r="QL88" i="2"/>
  <c r="QH88" i="2"/>
  <c r="QD88" i="2"/>
  <c r="PZ88" i="2"/>
  <c r="PU88" i="2"/>
  <c r="PQ88" i="2"/>
  <c r="PM88" i="2"/>
  <c r="PI88" i="2"/>
  <c r="OZ88" i="2"/>
  <c r="OP88" i="2"/>
  <c r="OL88" i="2"/>
  <c r="OH88" i="2"/>
  <c r="OD88" i="2"/>
  <c r="NY88" i="2"/>
  <c r="NU88" i="2"/>
  <c r="NQ88" i="2"/>
  <c r="NM88" i="2"/>
  <c r="NI88" i="2"/>
  <c r="ND88" i="2"/>
  <c r="MT88" i="2"/>
  <c r="MP88" i="2"/>
  <c r="ML88" i="2"/>
  <c r="MH88" i="2"/>
  <c r="MC88" i="2"/>
  <c r="LY88" i="2"/>
  <c r="LU88" i="2"/>
  <c r="LQ88" i="2"/>
  <c r="LH88" i="2"/>
  <c r="LI88" i="2" s="1"/>
  <c r="LM88" i="2" s="1"/>
  <c r="IP88" i="2"/>
  <c r="IL88" i="2"/>
  <c r="IH88" i="2"/>
  <c r="ID88" i="2"/>
  <c r="HY88" i="2"/>
  <c r="HU88" i="2"/>
  <c r="HQ88" i="2"/>
  <c r="HM88" i="2"/>
  <c r="HD88" i="2"/>
  <c r="HE88" i="2" s="1"/>
  <c r="HI88" i="2" s="1"/>
  <c r="GS88" i="2"/>
  <c r="GO88" i="2"/>
  <c r="GK88" i="2"/>
  <c r="GG88" i="2"/>
  <c r="GB88" i="2"/>
  <c r="FX88" i="2"/>
  <c r="FT88" i="2"/>
  <c r="FP88" i="2"/>
  <c r="FG88" i="2"/>
  <c r="FH88" i="2" s="1"/>
  <c r="FL88" i="2" s="1"/>
  <c r="EW88" i="2"/>
  <c r="ES88" i="2"/>
  <c r="EO88" i="2"/>
  <c r="EK88" i="2"/>
  <c r="EF88" i="2"/>
  <c r="EB88" i="2"/>
  <c r="DX88" i="2"/>
  <c r="DT88" i="2"/>
  <c r="DK88" i="2"/>
  <c r="DA88" i="2"/>
  <c r="CW88" i="2"/>
  <c r="CS88" i="2"/>
  <c r="CO88" i="2"/>
  <c r="CJ88" i="2"/>
  <c r="CF88" i="2"/>
  <c r="CB88" i="2"/>
  <c r="BX88" i="2"/>
  <c r="BO88" i="2"/>
  <c r="BP88" i="2" s="1"/>
  <c r="BT88" i="2" s="1"/>
  <c r="BL88" i="2"/>
  <c r="BG88" i="2"/>
  <c r="BA88" i="2"/>
  <c r="AZ88" i="2"/>
  <c r="BD88" i="2" s="1"/>
  <c r="AU88" i="2"/>
  <c r="AT88" i="2"/>
  <c r="AS88" i="2"/>
  <c r="AQ88" i="2"/>
  <c r="AP88" i="2"/>
  <c r="AO88" i="2"/>
  <c r="AM88" i="2"/>
  <c r="AL88" i="2"/>
  <c r="AK88" i="2"/>
  <c r="AI88" i="2"/>
  <c r="AH88" i="2"/>
  <c r="AG88" i="2"/>
  <c r="AD88" i="2"/>
  <c r="AC88" i="2"/>
  <c r="AB88" i="2"/>
  <c r="Z88" i="2"/>
  <c r="Y88" i="2"/>
  <c r="X88" i="2"/>
  <c r="V88" i="2"/>
  <c r="U88" i="2"/>
  <c r="T88" i="2"/>
  <c r="R88" i="2"/>
  <c r="Q88" i="2"/>
  <c r="P88" i="2"/>
  <c r="I88" i="2"/>
  <c r="H88" i="2"/>
  <c r="UW88" i="2" s="1"/>
  <c r="WL87" i="2"/>
  <c r="WH87" i="2"/>
  <c r="WD87" i="2"/>
  <c r="VU87" i="2"/>
  <c r="VQ87" i="2"/>
  <c r="VM87" i="2"/>
  <c r="VC87" i="2"/>
  <c r="VB87" i="2"/>
  <c r="UR87" i="2"/>
  <c r="UD87" i="2"/>
  <c r="TZ87" i="2"/>
  <c r="TV87" i="2"/>
  <c r="TR87" i="2"/>
  <c r="TM87" i="2"/>
  <c r="TI87" i="2"/>
  <c r="TE87" i="2"/>
  <c r="TA87" i="2"/>
  <c r="SR87" i="2"/>
  <c r="SH87" i="2"/>
  <c r="SD87" i="2"/>
  <c r="RZ87" i="2"/>
  <c r="RV87" i="2"/>
  <c r="RQ87" i="2"/>
  <c r="RM87" i="2"/>
  <c r="RI87" i="2"/>
  <c r="RE87" i="2"/>
  <c r="QV87" i="2"/>
  <c r="QL87" i="2"/>
  <c r="QH87" i="2"/>
  <c r="QD87" i="2"/>
  <c r="PZ87" i="2"/>
  <c r="PU87" i="2"/>
  <c r="PQ87" i="2"/>
  <c r="PM87" i="2"/>
  <c r="PI87" i="2"/>
  <c r="OZ87" i="2"/>
  <c r="OP87" i="2"/>
  <c r="OL87" i="2"/>
  <c r="OH87" i="2"/>
  <c r="OD87" i="2"/>
  <c r="NY87" i="2"/>
  <c r="NU87" i="2"/>
  <c r="NQ87" i="2"/>
  <c r="NM87" i="2"/>
  <c r="NI87" i="2"/>
  <c r="ND87" i="2"/>
  <c r="MT87" i="2"/>
  <c r="MP87" i="2"/>
  <c r="ML87" i="2"/>
  <c r="MH87" i="2"/>
  <c r="MC87" i="2"/>
  <c r="LY87" i="2"/>
  <c r="LU87" i="2"/>
  <c r="LQ87" i="2"/>
  <c r="LH87" i="2"/>
  <c r="IP87" i="2"/>
  <c r="IL87" i="2"/>
  <c r="IH87" i="2"/>
  <c r="ID87" i="2"/>
  <c r="HY87" i="2"/>
  <c r="HU87" i="2"/>
  <c r="HQ87" i="2"/>
  <c r="HM87" i="2"/>
  <c r="HD87" i="2"/>
  <c r="GS87" i="2"/>
  <c r="GO87" i="2"/>
  <c r="GK87" i="2"/>
  <c r="GG87" i="2"/>
  <c r="GB87" i="2"/>
  <c r="FX87" i="2"/>
  <c r="FT87" i="2"/>
  <c r="FP87" i="2"/>
  <c r="FG87" i="2"/>
  <c r="EW87" i="2"/>
  <c r="ES87" i="2"/>
  <c r="EO87" i="2"/>
  <c r="EK87" i="2"/>
  <c r="EF87" i="2"/>
  <c r="EB87" i="2"/>
  <c r="DX87" i="2"/>
  <c r="DT87" i="2"/>
  <c r="DK87" i="2"/>
  <c r="DA87" i="2"/>
  <c r="CW87" i="2"/>
  <c r="CS87" i="2"/>
  <c r="CO87" i="2"/>
  <c r="CJ87" i="2"/>
  <c r="CF87" i="2"/>
  <c r="CB87" i="2"/>
  <c r="BX87" i="2"/>
  <c r="BO87" i="2"/>
  <c r="BP87" i="2" s="1"/>
  <c r="BT87" i="2" s="1"/>
  <c r="BL87" i="2"/>
  <c r="BG87" i="2"/>
  <c r="BA87" i="2"/>
  <c r="AZ87" i="2"/>
  <c r="BD87" i="2" s="1"/>
  <c r="AU87" i="2"/>
  <c r="AT87" i="2"/>
  <c r="AS87" i="2"/>
  <c r="AQ87" i="2"/>
  <c r="AP87" i="2"/>
  <c r="AO87" i="2"/>
  <c r="AM87" i="2"/>
  <c r="AL87" i="2"/>
  <c r="AK87" i="2"/>
  <c r="AI87" i="2"/>
  <c r="AH87" i="2"/>
  <c r="AG87" i="2"/>
  <c r="AD87" i="2"/>
  <c r="AC87" i="2"/>
  <c r="AB87" i="2"/>
  <c r="Z87" i="2"/>
  <c r="Y87" i="2"/>
  <c r="X87" i="2"/>
  <c r="V87" i="2"/>
  <c r="U87" i="2"/>
  <c r="T87" i="2"/>
  <c r="R87" i="2"/>
  <c r="Q87" i="2"/>
  <c r="P87" i="2"/>
  <c r="I87" i="2"/>
  <c r="H87" i="2"/>
  <c r="UW87" i="2" s="1"/>
  <c r="WL86" i="2"/>
  <c r="WH86" i="2"/>
  <c r="WD86" i="2"/>
  <c r="VU86" i="2"/>
  <c r="VQ86" i="2"/>
  <c r="VM86" i="2"/>
  <c r="VC86" i="2"/>
  <c r="VB86" i="2"/>
  <c r="UR86" i="2"/>
  <c r="UD86" i="2"/>
  <c r="TZ86" i="2"/>
  <c r="TV86" i="2"/>
  <c r="TR86" i="2"/>
  <c r="TM86" i="2"/>
  <c r="TI86" i="2"/>
  <c r="TE86" i="2"/>
  <c r="TA86" i="2"/>
  <c r="SR86" i="2"/>
  <c r="SH86" i="2"/>
  <c r="SD86" i="2"/>
  <c r="RZ86" i="2"/>
  <c r="RV86" i="2"/>
  <c r="RQ86" i="2"/>
  <c r="RM86" i="2"/>
  <c r="RI86" i="2"/>
  <c r="RE86" i="2"/>
  <c r="QV86" i="2"/>
  <c r="QL86" i="2"/>
  <c r="QH86" i="2"/>
  <c r="QD86" i="2"/>
  <c r="PZ86" i="2"/>
  <c r="PU86" i="2"/>
  <c r="PQ86" i="2"/>
  <c r="PM86" i="2"/>
  <c r="PI86" i="2"/>
  <c r="OZ86" i="2"/>
  <c r="OP86" i="2"/>
  <c r="OL86" i="2"/>
  <c r="OH86" i="2"/>
  <c r="OD86" i="2"/>
  <c r="NY86" i="2"/>
  <c r="NU86" i="2"/>
  <c r="NQ86" i="2"/>
  <c r="NM86" i="2"/>
  <c r="NI86" i="2"/>
  <c r="ND86" i="2"/>
  <c r="MT86" i="2"/>
  <c r="MP86" i="2"/>
  <c r="ML86" i="2"/>
  <c r="MH86" i="2"/>
  <c r="MC86" i="2"/>
  <c r="LY86" i="2"/>
  <c r="LU86" i="2"/>
  <c r="LQ86" i="2"/>
  <c r="LH86" i="2"/>
  <c r="LI86" i="2" s="1"/>
  <c r="LM86" i="2" s="1"/>
  <c r="MV86" i="2" s="1"/>
  <c r="IP86" i="2"/>
  <c r="IL86" i="2"/>
  <c r="IH86" i="2"/>
  <c r="ID86" i="2"/>
  <c r="HY86" i="2"/>
  <c r="HU86" i="2"/>
  <c r="HQ86" i="2"/>
  <c r="HM86" i="2"/>
  <c r="HD86" i="2"/>
  <c r="HE86" i="2" s="1"/>
  <c r="HI86" i="2" s="1"/>
  <c r="GS86" i="2"/>
  <c r="GO86" i="2"/>
  <c r="GK86" i="2"/>
  <c r="GG86" i="2"/>
  <c r="GB86" i="2"/>
  <c r="FX86" i="2"/>
  <c r="FT86" i="2"/>
  <c r="FP86" i="2"/>
  <c r="FG86" i="2"/>
  <c r="EW86" i="2"/>
  <c r="ES86" i="2"/>
  <c r="EO86" i="2"/>
  <c r="EK86" i="2"/>
  <c r="EF86" i="2"/>
  <c r="EB86" i="2"/>
  <c r="DX86" i="2"/>
  <c r="DT86" i="2"/>
  <c r="DK86" i="2"/>
  <c r="DL86" i="2" s="1"/>
  <c r="DP86" i="2" s="1"/>
  <c r="DA86" i="2"/>
  <c r="CW86" i="2"/>
  <c r="CS86" i="2"/>
  <c r="CO86" i="2"/>
  <c r="CJ86" i="2"/>
  <c r="CF86" i="2"/>
  <c r="CB86" i="2"/>
  <c r="BX86" i="2"/>
  <c r="BO86" i="2"/>
  <c r="BP86" i="2" s="1"/>
  <c r="BT86" i="2" s="1"/>
  <c r="BL86" i="2"/>
  <c r="BG86" i="2"/>
  <c r="BA86" i="2"/>
  <c r="AZ86" i="2"/>
  <c r="BD86" i="2" s="1"/>
  <c r="AU86" i="2"/>
  <c r="AT86" i="2"/>
  <c r="AS86" i="2"/>
  <c r="AQ86" i="2"/>
  <c r="AP86" i="2"/>
  <c r="AO86" i="2"/>
  <c r="AM86" i="2"/>
  <c r="AL86" i="2"/>
  <c r="AK86" i="2"/>
  <c r="AI86" i="2"/>
  <c r="AH86" i="2"/>
  <c r="AG86" i="2"/>
  <c r="AD86" i="2"/>
  <c r="AC86" i="2"/>
  <c r="AB86" i="2"/>
  <c r="Z86" i="2"/>
  <c r="Y86" i="2"/>
  <c r="X86" i="2"/>
  <c r="V86" i="2"/>
  <c r="U86" i="2"/>
  <c r="T86" i="2"/>
  <c r="R86" i="2"/>
  <c r="Q86" i="2"/>
  <c r="P86" i="2"/>
  <c r="I86" i="2"/>
  <c r="H86" i="2"/>
  <c r="UW86" i="2" s="1"/>
  <c r="FY43" i="2"/>
  <c r="CX43" i="2"/>
  <c r="EL43" i="2"/>
  <c r="WL85" i="2"/>
  <c r="WH85" i="2"/>
  <c r="WD85" i="2"/>
  <c r="VU85" i="2"/>
  <c r="VQ85" i="2"/>
  <c r="VM85" i="2"/>
  <c r="VC85" i="2"/>
  <c r="VB85" i="2"/>
  <c r="UR85" i="2"/>
  <c r="UD85" i="2"/>
  <c r="TZ85" i="2"/>
  <c r="TV85" i="2"/>
  <c r="TR85" i="2"/>
  <c r="TM85" i="2"/>
  <c r="TI85" i="2"/>
  <c r="TE85" i="2"/>
  <c r="TA85" i="2"/>
  <c r="SR85" i="2"/>
  <c r="SH85" i="2"/>
  <c r="SD85" i="2"/>
  <c r="RZ85" i="2"/>
  <c r="RV85" i="2"/>
  <c r="RQ85" i="2"/>
  <c r="RM85" i="2"/>
  <c r="RI85" i="2"/>
  <c r="RE85" i="2"/>
  <c r="QV85" i="2"/>
  <c r="QW85" i="2" s="1"/>
  <c r="RA85" i="2" s="1"/>
  <c r="SJ85" i="2" s="1"/>
  <c r="QL85" i="2"/>
  <c r="QH85" i="2"/>
  <c r="QD85" i="2"/>
  <c r="PZ85" i="2"/>
  <c r="PU85" i="2"/>
  <c r="PQ85" i="2"/>
  <c r="PM85" i="2"/>
  <c r="PI85" i="2"/>
  <c r="OZ85" i="2"/>
  <c r="PA85" i="2" s="1"/>
  <c r="PE85" i="2" s="1"/>
  <c r="OP85" i="2"/>
  <c r="OL85" i="2"/>
  <c r="OH85" i="2"/>
  <c r="OD85" i="2"/>
  <c r="NY85" i="2"/>
  <c r="NU85" i="2"/>
  <c r="NQ85" i="2"/>
  <c r="NM85" i="2"/>
  <c r="NI85" i="2"/>
  <c r="ND85" i="2"/>
  <c r="MT85" i="2"/>
  <c r="MP85" i="2"/>
  <c r="ML85" i="2"/>
  <c r="MH85" i="2"/>
  <c r="MC85" i="2"/>
  <c r="LY85" i="2"/>
  <c r="LU85" i="2"/>
  <c r="LQ85" i="2"/>
  <c r="LH85" i="2"/>
  <c r="LI85" i="2" s="1"/>
  <c r="LM85" i="2" s="1"/>
  <c r="IE43" i="2"/>
  <c r="HN43" i="2"/>
  <c r="WL84" i="2"/>
  <c r="WH84" i="2"/>
  <c r="WD84" i="2"/>
  <c r="VU84" i="2"/>
  <c r="VQ84" i="2"/>
  <c r="VM84" i="2"/>
  <c r="VC84" i="2"/>
  <c r="VB84" i="2"/>
  <c r="UR84" i="2"/>
  <c r="UD84" i="2"/>
  <c r="TZ84" i="2"/>
  <c r="TV84" i="2"/>
  <c r="TR84" i="2"/>
  <c r="TM84" i="2"/>
  <c r="TI84" i="2"/>
  <c r="TE84" i="2"/>
  <c r="TA84" i="2"/>
  <c r="SR84" i="2"/>
  <c r="SH84" i="2"/>
  <c r="SD84" i="2"/>
  <c r="RZ84" i="2"/>
  <c r="RV84" i="2"/>
  <c r="RQ84" i="2"/>
  <c r="RM84" i="2"/>
  <c r="RI84" i="2"/>
  <c r="RE84" i="2"/>
  <c r="QV84" i="2"/>
  <c r="QL84" i="2"/>
  <c r="QH84" i="2"/>
  <c r="QD84" i="2"/>
  <c r="PZ84" i="2"/>
  <c r="PU84" i="2"/>
  <c r="PQ84" i="2"/>
  <c r="PM84" i="2"/>
  <c r="PI84" i="2"/>
  <c r="OZ84" i="2"/>
  <c r="OP84" i="2"/>
  <c r="OL84" i="2"/>
  <c r="OH84" i="2"/>
  <c r="OD84" i="2"/>
  <c r="NY84" i="2"/>
  <c r="NU84" i="2"/>
  <c r="NQ84" i="2"/>
  <c r="NM84" i="2"/>
  <c r="NI84" i="2"/>
  <c r="ND84" i="2"/>
  <c r="MT84" i="2"/>
  <c r="MP84" i="2"/>
  <c r="ML84" i="2"/>
  <c r="MH84" i="2"/>
  <c r="MC84" i="2"/>
  <c r="LY84" i="2"/>
  <c r="LU84" i="2"/>
  <c r="LQ84" i="2"/>
  <c r="LH84" i="2"/>
  <c r="IP84" i="2"/>
  <c r="IL84" i="2"/>
  <c r="IH84" i="2"/>
  <c r="ID84" i="2"/>
  <c r="HY84" i="2"/>
  <c r="HU84" i="2"/>
  <c r="HQ84" i="2"/>
  <c r="HM84" i="2"/>
  <c r="HD84" i="2"/>
  <c r="GS84" i="2"/>
  <c r="GO84" i="2"/>
  <c r="GK84" i="2"/>
  <c r="GG84" i="2"/>
  <c r="GB84" i="2"/>
  <c r="FX84" i="2"/>
  <c r="FT84" i="2"/>
  <c r="FP84" i="2"/>
  <c r="FG84" i="2"/>
  <c r="EW84" i="2"/>
  <c r="ES84" i="2"/>
  <c r="EO84" i="2"/>
  <c r="EK84" i="2"/>
  <c r="EF84" i="2"/>
  <c r="EB84" i="2"/>
  <c r="DX84" i="2"/>
  <c r="DT84" i="2"/>
  <c r="DK84" i="2"/>
  <c r="DA84" i="2"/>
  <c r="CW84" i="2"/>
  <c r="CS84" i="2"/>
  <c r="CO84" i="2"/>
  <c r="CJ84" i="2"/>
  <c r="CF84" i="2"/>
  <c r="CB84" i="2"/>
  <c r="BX84" i="2"/>
  <c r="BO84" i="2"/>
  <c r="BP84" i="2" s="1"/>
  <c r="BT84" i="2" s="1"/>
  <c r="BL84" i="2"/>
  <c r="BG84" i="2"/>
  <c r="BA84" i="2"/>
  <c r="AZ84" i="2"/>
  <c r="BD84" i="2" s="1"/>
  <c r="AU84" i="2"/>
  <c r="AT84" i="2"/>
  <c r="AS84" i="2"/>
  <c r="AQ84" i="2"/>
  <c r="AP84" i="2"/>
  <c r="AO84" i="2"/>
  <c r="AM84" i="2"/>
  <c r="AL84" i="2"/>
  <c r="AK84" i="2"/>
  <c r="AI84" i="2"/>
  <c r="AH84" i="2"/>
  <c r="AG84" i="2"/>
  <c r="AD84" i="2"/>
  <c r="AC84" i="2"/>
  <c r="AB84" i="2"/>
  <c r="Z84" i="2"/>
  <c r="Y84" i="2"/>
  <c r="X84" i="2"/>
  <c r="V84" i="2"/>
  <c r="U84" i="2"/>
  <c r="T84" i="2"/>
  <c r="R84" i="2"/>
  <c r="Q84" i="2"/>
  <c r="P84" i="2"/>
  <c r="I84" i="2"/>
  <c r="H84" i="2"/>
  <c r="WL83" i="2"/>
  <c r="WH83" i="2"/>
  <c r="WD83" i="2"/>
  <c r="VU83" i="2"/>
  <c r="VQ83" i="2"/>
  <c r="VM83" i="2"/>
  <c r="VC83" i="2"/>
  <c r="VB83" i="2"/>
  <c r="UR83" i="2"/>
  <c r="UD83" i="2"/>
  <c r="TZ83" i="2"/>
  <c r="TV83" i="2"/>
  <c r="TR83" i="2"/>
  <c r="TM83" i="2"/>
  <c r="TI83" i="2"/>
  <c r="TE83" i="2"/>
  <c r="TA83" i="2"/>
  <c r="SR83" i="2"/>
  <c r="SH83" i="2"/>
  <c r="SD83" i="2"/>
  <c r="RZ83" i="2"/>
  <c r="RV83" i="2"/>
  <c r="RQ83" i="2"/>
  <c r="RM83" i="2"/>
  <c r="RI83" i="2"/>
  <c r="RE83" i="2"/>
  <c r="QV83" i="2"/>
  <c r="QW83" i="2" s="1"/>
  <c r="RA83" i="2" s="1"/>
  <c r="QL83" i="2"/>
  <c r="QH83" i="2"/>
  <c r="QD83" i="2"/>
  <c r="PZ83" i="2"/>
  <c r="PU83" i="2"/>
  <c r="PQ83" i="2"/>
  <c r="PM83" i="2"/>
  <c r="PI83" i="2"/>
  <c r="OZ83" i="2"/>
  <c r="PA83" i="2" s="1"/>
  <c r="PE83" i="2" s="1"/>
  <c r="OP83" i="2"/>
  <c r="OL83" i="2"/>
  <c r="OH83" i="2"/>
  <c r="OD83" i="2"/>
  <c r="NY83" i="2"/>
  <c r="NU83" i="2"/>
  <c r="NQ83" i="2"/>
  <c r="NM83" i="2"/>
  <c r="NI83" i="2"/>
  <c r="ND83" i="2"/>
  <c r="MT83" i="2"/>
  <c r="MP83" i="2"/>
  <c r="ML83" i="2"/>
  <c r="MH83" i="2"/>
  <c r="MC83" i="2"/>
  <c r="LY83" i="2"/>
  <c r="LU83" i="2"/>
  <c r="LQ83" i="2"/>
  <c r="LH83" i="2"/>
  <c r="IP83" i="2"/>
  <c r="IL83" i="2"/>
  <c r="IH83" i="2"/>
  <c r="ID83" i="2"/>
  <c r="HY83" i="2"/>
  <c r="HU83" i="2"/>
  <c r="HQ83" i="2"/>
  <c r="HM83" i="2"/>
  <c r="HD83" i="2"/>
  <c r="GS83" i="2"/>
  <c r="GO83" i="2"/>
  <c r="GK83" i="2"/>
  <c r="GG83" i="2"/>
  <c r="GB83" i="2"/>
  <c r="FX83" i="2"/>
  <c r="FT83" i="2"/>
  <c r="FP83" i="2"/>
  <c r="FG83" i="2"/>
  <c r="EW83" i="2"/>
  <c r="ES83" i="2"/>
  <c r="EO83" i="2"/>
  <c r="EK83" i="2"/>
  <c r="EF83" i="2"/>
  <c r="EB83" i="2"/>
  <c r="DX83" i="2"/>
  <c r="DT83" i="2"/>
  <c r="DK83" i="2"/>
  <c r="DA83" i="2"/>
  <c r="CW83" i="2"/>
  <c r="CS83" i="2"/>
  <c r="CO83" i="2"/>
  <c r="CJ83" i="2"/>
  <c r="CF83" i="2"/>
  <c r="CB83" i="2"/>
  <c r="BX83" i="2"/>
  <c r="BO83" i="2"/>
  <c r="BP83" i="2" s="1"/>
  <c r="BT83" i="2" s="1"/>
  <c r="BL83" i="2"/>
  <c r="BG83" i="2"/>
  <c r="BA83" i="2"/>
  <c r="AZ83" i="2"/>
  <c r="BD83" i="2" s="1"/>
  <c r="AU83" i="2"/>
  <c r="AT83" i="2"/>
  <c r="AS83" i="2"/>
  <c r="AQ83" i="2"/>
  <c r="AP83" i="2"/>
  <c r="AO83" i="2"/>
  <c r="AM83" i="2"/>
  <c r="AL83" i="2"/>
  <c r="AK83" i="2"/>
  <c r="AI83" i="2"/>
  <c r="AH83" i="2"/>
  <c r="AG83" i="2"/>
  <c r="AD83" i="2"/>
  <c r="AC83" i="2"/>
  <c r="AB83" i="2"/>
  <c r="Z83" i="2"/>
  <c r="Y83" i="2"/>
  <c r="X83" i="2"/>
  <c r="V83" i="2"/>
  <c r="U83" i="2"/>
  <c r="T83" i="2"/>
  <c r="R83" i="2"/>
  <c r="Q83" i="2"/>
  <c r="P83" i="2"/>
  <c r="I83" i="2"/>
  <c r="H83" i="2"/>
  <c r="WL82" i="2"/>
  <c r="WH82" i="2"/>
  <c r="WD82" i="2"/>
  <c r="VU82" i="2"/>
  <c r="VQ82" i="2"/>
  <c r="VM82" i="2"/>
  <c r="VC82" i="2"/>
  <c r="VB82" i="2"/>
  <c r="UR82" i="2"/>
  <c r="UD82" i="2"/>
  <c r="TZ82" i="2"/>
  <c r="TV82" i="2"/>
  <c r="TR82" i="2"/>
  <c r="TM82" i="2"/>
  <c r="TI82" i="2"/>
  <c r="TE82" i="2"/>
  <c r="TA82" i="2"/>
  <c r="SR82" i="2"/>
  <c r="SS82" i="2" s="1"/>
  <c r="SW82" i="2" s="1"/>
  <c r="SH82" i="2"/>
  <c r="SD82" i="2"/>
  <c r="RZ82" i="2"/>
  <c r="RV82" i="2"/>
  <c r="RQ82" i="2"/>
  <c r="RM82" i="2"/>
  <c r="RI82" i="2"/>
  <c r="RE82" i="2"/>
  <c r="QV82" i="2"/>
  <c r="QW82" i="2" s="1"/>
  <c r="RA82" i="2" s="1"/>
  <c r="QL82" i="2"/>
  <c r="QH82" i="2"/>
  <c r="QD82" i="2"/>
  <c r="PZ82" i="2"/>
  <c r="PU82" i="2"/>
  <c r="PQ82" i="2"/>
  <c r="PM82" i="2"/>
  <c r="PI82" i="2"/>
  <c r="OZ82" i="2"/>
  <c r="OP82" i="2"/>
  <c r="OL82" i="2"/>
  <c r="OH82" i="2"/>
  <c r="OD82" i="2"/>
  <c r="NY82" i="2"/>
  <c r="NU82" i="2"/>
  <c r="NQ82" i="2"/>
  <c r="NM82" i="2"/>
  <c r="NI82" i="2"/>
  <c r="ND82" i="2"/>
  <c r="MT82" i="2"/>
  <c r="MP82" i="2"/>
  <c r="ML82" i="2"/>
  <c r="MH82" i="2"/>
  <c r="MC82" i="2"/>
  <c r="LY82" i="2"/>
  <c r="LU82" i="2"/>
  <c r="LQ82" i="2"/>
  <c r="LH82" i="2"/>
  <c r="LI82" i="2" s="1"/>
  <c r="LM82" i="2" s="1"/>
  <c r="IP82" i="2"/>
  <c r="IL82" i="2"/>
  <c r="IH82" i="2"/>
  <c r="ID82" i="2"/>
  <c r="HY82" i="2"/>
  <c r="HU82" i="2"/>
  <c r="HQ82" i="2"/>
  <c r="HM82" i="2"/>
  <c r="HD82" i="2"/>
  <c r="HE82" i="2" s="1"/>
  <c r="HI82" i="2" s="1"/>
  <c r="GS82" i="2"/>
  <c r="GO82" i="2"/>
  <c r="GK82" i="2"/>
  <c r="GG82" i="2"/>
  <c r="GB82" i="2"/>
  <c r="FX82" i="2"/>
  <c r="FT82" i="2"/>
  <c r="FP82" i="2"/>
  <c r="FG82" i="2"/>
  <c r="FH82" i="2" s="1"/>
  <c r="FL82" i="2" s="1"/>
  <c r="EW82" i="2"/>
  <c r="ES82" i="2"/>
  <c r="EO82" i="2"/>
  <c r="EK82" i="2"/>
  <c r="EF82" i="2"/>
  <c r="EB82" i="2"/>
  <c r="DX82" i="2"/>
  <c r="DT82" i="2"/>
  <c r="DK82" i="2"/>
  <c r="DL82" i="2" s="1"/>
  <c r="DP82" i="2" s="1"/>
  <c r="DA82" i="2"/>
  <c r="CW82" i="2"/>
  <c r="CS82" i="2"/>
  <c r="CO82" i="2"/>
  <c r="CJ82" i="2"/>
  <c r="CF82" i="2"/>
  <c r="CB82" i="2"/>
  <c r="BX82" i="2"/>
  <c r="BO82" i="2"/>
  <c r="BP82" i="2" s="1"/>
  <c r="BT82" i="2" s="1"/>
  <c r="BL82" i="2"/>
  <c r="BG82" i="2"/>
  <c r="BA82" i="2"/>
  <c r="AZ82" i="2"/>
  <c r="BD82" i="2" s="1"/>
  <c r="AU82" i="2"/>
  <c r="AT82" i="2"/>
  <c r="AS82" i="2"/>
  <c r="AQ82" i="2"/>
  <c r="AP82" i="2"/>
  <c r="AO82" i="2"/>
  <c r="AM82" i="2"/>
  <c r="AL82" i="2"/>
  <c r="AK82" i="2"/>
  <c r="AI82" i="2"/>
  <c r="AH82" i="2"/>
  <c r="AG82" i="2"/>
  <c r="AD82" i="2"/>
  <c r="AC82" i="2"/>
  <c r="AB82" i="2"/>
  <c r="Z82" i="2"/>
  <c r="Y82" i="2"/>
  <c r="X82" i="2"/>
  <c r="V82" i="2"/>
  <c r="U82" i="2"/>
  <c r="T82" i="2"/>
  <c r="R82" i="2"/>
  <c r="Q82" i="2"/>
  <c r="P82" i="2"/>
  <c r="I82" i="2"/>
  <c r="H82" i="2"/>
  <c r="UW82" i="2" s="1"/>
  <c r="WL81" i="2"/>
  <c r="WH81" i="2"/>
  <c r="WD81" i="2"/>
  <c r="VU81" i="2"/>
  <c r="VQ81" i="2"/>
  <c r="VM81" i="2"/>
  <c r="VC81" i="2"/>
  <c r="VB81" i="2"/>
  <c r="UR81" i="2"/>
  <c r="UD81" i="2"/>
  <c r="TZ81" i="2"/>
  <c r="TV81" i="2"/>
  <c r="TR81" i="2"/>
  <c r="TM81" i="2"/>
  <c r="TI81" i="2"/>
  <c r="TE81" i="2"/>
  <c r="TA81" i="2"/>
  <c r="SR81" i="2"/>
  <c r="SH81" i="2"/>
  <c r="SD81" i="2"/>
  <c r="RZ81" i="2"/>
  <c r="RV81" i="2"/>
  <c r="RQ81" i="2"/>
  <c r="RM81" i="2"/>
  <c r="RI81" i="2"/>
  <c r="RE81" i="2"/>
  <c r="QV81" i="2"/>
  <c r="QL81" i="2"/>
  <c r="QH81" i="2"/>
  <c r="QD81" i="2"/>
  <c r="PZ81" i="2"/>
  <c r="PU81" i="2"/>
  <c r="PQ81" i="2"/>
  <c r="PM81" i="2"/>
  <c r="PI81" i="2"/>
  <c r="OZ81" i="2"/>
  <c r="OP81" i="2"/>
  <c r="OL81" i="2"/>
  <c r="OH81" i="2"/>
  <c r="OD81" i="2"/>
  <c r="NY81" i="2"/>
  <c r="NU81" i="2"/>
  <c r="NQ81" i="2"/>
  <c r="NM81" i="2"/>
  <c r="NI81" i="2"/>
  <c r="ND81" i="2"/>
  <c r="MT81" i="2"/>
  <c r="MP81" i="2"/>
  <c r="ML81" i="2"/>
  <c r="MH81" i="2"/>
  <c r="MC81" i="2"/>
  <c r="LY81" i="2"/>
  <c r="LU81" i="2"/>
  <c r="LQ81" i="2"/>
  <c r="LH81" i="2"/>
  <c r="LI81" i="2" s="1"/>
  <c r="LM81" i="2" s="1"/>
  <c r="IP81" i="2"/>
  <c r="IL81" i="2"/>
  <c r="IH81" i="2"/>
  <c r="ID81" i="2"/>
  <c r="HY81" i="2"/>
  <c r="HU81" i="2"/>
  <c r="HQ81" i="2"/>
  <c r="HM81" i="2"/>
  <c r="HD81" i="2"/>
  <c r="HE81" i="2" s="1"/>
  <c r="HI81" i="2" s="1"/>
  <c r="IR81" i="2" s="1"/>
  <c r="GS81" i="2"/>
  <c r="GO81" i="2"/>
  <c r="GK81" i="2"/>
  <c r="GG81" i="2"/>
  <c r="GB81" i="2"/>
  <c r="FX81" i="2"/>
  <c r="FT81" i="2"/>
  <c r="FP81" i="2"/>
  <c r="FG81" i="2"/>
  <c r="FH81" i="2" s="1"/>
  <c r="FL81" i="2" s="1"/>
  <c r="EW81" i="2"/>
  <c r="ES81" i="2"/>
  <c r="EO81" i="2"/>
  <c r="EK81" i="2"/>
  <c r="EF81" i="2"/>
  <c r="EB81" i="2"/>
  <c r="DX81" i="2"/>
  <c r="DT81" i="2"/>
  <c r="DK81" i="2"/>
  <c r="DL81" i="2" s="1"/>
  <c r="DP81" i="2" s="1"/>
  <c r="DA81" i="2"/>
  <c r="CW81" i="2"/>
  <c r="CS81" i="2"/>
  <c r="CO81" i="2"/>
  <c r="CJ81" i="2"/>
  <c r="CF81" i="2"/>
  <c r="CB81" i="2"/>
  <c r="BX81" i="2"/>
  <c r="BO81" i="2"/>
  <c r="BP81" i="2" s="1"/>
  <c r="BT81" i="2" s="1"/>
  <c r="BL81" i="2"/>
  <c r="BG81" i="2"/>
  <c r="BA81" i="2"/>
  <c r="AZ81" i="2"/>
  <c r="BD81" i="2" s="1"/>
  <c r="AU81" i="2"/>
  <c r="AT81" i="2"/>
  <c r="AS81" i="2"/>
  <c r="AQ81" i="2"/>
  <c r="AP81" i="2"/>
  <c r="AO81" i="2"/>
  <c r="AM81" i="2"/>
  <c r="AL81" i="2"/>
  <c r="AK81" i="2"/>
  <c r="AI81" i="2"/>
  <c r="AH81" i="2"/>
  <c r="AG81" i="2"/>
  <c r="AD81" i="2"/>
  <c r="AC81" i="2"/>
  <c r="AB81" i="2"/>
  <c r="Z81" i="2"/>
  <c r="Y81" i="2"/>
  <c r="X81" i="2"/>
  <c r="V81" i="2"/>
  <c r="U81" i="2"/>
  <c r="T81" i="2"/>
  <c r="R81" i="2"/>
  <c r="Q81" i="2"/>
  <c r="P81" i="2"/>
  <c r="I81" i="2"/>
  <c r="H81" i="2"/>
  <c r="UW81" i="2" s="1"/>
  <c r="WL80" i="2"/>
  <c r="WH80" i="2"/>
  <c r="WD80" i="2"/>
  <c r="VU80" i="2"/>
  <c r="VQ80" i="2"/>
  <c r="VM80" i="2"/>
  <c r="VC80" i="2"/>
  <c r="VB80" i="2"/>
  <c r="UR80" i="2"/>
  <c r="UD80" i="2"/>
  <c r="TZ80" i="2"/>
  <c r="TV80" i="2"/>
  <c r="TR80" i="2"/>
  <c r="TM80" i="2"/>
  <c r="TI80" i="2"/>
  <c r="TE80" i="2"/>
  <c r="TA80" i="2"/>
  <c r="SR80" i="2"/>
  <c r="SH80" i="2"/>
  <c r="SD80" i="2"/>
  <c r="RZ80" i="2"/>
  <c r="RV80" i="2"/>
  <c r="RQ80" i="2"/>
  <c r="RM80" i="2"/>
  <c r="RI80" i="2"/>
  <c r="RE80" i="2"/>
  <c r="QV80" i="2"/>
  <c r="QL80" i="2"/>
  <c r="QH80" i="2"/>
  <c r="QD80" i="2"/>
  <c r="PZ80" i="2"/>
  <c r="PU80" i="2"/>
  <c r="PQ80" i="2"/>
  <c r="PM80" i="2"/>
  <c r="PI80" i="2"/>
  <c r="OZ80" i="2"/>
  <c r="OP80" i="2"/>
  <c r="OL80" i="2"/>
  <c r="OH80" i="2"/>
  <c r="OD80" i="2"/>
  <c r="NY80" i="2"/>
  <c r="NU80" i="2"/>
  <c r="NQ80" i="2"/>
  <c r="NM80" i="2"/>
  <c r="NI80" i="2"/>
  <c r="ND80" i="2"/>
  <c r="MT80" i="2"/>
  <c r="MP80" i="2"/>
  <c r="ML80" i="2"/>
  <c r="MH80" i="2"/>
  <c r="MC80" i="2"/>
  <c r="LY80" i="2"/>
  <c r="LU80" i="2"/>
  <c r="LQ80" i="2"/>
  <c r="LH80" i="2"/>
  <c r="IP80" i="2"/>
  <c r="IL80" i="2"/>
  <c r="IH80" i="2"/>
  <c r="ID80" i="2"/>
  <c r="HY80" i="2"/>
  <c r="HU80" i="2"/>
  <c r="HQ80" i="2"/>
  <c r="HM80" i="2"/>
  <c r="HD80" i="2"/>
  <c r="GS80" i="2"/>
  <c r="GO80" i="2"/>
  <c r="GK80" i="2"/>
  <c r="GG80" i="2"/>
  <c r="GB80" i="2"/>
  <c r="FX80" i="2"/>
  <c r="FT80" i="2"/>
  <c r="FP80" i="2"/>
  <c r="FG80" i="2"/>
  <c r="EW80" i="2"/>
  <c r="ES80" i="2"/>
  <c r="EO80" i="2"/>
  <c r="EK80" i="2"/>
  <c r="EF80" i="2"/>
  <c r="EB80" i="2"/>
  <c r="DX80" i="2"/>
  <c r="DT80" i="2"/>
  <c r="DK80" i="2"/>
  <c r="DA80" i="2"/>
  <c r="CW80" i="2"/>
  <c r="CS80" i="2"/>
  <c r="CO80" i="2"/>
  <c r="CJ80" i="2"/>
  <c r="CF80" i="2"/>
  <c r="CB80" i="2"/>
  <c r="BX80" i="2"/>
  <c r="BO80" i="2"/>
  <c r="BP80" i="2" s="1"/>
  <c r="BT80" i="2" s="1"/>
  <c r="BL80" i="2"/>
  <c r="BG80" i="2"/>
  <c r="BA80" i="2"/>
  <c r="AZ80" i="2"/>
  <c r="BD80" i="2" s="1"/>
  <c r="AU80" i="2"/>
  <c r="AT80" i="2"/>
  <c r="AS80" i="2"/>
  <c r="AQ80" i="2"/>
  <c r="AP80" i="2"/>
  <c r="AO80" i="2"/>
  <c r="AM80" i="2"/>
  <c r="AL80" i="2"/>
  <c r="AK80" i="2"/>
  <c r="AI80" i="2"/>
  <c r="AH80" i="2"/>
  <c r="AG80" i="2"/>
  <c r="AD80" i="2"/>
  <c r="AC80" i="2"/>
  <c r="AB80" i="2"/>
  <c r="Z80" i="2"/>
  <c r="Y80" i="2"/>
  <c r="X80" i="2"/>
  <c r="V80" i="2"/>
  <c r="U80" i="2"/>
  <c r="T80" i="2"/>
  <c r="R80" i="2"/>
  <c r="Q80" i="2"/>
  <c r="P80" i="2"/>
  <c r="I80" i="2"/>
  <c r="H80" i="2"/>
  <c r="UW80" i="2" s="1"/>
  <c r="WL79" i="2"/>
  <c r="WH79" i="2"/>
  <c r="WD79" i="2"/>
  <c r="VU79" i="2"/>
  <c r="VQ79" i="2"/>
  <c r="VM79" i="2"/>
  <c r="VC79" i="2"/>
  <c r="VB79" i="2"/>
  <c r="UR79" i="2"/>
  <c r="UD79" i="2"/>
  <c r="TZ79" i="2"/>
  <c r="TV79" i="2"/>
  <c r="TR79" i="2"/>
  <c r="TM79" i="2"/>
  <c r="TI79" i="2"/>
  <c r="TE79" i="2"/>
  <c r="TA79" i="2"/>
  <c r="SR79" i="2"/>
  <c r="SH79" i="2"/>
  <c r="SD79" i="2"/>
  <c r="RZ79" i="2"/>
  <c r="RV79" i="2"/>
  <c r="RQ79" i="2"/>
  <c r="RM79" i="2"/>
  <c r="RI79" i="2"/>
  <c r="RE79" i="2"/>
  <c r="QV79" i="2"/>
  <c r="QL79" i="2"/>
  <c r="QH79" i="2"/>
  <c r="QD79" i="2"/>
  <c r="PZ79" i="2"/>
  <c r="PU79" i="2"/>
  <c r="PQ79" i="2"/>
  <c r="PM79" i="2"/>
  <c r="PI79" i="2"/>
  <c r="OZ79" i="2"/>
  <c r="OP79" i="2"/>
  <c r="OL79" i="2"/>
  <c r="OH79" i="2"/>
  <c r="OD79" i="2"/>
  <c r="NY79" i="2"/>
  <c r="NU79" i="2"/>
  <c r="NQ79" i="2"/>
  <c r="NM79" i="2"/>
  <c r="NI79" i="2"/>
  <c r="ND79" i="2"/>
  <c r="MT79" i="2"/>
  <c r="MP79" i="2"/>
  <c r="ML79" i="2"/>
  <c r="MH79" i="2"/>
  <c r="MC79" i="2"/>
  <c r="LY79" i="2"/>
  <c r="LU79" i="2"/>
  <c r="LQ79" i="2"/>
  <c r="LH79" i="2"/>
  <c r="IP79" i="2"/>
  <c r="IL79" i="2"/>
  <c r="IH79" i="2"/>
  <c r="ID79" i="2"/>
  <c r="HY79" i="2"/>
  <c r="HU79" i="2"/>
  <c r="HQ79" i="2"/>
  <c r="HM79" i="2"/>
  <c r="HD79" i="2"/>
  <c r="GS79" i="2"/>
  <c r="GO79" i="2"/>
  <c r="GK79" i="2"/>
  <c r="GG79" i="2"/>
  <c r="GB79" i="2"/>
  <c r="FX79" i="2"/>
  <c r="FT79" i="2"/>
  <c r="FP79" i="2"/>
  <c r="FG79" i="2"/>
  <c r="EW79" i="2"/>
  <c r="ES79" i="2"/>
  <c r="EO79" i="2"/>
  <c r="EK79" i="2"/>
  <c r="EF79" i="2"/>
  <c r="EB79" i="2"/>
  <c r="DX79" i="2"/>
  <c r="DT79" i="2"/>
  <c r="DK79" i="2"/>
  <c r="DA79" i="2"/>
  <c r="CW79" i="2"/>
  <c r="CS79" i="2"/>
  <c r="CO79" i="2"/>
  <c r="CJ79" i="2"/>
  <c r="CF79" i="2"/>
  <c r="CB79" i="2"/>
  <c r="BX79" i="2"/>
  <c r="BO79" i="2"/>
  <c r="BP79" i="2" s="1"/>
  <c r="BT79" i="2" s="1"/>
  <c r="BL79" i="2"/>
  <c r="BG79" i="2"/>
  <c r="BA79" i="2"/>
  <c r="AZ79" i="2"/>
  <c r="BD79" i="2" s="1"/>
  <c r="AU79" i="2"/>
  <c r="AT79" i="2"/>
  <c r="AS79" i="2"/>
  <c r="AQ79" i="2"/>
  <c r="AP79" i="2"/>
  <c r="AO79" i="2"/>
  <c r="AM79" i="2"/>
  <c r="AL79" i="2"/>
  <c r="AK79" i="2"/>
  <c r="AI79" i="2"/>
  <c r="AH79" i="2"/>
  <c r="AG79" i="2"/>
  <c r="AD79" i="2"/>
  <c r="AC79" i="2"/>
  <c r="AB79" i="2"/>
  <c r="Z79" i="2"/>
  <c r="Y79" i="2"/>
  <c r="X79" i="2"/>
  <c r="V79" i="2"/>
  <c r="U79" i="2"/>
  <c r="T79" i="2"/>
  <c r="R79" i="2"/>
  <c r="Q79" i="2"/>
  <c r="P79" i="2"/>
  <c r="I79" i="2"/>
  <c r="H79" i="2"/>
  <c r="WL78" i="2"/>
  <c r="WH78" i="2"/>
  <c r="WD78" i="2"/>
  <c r="VU78" i="2"/>
  <c r="VQ78" i="2"/>
  <c r="VM78" i="2"/>
  <c r="VC78" i="2"/>
  <c r="VB78" i="2"/>
  <c r="UR78" i="2"/>
  <c r="UD78" i="2"/>
  <c r="TZ78" i="2"/>
  <c r="TV78" i="2"/>
  <c r="TP78" i="2"/>
  <c r="TP43" i="2" s="1"/>
  <c r="TM78" i="2"/>
  <c r="TI78" i="2"/>
  <c r="TE78" i="2"/>
  <c r="SY78" i="2"/>
  <c r="SR78" i="2"/>
  <c r="SS78" i="2" s="1"/>
  <c r="SW78" i="2" s="1"/>
  <c r="SH78" i="2"/>
  <c r="SD78" i="2"/>
  <c r="RZ78" i="2"/>
  <c r="RV78" i="2"/>
  <c r="RQ78" i="2"/>
  <c r="RM78" i="2"/>
  <c r="RI78" i="2"/>
  <c r="RE78" i="2"/>
  <c r="QV78" i="2"/>
  <c r="QL78" i="2"/>
  <c r="QH78" i="2"/>
  <c r="QD78" i="2"/>
  <c r="PZ78" i="2"/>
  <c r="PU78" i="2"/>
  <c r="PQ78" i="2"/>
  <c r="PM78" i="2"/>
  <c r="PI78" i="2"/>
  <c r="OZ78" i="2"/>
  <c r="OP78" i="2"/>
  <c r="OL78" i="2"/>
  <c r="OH78" i="2"/>
  <c r="OD78" i="2"/>
  <c r="NY78" i="2"/>
  <c r="NU78" i="2"/>
  <c r="NQ78" i="2"/>
  <c r="NM78" i="2"/>
  <c r="NI78" i="2"/>
  <c r="ND78" i="2"/>
  <c r="MT78" i="2"/>
  <c r="MP78" i="2"/>
  <c r="ML78" i="2"/>
  <c r="MH78" i="2"/>
  <c r="MC78" i="2"/>
  <c r="LY78" i="2"/>
  <c r="LU78" i="2"/>
  <c r="LQ78" i="2"/>
  <c r="LH78" i="2"/>
  <c r="IP78" i="2"/>
  <c r="IL78" i="2"/>
  <c r="IH78" i="2"/>
  <c r="ID78" i="2"/>
  <c r="HY78" i="2"/>
  <c r="HU78" i="2"/>
  <c r="HQ78" i="2"/>
  <c r="HM78" i="2"/>
  <c r="HD78" i="2"/>
  <c r="GS78" i="2"/>
  <c r="GO78" i="2"/>
  <c r="GK78" i="2"/>
  <c r="GG78" i="2"/>
  <c r="GB78" i="2"/>
  <c r="FX78" i="2"/>
  <c r="FT78" i="2"/>
  <c r="FP78" i="2"/>
  <c r="FG78" i="2"/>
  <c r="EW78" i="2"/>
  <c r="ES78" i="2"/>
  <c r="EO78" i="2"/>
  <c r="EK78" i="2"/>
  <c r="EF78" i="2"/>
  <c r="EB78" i="2"/>
  <c r="DX78" i="2"/>
  <c r="DT78" i="2"/>
  <c r="DK78" i="2"/>
  <c r="DA78" i="2"/>
  <c r="CW78" i="2"/>
  <c r="CS78" i="2"/>
  <c r="CO78" i="2"/>
  <c r="CJ78" i="2"/>
  <c r="CF78" i="2"/>
  <c r="CB78" i="2"/>
  <c r="BX78" i="2"/>
  <c r="BO78" i="2"/>
  <c r="BP78" i="2" s="1"/>
  <c r="BT78" i="2" s="1"/>
  <c r="BL78" i="2"/>
  <c r="BG78" i="2"/>
  <c r="BA78" i="2"/>
  <c r="AZ78" i="2"/>
  <c r="BD78" i="2" s="1"/>
  <c r="AU78" i="2"/>
  <c r="AT78" i="2"/>
  <c r="AS78" i="2"/>
  <c r="AQ78" i="2"/>
  <c r="AP78" i="2"/>
  <c r="AO78" i="2"/>
  <c r="AM78" i="2"/>
  <c r="AL78" i="2"/>
  <c r="AK78" i="2"/>
  <c r="AI78" i="2"/>
  <c r="AG78" i="2"/>
  <c r="AD78" i="2"/>
  <c r="AC78" i="2"/>
  <c r="AB78" i="2"/>
  <c r="Z78" i="2"/>
  <c r="Y78" i="2"/>
  <c r="X78" i="2"/>
  <c r="V78" i="2"/>
  <c r="U78" i="2"/>
  <c r="T78" i="2"/>
  <c r="R78" i="2"/>
  <c r="P78" i="2"/>
  <c r="I78" i="2"/>
  <c r="H78" i="2"/>
  <c r="UW78" i="2" s="1"/>
  <c r="WL77" i="2"/>
  <c r="WH77" i="2"/>
  <c r="WD77" i="2"/>
  <c r="VU77" i="2"/>
  <c r="VQ77" i="2"/>
  <c r="VM77" i="2"/>
  <c r="VC77" i="2"/>
  <c r="VB77" i="2"/>
  <c r="UR77" i="2"/>
  <c r="UD77" i="2"/>
  <c r="TZ77" i="2"/>
  <c r="TV77" i="2"/>
  <c r="TR77" i="2"/>
  <c r="TM77" i="2"/>
  <c r="TI77" i="2"/>
  <c r="TE77" i="2"/>
  <c r="TA77" i="2"/>
  <c r="SR77" i="2"/>
  <c r="SS77" i="2" s="1"/>
  <c r="SW77" i="2" s="1"/>
  <c r="SH77" i="2"/>
  <c r="SD77" i="2"/>
  <c r="RZ77" i="2"/>
  <c r="RV77" i="2"/>
  <c r="RQ77" i="2"/>
  <c r="RM77" i="2"/>
  <c r="RI77" i="2"/>
  <c r="RE77" i="2"/>
  <c r="QV77" i="2"/>
  <c r="QL77" i="2"/>
  <c r="QH77" i="2"/>
  <c r="QD77" i="2"/>
  <c r="PZ77" i="2"/>
  <c r="PU77" i="2"/>
  <c r="PQ77" i="2"/>
  <c r="PM77" i="2"/>
  <c r="PI77" i="2"/>
  <c r="OZ77" i="2"/>
  <c r="PA77" i="2" s="1"/>
  <c r="PE77" i="2" s="1"/>
  <c r="OP77" i="2"/>
  <c r="OL77" i="2"/>
  <c r="OH77" i="2"/>
  <c r="OD77" i="2"/>
  <c r="NY77" i="2"/>
  <c r="NU77" i="2"/>
  <c r="NQ77" i="2"/>
  <c r="NM77" i="2"/>
  <c r="NI77" i="2"/>
  <c r="ND77" i="2"/>
  <c r="MT77" i="2"/>
  <c r="MP77" i="2"/>
  <c r="ML77" i="2"/>
  <c r="MH77" i="2"/>
  <c r="MC77" i="2"/>
  <c r="LY77" i="2"/>
  <c r="LU77" i="2"/>
  <c r="LQ77" i="2"/>
  <c r="LH77" i="2"/>
  <c r="IP77" i="2"/>
  <c r="IL77" i="2"/>
  <c r="IH77" i="2"/>
  <c r="ID77" i="2"/>
  <c r="HY77" i="2"/>
  <c r="HU77" i="2"/>
  <c r="HQ77" i="2"/>
  <c r="HM77" i="2"/>
  <c r="HD77" i="2"/>
  <c r="GS77" i="2"/>
  <c r="GO77" i="2"/>
  <c r="GK77" i="2"/>
  <c r="GG77" i="2"/>
  <c r="GB77" i="2"/>
  <c r="FX77" i="2"/>
  <c r="FT77" i="2"/>
  <c r="FP77" i="2"/>
  <c r="FG77" i="2"/>
  <c r="EW77" i="2"/>
  <c r="ES77" i="2"/>
  <c r="EO77" i="2"/>
  <c r="EK77" i="2"/>
  <c r="EF77" i="2"/>
  <c r="EB77" i="2"/>
  <c r="DX77" i="2"/>
  <c r="DT77" i="2"/>
  <c r="DK77" i="2"/>
  <c r="DA77" i="2"/>
  <c r="CW77" i="2"/>
  <c r="CS77" i="2"/>
  <c r="CO77" i="2"/>
  <c r="CJ77" i="2"/>
  <c r="CF77" i="2"/>
  <c r="CB77" i="2"/>
  <c r="BX77" i="2"/>
  <c r="BO77" i="2"/>
  <c r="BP77" i="2" s="1"/>
  <c r="BT77" i="2" s="1"/>
  <c r="BL77" i="2"/>
  <c r="BG77" i="2"/>
  <c r="BA77" i="2"/>
  <c r="AZ77" i="2"/>
  <c r="BD77" i="2" s="1"/>
  <c r="AU77" i="2"/>
  <c r="AT77" i="2"/>
  <c r="AS77" i="2"/>
  <c r="AQ77" i="2"/>
  <c r="AP77" i="2"/>
  <c r="AO77" i="2"/>
  <c r="AM77" i="2"/>
  <c r="AL77" i="2"/>
  <c r="AK77" i="2"/>
  <c r="AI77" i="2"/>
  <c r="AH77" i="2"/>
  <c r="AG77" i="2"/>
  <c r="AD77" i="2"/>
  <c r="AC77" i="2"/>
  <c r="AB77" i="2"/>
  <c r="Z77" i="2"/>
  <c r="Y77" i="2"/>
  <c r="X77" i="2"/>
  <c r="V77" i="2"/>
  <c r="U77" i="2"/>
  <c r="T77" i="2"/>
  <c r="R77" i="2"/>
  <c r="Q77" i="2"/>
  <c r="P77" i="2"/>
  <c r="I77" i="2"/>
  <c r="H77" i="2"/>
  <c r="WL76" i="2"/>
  <c r="WH76" i="2"/>
  <c r="WD76" i="2"/>
  <c r="VU76" i="2"/>
  <c r="VQ76" i="2"/>
  <c r="VM76" i="2"/>
  <c r="VC76" i="2"/>
  <c r="VB76" i="2"/>
  <c r="UR76" i="2"/>
  <c r="UD76" i="2"/>
  <c r="TZ76" i="2"/>
  <c r="TV76" i="2"/>
  <c r="TR76" i="2"/>
  <c r="TM76" i="2"/>
  <c r="TI76" i="2"/>
  <c r="TE76" i="2"/>
  <c r="TA76" i="2"/>
  <c r="SR76" i="2"/>
  <c r="SS76" i="2" s="1"/>
  <c r="SW76" i="2" s="1"/>
  <c r="UF76" i="2" s="1"/>
  <c r="SH76" i="2"/>
  <c r="SD76" i="2"/>
  <c r="RZ76" i="2"/>
  <c r="RV76" i="2"/>
  <c r="RQ76" i="2"/>
  <c r="RM76" i="2"/>
  <c r="RI76" i="2"/>
  <c r="RE76" i="2"/>
  <c r="QV76" i="2"/>
  <c r="QW76" i="2" s="1"/>
  <c r="RA76" i="2" s="1"/>
  <c r="QL76" i="2"/>
  <c r="QH76" i="2"/>
  <c r="QD76" i="2"/>
  <c r="PZ76" i="2"/>
  <c r="PU76" i="2"/>
  <c r="PQ76" i="2"/>
  <c r="PM76" i="2"/>
  <c r="PI76" i="2"/>
  <c r="OZ76" i="2"/>
  <c r="PA76" i="2" s="1"/>
  <c r="PE76" i="2" s="1"/>
  <c r="OP76" i="2"/>
  <c r="OL76" i="2"/>
  <c r="OH76" i="2"/>
  <c r="OD76" i="2"/>
  <c r="NY76" i="2"/>
  <c r="NU76" i="2"/>
  <c r="NQ76" i="2"/>
  <c r="NM76" i="2"/>
  <c r="NI76" i="2"/>
  <c r="ND76" i="2"/>
  <c r="MT76" i="2"/>
  <c r="MP76" i="2"/>
  <c r="ML76" i="2"/>
  <c r="MH76" i="2"/>
  <c r="MC76" i="2"/>
  <c r="LY76" i="2"/>
  <c r="LU76" i="2"/>
  <c r="LQ76" i="2"/>
  <c r="LH76" i="2"/>
  <c r="LI76" i="2" s="1"/>
  <c r="LM76" i="2" s="1"/>
  <c r="IP76" i="2"/>
  <c r="IL76" i="2"/>
  <c r="IH76" i="2"/>
  <c r="ID76" i="2"/>
  <c r="HY76" i="2"/>
  <c r="HU76" i="2"/>
  <c r="HQ76" i="2"/>
  <c r="HM76" i="2"/>
  <c r="HD76" i="2"/>
  <c r="HE76" i="2" s="1"/>
  <c r="HI76" i="2" s="1"/>
  <c r="GS76" i="2"/>
  <c r="GO76" i="2"/>
  <c r="GK76" i="2"/>
  <c r="GG76" i="2"/>
  <c r="GB76" i="2"/>
  <c r="FX76" i="2"/>
  <c r="FT76" i="2"/>
  <c r="FP76" i="2"/>
  <c r="FG76" i="2"/>
  <c r="FH76" i="2" s="1"/>
  <c r="FL76" i="2" s="1"/>
  <c r="EW76" i="2"/>
  <c r="ES76" i="2"/>
  <c r="EO76" i="2"/>
  <c r="EK76" i="2"/>
  <c r="EF76" i="2"/>
  <c r="EB76" i="2"/>
  <c r="DX76" i="2"/>
  <c r="DT76" i="2"/>
  <c r="DK76" i="2"/>
  <c r="DL76" i="2" s="1"/>
  <c r="DP76" i="2" s="1"/>
  <c r="DA76" i="2"/>
  <c r="CW76" i="2"/>
  <c r="CS76" i="2"/>
  <c r="CO76" i="2"/>
  <c r="CJ76" i="2"/>
  <c r="CF76" i="2"/>
  <c r="CB76" i="2"/>
  <c r="BX76" i="2"/>
  <c r="BO76" i="2"/>
  <c r="BP76" i="2" s="1"/>
  <c r="BT76" i="2" s="1"/>
  <c r="BL76" i="2"/>
  <c r="BG76" i="2"/>
  <c r="BA76" i="2"/>
  <c r="AZ76" i="2"/>
  <c r="BD76" i="2" s="1"/>
  <c r="AU76" i="2"/>
  <c r="AT76" i="2"/>
  <c r="AS76" i="2"/>
  <c r="AQ76" i="2"/>
  <c r="AP76" i="2"/>
  <c r="AO76" i="2"/>
  <c r="AM76" i="2"/>
  <c r="AL76" i="2"/>
  <c r="AK76" i="2"/>
  <c r="AI76" i="2"/>
  <c r="AH76" i="2"/>
  <c r="AG76" i="2"/>
  <c r="AD76" i="2"/>
  <c r="AC76" i="2"/>
  <c r="AB76" i="2"/>
  <c r="Z76" i="2"/>
  <c r="Y76" i="2"/>
  <c r="X76" i="2"/>
  <c r="V76" i="2"/>
  <c r="U76" i="2"/>
  <c r="T76" i="2"/>
  <c r="R76" i="2"/>
  <c r="Q76" i="2"/>
  <c r="P76" i="2"/>
  <c r="I76" i="2"/>
  <c r="H76" i="2"/>
  <c r="WL75" i="2"/>
  <c r="WH75" i="2"/>
  <c r="WD75" i="2"/>
  <c r="VU75" i="2"/>
  <c r="VQ75" i="2"/>
  <c r="VM75" i="2"/>
  <c r="VC75" i="2"/>
  <c r="VB75" i="2"/>
  <c r="UR75" i="2"/>
  <c r="UD75" i="2"/>
  <c r="TZ75" i="2"/>
  <c r="TV75" i="2"/>
  <c r="TR75" i="2"/>
  <c r="TM75" i="2"/>
  <c r="TI75" i="2"/>
  <c r="TE75" i="2"/>
  <c r="TA75" i="2"/>
  <c r="SR75" i="2"/>
  <c r="SH75" i="2"/>
  <c r="SD75" i="2"/>
  <c r="RZ75" i="2"/>
  <c r="RV75" i="2"/>
  <c r="RQ75" i="2"/>
  <c r="RM75" i="2"/>
  <c r="RI75" i="2"/>
  <c r="RE75" i="2"/>
  <c r="QV75" i="2"/>
  <c r="QL75" i="2"/>
  <c r="QH75" i="2"/>
  <c r="QD75" i="2"/>
  <c r="PZ75" i="2"/>
  <c r="PU75" i="2"/>
  <c r="PQ75" i="2"/>
  <c r="PM75" i="2"/>
  <c r="PI75" i="2"/>
  <c r="OZ75" i="2"/>
  <c r="OP75" i="2"/>
  <c r="OL75" i="2"/>
  <c r="OH75" i="2"/>
  <c r="OD75" i="2"/>
  <c r="NY75" i="2"/>
  <c r="NU75" i="2"/>
  <c r="NQ75" i="2"/>
  <c r="NM75" i="2"/>
  <c r="NI75" i="2"/>
  <c r="ND75" i="2"/>
  <c r="MT75" i="2"/>
  <c r="MP75" i="2"/>
  <c r="ML75" i="2"/>
  <c r="MH75" i="2"/>
  <c r="MC75" i="2"/>
  <c r="LY75" i="2"/>
  <c r="LU75" i="2"/>
  <c r="LQ75" i="2"/>
  <c r="LH75" i="2"/>
  <c r="LI75" i="2" s="1"/>
  <c r="LM75" i="2" s="1"/>
  <c r="IP75" i="2"/>
  <c r="IL75" i="2"/>
  <c r="IH75" i="2"/>
  <c r="ID75" i="2"/>
  <c r="HY75" i="2"/>
  <c r="HU75" i="2"/>
  <c r="HQ75" i="2"/>
  <c r="HM75" i="2"/>
  <c r="HD75" i="2"/>
  <c r="GS75" i="2"/>
  <c r="GO75" i="2"/>
  <c r="GK75" i="2"/>
  <c r="GG75" i="2"/>
  <c r="GB75" i="2"/>
  <c r="FX75" i="2"/>
  <c r="FT75" i="2"/>
  <c r="FP75" i="2"/>
  <c r="FG75" i="2"/>
  <c r="FH75" i="2" s="1"/>
  <c r="FL75" i="2" s="1"/>
  <c r="GU75" i="2" s="1"/>
  <c r="EW75" i="2"/>
  <c r="ES75" i="2"/>
  <c r="EO75" i="2"/>
  <c r="EK75" i="2"/>
  <c r="EF75" i="2"/>
  <c r="EB75" i="2"/>
  <c r="DX75" i="2"/>
  <c r="DT75" i="2"/>
  <c r="DK75" i="2"/>
  <c r="DL75" i="2" s="1"/>
  <c r="DP75" i="2" s="1"/>
  <c r="DA75" i="2"/>
  <c r="CW75" i="2"/>
  <c r="CS75" i="2"/>
  <c r="CM75" i="2"/>
  <c r="CO75" i="2" s="1"/>
  <c r="CJ75" i="2"/>
  <c r="CF75" i="2"/>
  <c r="CB75" i="2"/>
  <c r="BV75" i="2"/>
  <c r="BO75" i="2"/>
  <c r="BP75" i="2" s="1"/>
  <c r="BT75" i="2" s="1"/>
  <c r="BL75" i="2"/>
  <c r="BG75" i="2"/>
  <c r="BA75" i="2"/>
  <c r="AZ75" i="2"/>
  <c r="BD75" i="2" s="1"/>
  <c r="AU75" i="2"/>
  <c r="AT75" i="2"/>
  <c r="AS75" i="2"/>
  <c r="AQ75" i="2"/>
  <c r="AP75" i="2"/>
  <c r="AO75" i="2"/>
  <c r="AM75" i="2"/>
  <c r="AL75" i="2"/>
  <c r="AK75" i="2"/>
  <c r="AI75" i="2"/>
  <c r="AH75" i="2"/>
  <c r="AG75" i="2"/>
  <c r="AD75" i="2"/>
  <c r="AC75" i="2"/>
  <c r="AB75" i="2"/>
  <c r="Z75" i="2"/>
  <c r="Y75" i="2"/>
  <c r="X75" i="2"/>
  <c r="V75" i="2"/>
  <c r="U75" i="2"/>
  <c r="T75" i="2"/>
  <c r="R75" i="2"/>
  <c r="P75" i="2"/>
  <c r="I75" i="2"/>
  <c r="H75" i="2"/>
  <c r="WL74" i="2"/>
  <c r="WH74" i="2"/>
  <c r="WD74" i="2"/>
  <c r="VU74" i="2"/>
  <c r="VQ74" i="2"/>
  <c r="VM74" i="2"/>
  <c r="VC74" i="2"/>
  <c r="VB74" i="2"/>
  <c r="UR74" i="2"/>
  <c r="UD74" i="2"/>
  <c r="TZ74" i="2"/>
  <c r="TV74" i="2"/>
  <c r="TR74" i="2"/>
  <c r="TM74" i="2"/>
  <c r="TI74" i="2"/>
  <c r="TE74" i="2"/>
  <c r="TA74" i="2"/>
  <c r="SR74" i="2"/>
  <c r="SS74" i="2" s="1"/>
  <c r="SW74" i="2" s="1"/>
  <c r="UF74" i="2" s="1"/>
  <c r="SH74" i="2"/>
  <c r="SD74" i="2"/>
  <c r="RZ74" i="2"/>
  <c r="RV74" i="2"/>
  <c r="RQ74" i="2"/>
  <c r="RM74" i="2"/>
  <c r="RI74" i="2"/>
  <c r="RE74" i="2"/>
  <c r="QV74" i="2"/>
  <c r="QW74" i="2" s="1"/>
  <c r="RA74" i="2" s="1"/>
  <c r="QL74" i="2"/>
  <c r="QH74" i="2"/>
  <c r="QD74" i="2"/>
  <c r="PZ74" i="2"/>
  <c r="PU74" i="2"/>
  <c r="PQ74" i="2"/>
  <c r="PM74" i="2"/>
  <c r="PI74" i="2"/>
  <c r="OZ74" i="2"/>
  <c r="PA74" i="2" s="1"/>
  <c r="PE74" i="2" s="1"/>
  <c r="OP74" i="2"/>
  <c r="OL74" i="2"/>
  <c r="OH74" i="2"/>
  <c r="OD74" i="2"/>
  <c r="NY74" i="2"/>
  <c r="NU74" i="2"/>
  <c r="NQ74" i="2"/>
  <c r="NM74" i="2"/>
  <c r="NI74" i="2"/>
  <c r="ND74" i="2"/>
  <c r="MT74" i="2"/>
  <c r="MP74" i="2"/>
  <c r="ML74" i="2"/>
  <c r="MH74" i="2"/>
  <c r="MC74" i="2"/>
  <c r="LY74" i="2"/>
  <c r="LU74" i="2"/>
  <c r="LQ74" i="2"/>
  <c r="LH74" i="2"/>
  <c r="LI74" i="2" s="1"/>
  <c r="LM74" i="2" s="1"/>
  <c r="IP74" i="2"/>
  <c r="IL74" i="2"/>
  <c r="IH74" i="2"/>
  <c r="ID74" i="2"/>
  <c r="HY74" i="2"/>
  <c r="HU74" i="2"/>
  <c r="HQ74" i="2"/>
  <c r="HM74" i="2"/>
  <c r="HD74" i="2"/>
  <c r="HE74" i="2" s="1"/>
  <c r="HI74" i="2" s="1"/>
  <c r="GS74" i="2"/>
  <c r="GO74" i="2"/>
  <c r="GK74" i="2"/>
  <c r="GG74" i="2"/>
  <c r="GB74" i="2"/>
  <c r="FX74" i="2"/>
  <c r="FT74" i="2"/>
  <c r="FP74" i="2"/>
  <c r="FG74" i="2"/>
  <c r="FH74" i="2" s="1"/>
  <c r="FL74" i="2" s="1"/>
  <c r="EW74" i="2"/>
  <c r="ES74" i="2"/>
  <c r="EO74" i="2"/>
  <c r="EK74" i="2"/>
  <c r="EF74" i="2"/>
  <c r="EB74" i="2"/>
  <c r="DX74" i="2"/>
  <c r="DT74" i="2"/>
  <c r="DK74" i="2"/>
  <c r="DL74" i="2" s="1"/>
  <c r="DP74" i="2" s="1"/>
  <c r="DA74" i="2"/>
  <c r="CW74" i="2"/>
  <c r="CS74" i="2"/>
  <c r="CO74" i="2"/>
  <c r="CJ74" i="2"/>
  <c r="CF74" i="2"/>
  <c r="CB74" i="2"/>
  <c r="BX74" i="2"/>
  <c r="BO74" i="2"/>
  <c r="BP74" i="2" s="1"/>
  <c r="BT74" i="2" s="1"/>
  <c r="BL74" i="2"/>
  <c r="BG74" i="2"/>
  <c r="BA74" i="2"/>
  <c r="AZ74" i="2"/>
  <c r="BD74" i="2" s="1"/>
  <c r="AU74" i="2"/>
  <c r="AT74" i="2"/>
  <c r="AS74" i="2"/>
  <c r="AQ74" i="2"/>
  <c r="AP74" i="2"/>
  <c r="AO74" i="2"/>
  <c r="AM74" i="2"/>
  <c r="AL74" i="2"/>
  <c r="AK74" i="2"/>
  <c r="AI74" i="2"/>
  <c r="AH74" i="2"/>
  <c r="AG74" i="2"/>
  <c r="AD74" i="2"/>
  <c r="AC74" i="2"/>
  <c r="AB74" i="2"/>
  <c r="Z74" i="2"/>
  <c r="Y74" i="2"/>
  <c r="X74" i="2"/>
  <c r="V74" i="2"/>
  <c r="U74" i="2"/>
  <c r="T74" i="2"/>
  <c r="R74" i="2"/>
  <c r="Q74" i="2"/>
  <c r="P74" i="2"/>
  <c r="I74" i="2"/>
  <c r="H74" i="2"/>
  <c r="WV73" i="2"/>
  <c r="VC73" i="2"/>
  <c r="VB73" i="2"/>
  <c r="UR73" i="2"/>
  <c r="UD73" i="2"/>
  <c r="TM73" i="2"/>
  <c r="SR73" i="2"/>
  <c r="SS73" i="2" s="1"/>
  <c r="SW73" i="2" s="1"/>
  <c r="UG73" i="2" s="1"/>
  <c r="SH73" i="2"/>
  <c r="RQ73" i="2"/>
  <c r="RM73" i="2"/>
  <c r="RI73" i="2"/>
  <c r="QV73" i="2"/>
  <c r="QW73" i="2" s="1"/>
  <c r="RA73" i="2" s="1"/>
  <c r="QL73" i="2"/>
  <c r="PU73" i="2"/>
  <c r="OZ73" i="2"/>
  <c r="PA73" i="2" s="1"/>
  <c r="PE73" i="2" s="1"/>
  <c r="QO73" i="2" s="1"/>
  <c r="OP73" i="2"/>
  <c r="NY73" i="2"/>
  <c r="NI73" i="2"/>
  <c r="OS73" i="2" s="1"/>
  <c r="ND73" i="2"/>
  <c r="MT73" i="2"/>
  <c r="MU73" i="2" s="1"/>
  <c r="MC73" i="2"/>
  <c r="MD73" i="2" s="1"/>
  <c r="LH73" i="2"/>
  <c r="LI73" i="2" s="1"/>
  <c r="LM73" i="2" s="1"/>
  <c r="IP73" i="2"/>
  <c r="IH73" i="2"/>
  <c r="HY73" i="2"/>
  <c r="HU73" i="2"/>
  <c r="HQ73" i="2"/>
  <c r="HD73" i="2"/>
  <c r="HE73" i="2" s="1"/>
  <c r="HI73" i="2" s="1"/>
  <c r="GS73" i="2"/>
  <c r="GB73" i="2"/>
  <c r="FG73" i="2"/>
  <c r="FH73" i="2" s="1"/>
  <c r="FL73" i="2" s="1"/>
  <c r="GV73" i="2" s="1"/>
  <c r="EW73" i="2"/>
  <c r="EF73" i="2"/>
  <c r="EG73" i="2" s="1"/>
  <c r="DK73" i="2"/>
  <c r="DL73" i="2" s="1"/>
  <c r="DP73" i="2" s="1"/>
  <c r="DA73" i="2"/>
  <c r="CW73" i="2"/>
  <c r="CJ73" i="2"/>
  <c r="BO73" i="2"/>
  <c r="BP73" i="2" s="1"/>
  <c r="BT73" i="2" s="1"/>
  <c r="DD73" i="2" s="1"/>
  <c r="BL73" i="2"/>
  <c r="BG73" i="2"/>
  <c r="BA73" i="2"/>
  <c r="AZ73" i="2"/>
  <c r="BD73" i="2" s="1"/>
  <c r="AU73" i="2"/>
  <c r="AT73" i="2"/>
  <c r="AS73" i="2"/>
  <c r="AQ73" i="2"/>
  <c r="AP73" i="2"/>
  <c r="AO73" i="2"/>
  <c r="AM73" i="2"/>
  <c r="AL73" i="2"/>
  <c r="AK73" i="2"/>
  <c r="AI73" i="2"/>
  <c r="AH73" i="2"/>
  <c r="AG73" i="2"/>
  <c r="AD73" i="2"/>
  <c r="AC73" i="2"/>
  <c r="AB73" i="2"/>
  <c r="Z73" i="2"/>
  <c r="Y73" i="2"/>
  <c r="X73" i="2"/>
  <c r="V73" i="2"/>
  <c r="U73" i="2"/>
  <c r="T73" i="2"/>
  <c r="R73" i="2"/>
  <c r="Q73" i="2"/>
  <c r="P73" i="2"/>
  <c r="I73" i="2"/>
  <c r="H73" i="2"/>
  <c r="WL72" i="2"/>
  <c r="WH72" i="2"/>
  <c r="WD72" i="2"/>
  <c r="VU72" i="2"/>
  <c r="VQ72" i="2"/>
  <c r="VM72" i="2"/>
  <c r="VC72" i="2"/>
  <c r="VB72" i="2"/>
  <c r="UR72" i="2"/>
  <c r="UD72" i="2"/>
  <c r="TZ72" i="2"/>
  <c r="TV72" i="2"/>
  <c r="TR72" i="2"/>
  <c r="TM72" i="2"/>
  <c r="TI72" i="2"/>
  <c r="TE72" i="2"/>
  <c r="TA72" i="2"/>
  <c r="SR72" i="2"/>
  <c r="SH72" i="2"/>
  <c r="SD72" i="2"/>
  <c r="RZ72" i="2"/>
  <c r="RV72" i="2"/>
  <c r="RQ72" i="2"/>
  <c r="RM72" i="2"/>
  <c r="RI72" i="2"/>
  <c r="RE72" i="2"/>
  <c r="QV72" i="2"/>
  <c r="QW72" i="2" s="1"/>
  <c r="RA72" i="2" s="1"/>
  <c r="SJ72" i="2" s="1"/>
  <c r="QL72" i="2"/>
  <c r="QH72" i="2"/>
  <c r="QD72" i="2"/>
  <c r="PZ72" i="2"/>
  <c r="PU72" i="2"/>
  <c r="PQ72" i="2"/>
  <c r="PM72" i="2"/>
  <c r="PI72" i="2"/>
  <c r="OZ72" i="2"/>
  <c r="PA72" i="2" s="1"/>
  <c r="PE72" i="2" s="1"/>
  <c r="OP72" i="2"/>
  <c r="OL72" i="2"/>
  <c r="OH72" i="2"/>
  <c r="OD72" i="2"/>
  <c r="NY72" i="2"/>
  <c r="NU72" i="2"/>
  <c r="NQ72" i="2"/>
  <c r="NM72" i="2"/>
  <c r="ND72" i="2"/>
  <c r="NE72" i="2" s="1"/>
  <c r="NI72" i="2" s="1"/>
  <c r="MT72" i="2"/>
  <c r="MP72" i="2"/>
  <c r="ML72" i="2"/>
  <c r="MH72" i="2"/>
  <c r="MC72" i="2"/>
  <c r="LY72" i="2"/>
  <c r="LU72" i="2"/>
  <c r="LQ72" i="2"/>
  <c r="LH72" i="2"/>
  <c r="IP72" i="2"/>
  <c r="IL72" i="2"/>
  <c r="IH72" i="2"/>
  <c r="ID72" i="2"/>
  <c r="HY72" i="2"/>
  <c r="HU72" i="2"/>
  <c r="HQ72" i="2"/>
  <c r="HM72" i="2"/>
  <c r="HD72" i="2"/>
  <c r="HE72" i="2" s="1"/>
  <c r="HI72" i="2" s="1"/>
  <c r="GS72" i="2"/>
  <c r="GO72" i="2"/>
  <c r="GK72" i="2"/>
  <c r="GG72" i="2"/>
  <c r="GB72" i="2"/>
  <c r="FX72" i="2"/>
  <c r="FT72" i="2"/>
  <c r="FP72" i="2"/>
  <c r="FG72" i="2"/>
  <c r="FH72" i="2" s="1"/>
  <c r="EW72" i="2"/>
  <c r="ES72" i="2"/>
  <c r="EO72" i="2"/>
  <c r="EK72" i="2"/>
  <c r="EF72" i="2"/>
  <c r="EB72" i="2"/>
  <c r="DX72" i="2"/>
  <c r="DT72" i="2"/>
  <c r="DK72" i="2"/>
  <c r="DA72" i="2"/>
  <c r="CW72" i="2"/>
  <c r="CS72" i="2"/>
  <c r="CO72" i="2"/>
  <c r="CJ72" i="2"/>
  <c r="CF72" i="2"/>
  <c r="CB72" i="2"/>
  <c r="BX72" i="2"/>
  <c r="BO72" i="2"/>
  <c r="BP72" i="2" s="1"/>
  <c r="BT72" i="2" s="1"/>
  <c r="BL72" i="2"/>
  <c r="BG72" i="2"/>
  <c r="BA72" i="2"/>
  <c r="AZ72" i="2"/>
  <c r="BD72" i="2" s="1"/>
  <c r="AU72" i="2"/>
  <c r="AT72" i="2"/>
  <c r="AS72" i="2"/>
  <c r="AQ72" i="2"/>
  <c r="AP72" i="2"/>
  <c r="AO72" i="2"/>
  <c r="AM72" i="2"/>
  <c r="AL72" i="2"/>
  <c r="AK72" i="2"/>
  <c r="AI72" i="2"/>
  <c r="AH72" i="2"/>
  <c r="AG72" i="2"/>
  <c r="AD72" i="2"/>
  <c r="AC72" i="2"/>
  <c r="AB72" i="2"/>
  <c r="Z72" i="2"/>
  <c r="Y72" i="2"/>
  <c r="X72" i="2"/>
  <c r="V72" i="2"/>
  <c r="U72" i="2"/>
  <c r="T72" i="2"/>
  <c r="R72" i="2"/>
  <c r="Q72" i="2"/>
  <c r="P72" i="2"/>
  <c r="I72" i="2"/>
  <c r="H72" i="2"/>
  <c r="UW72" i="2" s="1"/>
  <c r="WL71" i="2"/>
  <c r="WH71" i="2"/>
  <c r="WD71" i="2"/>
  <c r="VU71" i="2"/>
  <c r="VQ71" i="2"/>
  <c r="VM71" i="2"/>
  <c r="VC71" i="2"/>
  <c r="VB71" i="2"/>
  <c r="UR71" i="2"/>
  <c r="UD71" i="2"/>
  <c r="TZ71" i="2"/>
  <c r="TV71" i="2"/>
  <c r="TR71" i="2"/>
  <c r="TM71" i="2"/>
  <c r="TI71" i="2"/>
  <c r="TE71" i="2"/>
  <c r="TA71" i="2"/>
  <c r="SR71" i="2"/>
  <c r="SS71" i="2" s="1"/>
  <c r="SW71" i="2" s="1"/>
  <c r="SH71" i="2"/>
  <c r="SD71" i="2"/>
  <c r="RZ71" i="2"/>
  <c r="RV71" i="2"/>
  <c r="RQ71" i="2"/>
  <c r="RM71" i="2"/>
  <c r="RI71" i="2"/>
  <c r="RE71" i="2"/>
  <c r="QV71" i="2"/>
  <c r="QW71" i="2" s="1"/>
  <c r="RA71" i="2" s="1"/>
  <c r="QL71" i="2"/>
  <c r="QH71" i="2"/>
  <c r="QD71" i="2"/>
  <c r="PZ71" i="2"/>
  <c r="PU71" i="2"/>
  <c r="PQ71" i="2"/>
  <c r="PM71" i="2"/>
  <c r="PI71" i="2"/>
  <c r="OZ71" i="2"/>
  <c r="PA71" i="2" s="1"/>
  <c r="PE71" i="2" s="1"/>
  <c r="OP71" i="2"/>
  <c r="OL71" i="2"/>
  <c r="OH71" i="2"/>
  <c r="OD71" i="2"/>
  <c r="NY71" i="2"/>
  <c r="NU71" i="2"/>
  <c r="NQ71" i="2"/>
  <c r="NM71" i="2"/>
  <c r="NI71" i="2"/>
  <c r="ND71" i="2"/>
  <c r="MT71" i="2"/>
  <c r="MP71" i="2"/>
  <c r="ML71" i="2"/>
  <c r="MH71" i="2"/>
  <c r="MC71" i="2"/>
  <c r="LY71" i="2"/>
  <c r="LU71" i="2"/>
  <c r="LQ71" i="2"/>
  <c r="LH71" i="2"/>
  <c r="IP71" i="2"/>
  <c r="IL71" i="2"/>
  <c r="IH71" i="2"/>
  <c r="ID71" i="2"/>
  <c r="HY71" i="2"/>
  <c r="HU71" i="2"/>
  <c r="HQ71" i="2"/>
  <c r="HM71" i="2"/>
  <c r="HD71" i="2"/>
  <c r="GS71" i="2"/>
  <c r="GO71" i="2"/>
  <c r="GK71" i="2"/>
  <c r="GG71" i="2"/>
  <c r="GB71" i="2"/>
  <c r="FX71" i="2"/>
  <c r="FT71" i="2"/>
  <c r="FP71" i="2"/>
  <c r="FG71" i="2"/>
  <c r="EW71" i="2"/>
  <c r="ES71" i="2"/>
  <c r="EO71" i="2"/>
  <c r="EK71" i="2"/>
  <c r="EF71" i="2"/>
  <c r="EB71" i="2"/>
  <c r="DX71" i="2"/>
  <c r="DT71" i="2"/>
  <c r="DK71" i="2"/>
  <c r="DA71" i="2"/>
  <c r="CW71" i="2"/>
  <c r="CS71" i="2"/>
  <c r="CO71" i="2"/>
  <c r="CJ71" i="2"/>
  <c r="CF71" i="2"/>
  <c r="CB71" i="2"/>
  <c r="BX71" i="2"/>
  <c r="BO71" i="2"/>
  <c r="BP71" i="2" s="1"/>
  <c r="BT71" i="2" s="1"/>
  <c r="BL71" i="2"/>
  <c r="BG71" i="2"/>
  <c r="BA71" i="2"/>
  <c r="AZ71" i="2"/>
  <c r="BD71" i="2" s="1"/>
  <c r="AU71" i="2"/>
  <c r="AT71" i="2"/>
  <c r="AS71" i="2"/>
  <c r="AQ71" i="2"/>
  <c r="AP71" i="2"/>
  <c r="AO71" i="2"/>
  <c r="AM71" i="2"/>
  <c r="AL71" i="2"/>
  <c r="AK71" i="2"/>
  <c r="AI71" i="2"/>
  <c r="AH71" i="2"/>
  <c r="AG71" i="2"/>
  <c r="AD71" i="2"/>
  <c r="AC71" i="2"/>
  <c r="AB71" i="2"/>
  <c r="Z71" i="2"/>
  <c r="Y71" i="2"/>
  <c r="X71" i="2"/>
  <c r="V71" i="2"/>
  <c r="U71" i="2"/>
  <c r="T71" i="2"/>
  <c r="R71" i="2"/>
  <c r="Q71" i="2"/>
  <c r="P71" i="2"/>
  <c r="I71" i="2"/>
  <c r="H71" i="2"/>
  <c r="WL70" i="2"/>
  <c r="WH70" i="2"/>
  <c r="WD70" i="2"/>
  <c r="VU70" i="2"/>
  <c r="VQ70" i="2"/>
  <c r="VM70" i="2"/>
  <c r="VC70" i="2"/>
  <c r="VB70" i="2"/>
  <c r="UR70" i="2"/>
  <c r="UD70" i="2"/>
  <c r="TZ70" i="2"/>
  <c r="TV70" i="2"/>
  <c r="TR70" i="2"/>
  <c r="TM70" i="2"/>
  <c r="TI70" i="2"/>
  <c r="TE70" i="2"/>
  <c r="TA70" i="2"/>
  <c r="SR70" i="2"/>
  <c r="SS70" i="2" s="1"/>
  <c r="SW70" i="2" s="1"/>
  <c r="SH70" i="2"/>
  <c r="SD70" i="2"/>
  <c r="RZ70" i="2"/>
  <c r="RV70" i="2"/>
  <c r="RQ70" i="2"/>
  <c r="RM70" i="2"/>
  <c r="RI70" i="2"/>
  <c r="RE70" i="2"/>
  <c r="QV70" i="2"/>
  <c r="QL70" i="2"/>
  <c r="QH70" i="2"/>
  <c r="QD70" i="2"/>
  <c r="PZ70" i="2"/>
  <c r="PU70" i="2"/>
  <c r="PQ70" i="2"/>
  <c r="PM70" i="2"/>
  <c r="PI70" i="2"/>
  <c r="OZ70" i="2"/>
  <c r="PA70" i="2" s="1"/>
  <c r="PE70" i="2" s="1"/>
  <c r="QN70" i="2" s="1"/>
  <c r="OP70" i="2"/>
  <c r="OL70" i="2"/>
  <c r="OH70" i="2"/>
  <c r="OD70" i="2"/>
  <c r="NY70" i="2"/>
  <c r="NU70" i="2"/>
  <c r="NQ70" i="2"/>
  <c r="NM70" i="2"/>
  <c r="NI70" i="2"/>
  <c r="ND70" i="2"/>
  <c r="MT70" i="2"/>
  <c r="MP70" i="2"/>
  <c r="ML70" i="2"/>
  <c r="MH70" i="2"/>
  <c r="MC70" i="2"/>
  <c r="LY70" i="2"/>
  <c r="LU70" i="2"/>
  <c r="LQ70" i="2"/>
  <c r="LH70" i="2"/>
  <c r="IP70" i="2"/>
  <c r="IL70" i="2"/>
  <c r="IH70" i="2"/>
  <c r="ID70" i="2"/>
  <c r="HY70" i="2"/>
  <c r="HU70" i="2"/>
  <c r="HQ70" i="2"/>
  <c r="HM70" i="2"/>
  <c r="HD70" i="2"/>
  <c r="GS70" i="2"/>
  <c r="GO70" i="2"/>
  <c r="GK70" i="2"/>
  <c r="GG70" i="2"/>
  <c r="GB70" i="2"/>
  <c r="FX70" i="2"/>
  <c r="FT70" i="2"/>
  <c r="FP70" i="2"/>
  <c r="FG70" i="2"/>
  <c r="EW70" i="2"/>
  <c r="ES70" i="2"/>
  <c r="EO70" i="2"/>
  <c r="EK70" i="2"/>
  <c r="EF70" i="2"/>
  <c r="EB70" i="2"/>
  <c r="DX70" i="2"/>
  <c r="DT70" i="2"/>
  <c r="DK70" i="2"/>
  <c r="DA70" i="2"/>
  <c r="CW70" i="2"/>
  <c r="CS70" i="2"/>
  <c r="CO70" i="2"/>
  <c r="CJ70" i="2"/>
  <c r="CF70" i="2"/>
  <c r="CB70" i="2"/>
  <c r="BX70" i="2"/>
  <c r="BO70" i="2"/>
  <c r="BP70" i="2" s="1"/>
  <c r="BT70" i="2" s="1"/>
  <c r="BL70" i="2"/>
  <c r="BG70" i="2"/>
  <c r="BA70" i="2"/>
  <c r="AZ70" i="2"/>
  <c r="BD70" i="2" s="1"/>
  <c r="AU70" i="2"/>
  <c r="AT70" i="2"/>
  <c r="AS70" i="2"/>
  <c r="AQ70" i="2"/>
  <c r="AP70" i="2"/>
  <c r="AO70" i="2"/>
  <c r="AM70" i="2"/>
  <c r="AL70" i="2"/>
  <c r="AK70" i="2"/>
  <c r="AI70" i="2"/>
  <c r="AH70" i="2"/>
  <c r="AG70" i="2"/>
  <c r="AD70" i="2"/>
  <c r="AC70" i="2"/>
  <c r="AB70" i="2"/>
  <c r="Z70" i="2"/>
  <c r="Y70" i="2"/>
  <c r="X70" i="2"/>
  <c r="V70" i="2"/>
  <c r="U70" i="2"/>
  <c r="T70" i="2"/>
  <c r="R70" i="2"/>
  <c r="Q70" i="2"/>
  <c r="P70" i="2"/>
  <c r="I70" i="2"/>
  <c r="H70" i="2"/>
  <c r="UW70" i="2" s="1"/>
  <c r="WV69" i="2"/>
  <c r="VC69" i="2"/>
  <c r="VB69" i="2"/>
  <c r="UD69" i="2"/>
  <c r="TM69" i="2"/>
  <c r="SH69" i="2"/>
  <c r="RQ69" i="2"/>
  <c r="RR69" i="2" s="1"/>
  <c r="QL69" i="2"/>
  <c r="PU69" i="2"/>
  <c r="OP69" i="2"/>
  <c r="NY69" i="2"/>
  <c r="NI69" i="2"/>
  <c r="MT69" i="2"/>
  <c r="MC69" i="2"/>
  <c r="LH69" i="2"/>
  <c r="IP69" i="2"/>
  <c r="HY69" i="2"/>
  <c r="GS69" i="2"/>
  <c r="GB69" i="2"/>
  <c r="EW69" i="2"/>
  <c r="EX69" i="2" s="1"/>
  <c r="EF69" i="2"/>
  <c r="EG69" i="2" s="1"/>
  <c r="DK69" i="2"/>
  <c r="DL69" i="2" s="1"/>
  <c r="DP69" i="2" s="1"/>
  <c r="DA69" i="2"/>
  <c r="CW69" i="2"/>
  <c r="CS69" i="2"/>
  <c r="CO69" i="2"/>
  <c r="CJ69" i="2"/>
  <c r="CF69" i="2"/>
  <c r="CB69" i="2"/>
  <c r="BX69" i="2"/>
  <c r="BO69" i="2"/>
  <c r="BP69" i="2" s="1"/>
  <c r="BT69" i="2" s="1"/>
  <c r="BL69" i="2"/>
  <c r="BG69" i="2"/>
  <c r="BA69" i="2"/>
  <c r="AZ69" i="2"/>
  <c r="BD69" i="2" s="1"/>
  <c r="AU69" i="2"/>
  <c r="AT69" i="2"/>
  <c r="AS69" i="2"/>
  <c r="AQ69" i="2"/>
  <c r="AP69" i="2"/>
  <c r="AO69" i="2"/>
  <c r="AM69" i="2"/>
  <c r="AL69" i="2"/>
  <c r="AK69" i="2"/>
  <c r="AI69" i="2"/>
  <c r="AH69" i="2"/>
  <c r="AG69" i="2"/>
  <c r="AD69" i="2"/>
  <c r="AC69" i="2"/>
  <c r="AB69" i="2"/>
  <c r="Z69" i="2"/>
  <c r="Y69" i="2"/>
  <c r="X69" i="2"/>
  <c r="V69" i="2"/>
  <c r="U69" i="2"/>
  <c r="T69" i="2"/>
  <c r="R69" i="2"/>
  <c r="Q69" i="2"/>
  <c r="P69" i="2"/>
  <c r="I69" i="2"/>
  <c r="H69" i="2"/>
  <c r="WL68" i="2"/>
  <c r="WH68" i="2"/>
  <c r="WD68" i="2"/>
  <c r="VU68" i="2"/>
  <c r="VQ68" i="2"/>
  <c r="VM68" i="2"/>
  <c r="VC68" i="2"/>
  <c r="VB68" i="2"/>
  <c r="UR68" i="2"/>
  <c r="UD68" i="2"/>
  <c r="TZ68" i="2"/>
  <c r="TV68" i="2"/>
  <c r="TR68" i="2"/>
  <c r="TM68" i="2"/>
  <c r="TI68" i="2"/>
  <c r="TE68" i="2"/>
  <c r="TA68" i="2"/>
  <c r="SR68" i="2"/>
  <c r="SH68" i="2"/>
  <c r="SD68" i="2"/>
  <c r="RZ68" i="2"/>
  <c r="RV68" i="2"/>
  <c r="RQ68" i="2"/>
  <c r="RM68" i="2"/>
  <c r="RI68" i="2"/>
  <c r="RE68" i="2"/>
  <c r="QV68" i="2"/>
  <c r="QL68" i="2"/>
  <c r="QH68" i="2"/>
  <c r="QD68" i="2"/>
  <c r="PZ68" i="2"/>
  <c r="PU68" i="2"/>
  <c r="PQ68" i="2"/>
  <c r="PM68" i="2"/>
  <c r="PI68" i="2"/>
  <c r="OZ68" i="2"/>
  <c r="OP68" i="2"/>
  <c r="OL68" i="2"/>
  <c r="OH68" i="2"/>
  <c r="OD68" i="2"/>
  <c r="NY68" i="2"/>
  <c r="NU68" i="2"/>
  <c r="NQ68" i="2"/>
  <c r="NM68" i="2"/>
  <c r="NI68" i="2"/>
  <c r="ND68" i="2"/>
  <c r="MT68" i="2"/>
  <c r="MP68" i="2"/>
  <c r="ML68" i="2"/>
  <c r="MH68" i="2"/>
  <c r="MC68" i="2"/>
  <c r="LY68" i="2"/>
  <c r="LU68" i="2"/>
  <c r="LQ68" i="2"/>
  <c r="LH68" i="2"/>
  <c r="IP68" i="2"/>
  <c r="IL68" i="2"/>
  <c r="IH68" i="2"/>
  <c r="ID68" i="2"/>
  <c r="HY68" i="2"/>
  <c r="HU68" i="2"/>
  <c r="HQ68" i="2"/>
  <c r="HM68" i="2"/>
  <c r="HD68" i="2"/>
  <c r="GS68" i="2"/>
  <c r="GO68" i="2"/>
  <c r="GK68" i="2"/>
  <c r="GG68" i="2"/>
  <c r="GB68" i="2"/>
  <c r="FX68" i="2"/>
  <c r="FT68" i="2"/>
  <c r="FP68" i="2"/>
  <c r="FG68" i="2"/>
  <c r="EW68" i="2"/>
  <c r="ES68" i="2"/>
  <c r="EO68" i="2"/>
  <c r="EK68" i="2"/>
  <c r="EF68" i="2"/>
  <c r="EB68" i="2"/>
  <c r="DX68" i="2"/>
  <c r="DT68" i="2"/>
  <c r="DK68" i="2"/>
  <c r="DA68" i="2"/>
  <c r="CW68" i="2"/>
  <c r="CS68" i="2"/>
  <c r="CO68" i="2"/>
  <c r="CJ68" i="2"/>
  <c r="CF68" i="2"/>
  <c r="CB68" i="2"/>
  <c r="BX68" i="2"/>
  <c r="BO68" i="2"/>
  <c r="BP68" i="2" s="1"/>
  <c r="BT68" i="2" s="1"/>
  <c r="BL68" i="2"/>
  <c r="BG68" i="2"/>
  <c r="BA68" i="2"/>
  <c r="AZ68" i="2"/>
  <c r="BD68" i="2" s="1"/>
  <c r="AU68" i="2"/>
  <c r="AT68" i="2"/>
  <c r="AS68" i="2"/>
  <c r="AQ68" i="2"/>
  <c r="AP68" i="2"/>
  <c r="AO68" i="2"/>
  <c r="AM68" i="2"/>
  <c r="AL68" i="2"/>
  <c r="AK68" i="2"/>
  <c r="AI68" i="2"/>
  <c r="AH68" i="2"/>
  <c r="AG68" i="2"/>
  <c r="AD68" i="2"/>
  <c r="AC68" i="2"/>
  <c r="AB68" i="2"/>
  <c r="Z68" i="2"/>
  <c r="Y68" i="2"/>
  <c r="X68" i="2"/>
  <c r="V68" i="2"/>
  <c r="U68" i="2"/>
  <c r="T68" i="2"/>
  <c r="R68" i="2"/>
  <c r="Q68" i="2"/>
  <c r="P68" i="2"/>
  <c r="I68" i="2"/>
  <c r="H68" i="2"/>
  <c r="UW68" i="2" s="1"/>
  <c r="WL67" i="2"/>
  <c r="WH67" i="2"/>
  <c r="WD67" i="2"/>
  <c r="VU67" i="2"/>
  <c r="VQ67" i="2"/>
  <c r="VM67" i="2"/>
  <c r="VC67" i="2"/>
  <c r="VB67" i="2"/>
  <c r="UR67" i="2"/>
  <c r="UD67" i="2"/>
  <c r="TZ67" i="2"/>
  <c r="TV67" i="2"/>
  <c r="TR67" i="2"/>
  <c r="TM67" i="2"/>
  <c r="TI67" i="2"/>
  <c r="TE67" i="2"/>
  <c r="TA67" i="2"/>
  <c r="SR67" i="2"/>
  <c r="SS67" i="2" s="1"/>
  <c r="SW67" i="2" s="1"/>
  <c r="SH67" i="2"/>
  <c r="SD67" i="2"/>
  <c r="RZ67" i="2"/>
  <c r="RV67" i="2"/>
  <c r="RQ67" i="2"/>
  <c r="RM67" i="2"/>
  <c r="RI67" i="2"/>
  <c r="RE67" i="2"/>
  <c r="QV67" i="2"/>
  <c r="QL67" i="2"/>
  <c r="QH67" i="2"/>
  <c r="QD67" i="2"/>
  <c r="PZ67" i="2"/>
  <c r="PU67" i="2"/>
  <c r="PQ67" i="2"/>
  <c r="PM67" i="2"/>
  <c r="PI67" i="2"/>
  <c r="OZ67" i="2"/>
  <c r="PA67" i="2" s="1"/>
  <c r="PE67" i="2" s="1"/>
  <c r="OP67" i="2"/>
  <c r="OL67" i="2"/>
  <c r="OH67" i="2"/>
  <c r="OD67" i="2"/>
  <c r="NY67" i="2"/>
  <c r="NU67" i="2"/>
  <c r="NQ67" i="2"/>
  <c r="NM67" i="2"/>
  <c r="NI67" i="2"/>
  <c r="ND67" i="2"/>
  <c r="MT67" i="2"/>
  <c r="MP67" i="2"/>
  <c r="ML67" i="2"/>
  <c r="MH67" i="2"/>
  <c r="MC67" i="2"/>
  <c r="LY67" i="2"/>
  <c r="LU67" i="2"/>
  <c r="LQ67" i="2"/>
  <c r="LH67" i="2"/>
  <c r="IP67" i="2"/>
  <c r="IL67" i="2"/>
  <c r="IH67" i="2"/>
  <c r="ID67" i="2"/>
  <c r="HY67" i="2"/>
  <c r="HU67" i="2"/>
  <c r="HQ67" i="2"/>
  <c r="HM67" i="2"/>
  <c r="HD67" i="2"/>
  <c r="GS67" i="2"/>
  <c r="GO67" i="2"/>
  <c r="GK67" i="2"/>
  <c r="GG67" i="2"/>
  <c r="GB67" i="2"/>
  <c r="FX67" i="2"/>
  <c r="FT67" i="2"/>
  <c r="FP67" i="2"/>
  <c r="FG67" i="2"/>
  <c r="EW67" i="2"/>
  <c r="ES67" i="2"/>
  <c r="EO67" i="2"/>
  <c r="EK67" i="2"/>
  <c r="EF67" i="2"/>
  <c r="EB67" i="2"/>
  <c r="DX67" i="2"/>
  <c r="DT67" i="2"/>
  <c r="DK67" i="2"/>
  <c r="DA67" i="2"/>
  <c r="CW67" i="2"/>
  <c r="CS67" i="2"/>
  <c r="CO67" i="2"/>
  <c r="CJ67" i="2"/>
  <c r="CF67" i="2"/>
  <c r="CB67" i="2"/>
  <c r="BX67" i="2"/>
  <c r="BO67" i="2"/>
  <c r="BP67" i="2" s="1"/>
  <c r="BT67" i="2" s="1"/>
  <c r="BL67" i="2"/>
  <c r="BG67" i="2"/>
  <c r="BA67" i="2"/>
  <c r="AZ67" i="2"/>
  <c r="BD67" i="2" s="1"/>
  <c r="AU67" i="2"/>
  <c r="AT67" i="2"/>
  <c r="AS67" i="2"/>
  <c r="AQ67" i="2"/>
  <c r="AP67" i="2"/>
  <c r="AO67" i="2"/>
  <c r="AM67" i="2"/>
  <c r="AL67" i="2"/>
  <c r="AK67" i="2"/>
  <c r="AI67" i="2"/>
  <c r="AH67" i="2"/>
  <c r="AG67" i="2"/>
  <c r="AD67" i="2"/>
  <c r="AC67" i="2"/>
  <c r="AB67" i="2"/>
  <c r="Z67" i="2"/>
  <c r="Y67" i="2"/>
  <c r="X67" i="2"/>
  <c r="V67" i="2"/>
  <c r="U67" i="2"/>
  <c r="T67" i="2"/>
  <c r="R67" i="2"/>
  <c r="Q67" i="2"/>
  <c r="P67" i="2"/>
  <c r="I67" i="2"/>
  <c r="H67" i="2"/>
  <c r="WL66" i="2"/>
  <c r="WH66" i="2"/>
  <c r="WD66" i="2"/>
  <c r="VU66" i="2"/>
  <c r="VQ66" i="2"/>
  <c r="VM66" i="2"/>
  <c r="VC66" i="2"/>
  <c r="VB66" i="2"/>
  <c r="UR66" i="2"/>
  <c r="UD66" i="2"/>
  <c r="TZ66" i="2"/>
  <c r="TV66" i="2"/>
  <c r="TR66" i="2"/>
  <c r="TM66" i="2"/>
  <c r="TI66" i="2"/>
  <c r="TE66" i="2"/>
  <c r="TA66" i="2"/>
  <c r="SR66" i="2"/>
  <c r="SS66" i="2" s="1"/>
  <c r="SW66" i="2" s="1"/>
  <c r="UF66" i="2" s="1"/>
  <c r="SH66" i="2"/>
  <c r="SD66" i="2"/>
  <c r="RZ66" i="2"/>
  <c r="RV66" i="2"/>
  <c r="RQ66" i="2"/>
  <c r="RM66" i="2"/>
  <c r="RI66" i="2"/>
  <c r="RE66" i="2"/>
  <c r="QV66" i="2"/>
  <c r="QW66" i="2" s="1"/>
  <c r="RA66" i="2" s="1"/>
  <c r="QL66" i="2"/>
  <c r="QH66" i="2"/>
  <c r="QD66" i="2"/>
  <c r="PZ66" i="2"/>
  <c r="PU66" i="2"/>
  <c r="PQ66" i="2"/>
  <c r="PM66" i="2"/>
  <c r="PI66" i="2"/>
  <c r="OZ66" i="2"/>
  <c r="PA66" i="2" s="1"/>
  <c r="PE66" i="2" s="1"/>
  <c r="OP66" i="2"/>
  <c r="OL66" i="2"/>
  <c r="OH66" i="2"/>
  <c r="OD66" i="2"/>
  <c r="NY66" i="2"/>
  <c r="NU66" i="2"/>
  <c r="NQ66" i="2"/>
  <c r="NM66" i="2"/>
  <c r="NI66" i="2"/>
  <c r="ND66" i="2"/>
  <c r="MT66" i="2"/>
  <c r="MP66" i="2"/>
  <c r="ML66" i="2"/>
  <c r="MH66" i="2"/>
  <c r="MC66" i="2"/>
  <c r="LY66" i="2"/>
  <c r="LU66" i="2"/>
  <c r="LQ66" i="2"/>
  <c r="LH66" i="2"/>
  <c r="LI66" i="2" s="1"/>
  <c r="LM66" i="2" s="1"/>
  <c r="IP66" i="2"/>
  <c r="IL66" i="2"/>
  <c r="IH66" i="2"/>
  <c r="ID66" i="2"/>
  <c r="HY66" i="2"/>
  <c r="HU66" i="2"/>
  <c r="HQ66" i="2"/>
  <c r="HM66" i="2"/>
  <c r="HD66" i="2"/>
  <c r="HE66" i="2" s="1"/>
  <c r="HI66" i="2" s="1"/>
  <c r="GS66" i="2"/>
  <c r="GO66" i="2"/>
  <c r="GK66" i="2"/>
  <c r="GG66" i="2"/>
  <c r="GB66" i="2"/>
  <c r="FX66" i="2"/>
  <c r="FT66" i="2"/>
  <c r="FP66" i="2"/>
  <c r="FG66" i="2"/>
  <c r="FH66" i="2" s="1"/>
  <c r="FL66" i="2" s="1"/>
  <c r="EW66" i="2"/>
  <c r="ES66" i="2"/>
  <c r="EO66" i="2"/>
  <c r="EK66" i="2"/>
  <c r="EF66" i="2"/>
  <c r="EB66" i="2"/>
  <c r="DX66" i="2"/>
  <c r="DT66" i="2"/>
  <c r="DK66" i="2"/>
  <c r="DL66" i="2" s="1"/>
  <c r="DP66" i="2" s="1"/>
  <c r="DA66" i="2"/>
  <c r="CW66" i="2"/>
  <c r="CS66" i="2"/>
  <c r="CO66" i="2"/>
  <c r="CJ66" i="2"/>
  <c r="CF66" i="2"/>
  <c r="CB66" i="2"/>
  <c r="BX66" i="2"/>
  <c r="BO66" i="2"/>
  <c r="BP66" i="2" s="1"/>
  <c r="BT66" i="2" s="1"/>
  <c r="BL66" i="2"/>
  <c r="BG66" i="2"/>
  <c r="BA66" i="2"/>
  <c r="AZ66" i="2"/>
  <c r="BD66" i="2" s="1"/>
  <c r="AU66" i="2"/>
  <c r="AT66" i="2"/>
  <c r="AS66" i="2"/>
  <c r="AQ66" i="2"/>
  <c r="AP66" i="2"/>
  <c r="AO66" i="2"/>
  <c r="AM66" i="2"/>
  <c r="AL66" i="2"/>
  <c r="AK66" i="2"/>
  <c r="AI66" i="2"/>
  <c r="AH66" i="2"/>
  <c r="AG66" i="2"/>
  <c r="AD66" i="2"/>
  <c r="AC66" i="2"/>
  <c r="AB66" i="2"/>
  <c r="Z66" i="2"/>
  <c r="Y66" i="2"/>
  <c r="X66" i="2"/>
  <c r="V66" i="2"/>
  <c r="U66" i="2"/>
  <c r="T66" i="2"/>
  <c r="R66" i="2"/>
  <c r="Q66" i="2"/>
  <c r="P66" i="2"/>
  <c r="I66" i="2"/>
  <c r="H66" i="2"/>
  <c r="WL64" i="2"/>
  <c r="WH64" i="2"/>
  <c r="WD64" i="2"/>
  <c r="VU64" i="2"/>
  <c r="VQ64" i="2"/>
  <c r="VM64" i="2"/>
  <c r="VC64" i="2"/>
  <c r="UR64" i="2"/>
  <c r="UD64" i="2"/>
  <c r="TZ64" i="2"/>
  <c r="TV64" i="2"/>
  <c r="TR64" i="2"/>
  <c r="TM64" i="2"/>
  <c r="TI64" i="2"/>
  <c r="TE64" i="2"/>
  <c r="TA64" i="2"/>
  <c r="SR64" i="2"/>
  <c r="SS64" i="2" s="1"/>
  <c r="SW64" i="2" s="1"/>
  <c r="UF64" i="2" s="1"/>
  <c r="SH64" i="2"/>
  <c r="SD64" i="2"/>
  <c r="RZ64" i="2"/>
  <c r="RV64" i="2"/>
  <c r="RQ64" i="2"/>
  <c r="RM64" i="2"/>
  <c r="RI64" i="2"/>
  <c r="RE64" i="2"/>
  <c r="QV64" i="2"/>
  <c r="QW64" i="2" s="1"/>
  <c r="RA64" i="2" s="1"/>
  <c r="QL64" i="2"/>
  <c r="QH64" i="2"/>
  <c r="QD64" i="2"/>
  <c r="PZ64" i="2"/>
  <c r="PU64" i="2"/>
  <c r="PQ64" i="2"/>
  <c r="PM64" i="2"/>
  <c r="PI64" i="2"/>
  <c r="OZ64" i="2"/>
  <c r="PA64" i="2" s="1"/>
  <c r="PE64" i="2" s="1"/>
  <c r="QN64" i="2" s="1"/>
  <c r="OP64" i="2"/>
  <c r="OL64" i="2"/>
  <c r="OH64" i="2"/>
  <c r="OD64" i="2"/>
  <c r="NY64" i="2"/>
  <c r="NU64" i="2"/>
  <c r="NQ64" i="2"/>
  <c r="NM64" i="2"/>
  <c r="NI64" i="2"/>
  <c r="ND64" i="2"/>
  <c r="MT64" i="2"/>
  <c r="MP64" i="2"/>
  <c r="ML64" i="2"/>
  <c r="MH64" i="2"/>
  <c r="MC64" i="2"/>
  <c r="LY64" i="2"/>
  <c r="LU64" i="2"/>
  <c r="LQ64" i="2"/>
  <c r="LH64" i="2"/>
  <c r="IP64" i="2"/>
  <c r="IL64" i="2"/>
  <c r="IH64" i="2"/>
  <c r="ID64" i="2"/>
  <c r="HY64" i="2"/>
  <c r="HU64" i="2"/>
  <c r="HQ64" i="2"/>
  <c r="HM64" i="2"/>
  <c r="HD64" i="2"/>
  <c r="GS64" i="2"/>
  <c r="GO64" i="2"/>
  <c r="GK64" i="2"/>
  <c r="GG64" i="2"/>
  <c r="GB64" i="2"/>
  <c r="FX64" i="2"/>
  <c r="FT64" i="2"/>
  <c r="FP64" i="2"/>
  <c r="FG64" i="2"/>
  <c r="EW64" i="2"/>
  <c r="ES64" i="2"/>
  <c r="EO64" i="2"/>
  <c r="EK64" i="2"/>
  <c r="EF64" i="2"/>
  <c r="EB64" i="2"/>
  <c r="DX64" i="2"/>
  <c r="DT64" i="2"/>
  <c r="DK64" i="2"/>
  <c r="DA64" i="2"/>
  <c r="CW64" i="2"/>
  <c r="CS64" i="2"/>
  <c r="CO64" i="2"/>
  <c r="CJ64" i="2"/>
  <c r="CF64" i="2"/>
  <c r="CB64" i="2"/>
  <c r="BX64" i="2"/>
  <c r="BL64" i="2"/>
  <c r="BM64" i="2" s="1"/>
  <c r="BG64" i="2"/>
  <c r="BA64" i="2"/>
  <c r="AZ64" i="2"/>
  <c r="BD64" i="2" s="1"/>
  <c r="AU64" i="2"/>
  <c r="AT64" i="2"/>
  <c r="AS64" i="2"/>
  <c r="AQ64" i="2"/>
  <c r="AP64" i="2"/>
  <c r="AO64" i="2"/>
  <c r="AM64" i="2"/>
  <c r="AL64" i="2"/>
  <c r="AK64" i="2"/>
  <c r="AI64" i="2"/>
  <c r="AH64" i="2"/>
  <c r="AG64" i="2"/>
  <c r="AD64" i="2"/>
  <c r="AC64" i="2"/>
  <c r="AB64" i="2"/>
  <c r="Z64" i="2"/>
  <c r="Y64" i="2"/>
  <c r="X64" i="2"/>
  <c r="V64" i="2"/>
  <c r="U64" i="2"/>
  <c r="T64" i="2"/>
  <c r="R64" i="2"/>
  <c r="Q64" i="2"/>
  <c r="P64" i="2"/>
  <c r="I64" i="2"/>
  <c r="WL63" i="2"/>
  <c r="WH63" i="2"/>
  <c r="WD63" i="2"/>
  <c r="VU63" i="2"/>
  <c r="VQ63" i="2"/>
  <c r="VM63" i="2"/>
  <c r="VC63" i="2"/>
  <c r="VB63" i="2"/>
  <c r="UR63" i="2"/>
  <c r="UD63" i="2"/>
  <c r="TZ63" i="2"/>
  <c r="TV63" i="2"/>
  <c r="TR63" i="2"/>
  <c r="TM63" i="2"/>
  <c r="TI63" i="2"/>
  <c r="TE63" i="2"/>
  <c r="TA63" i="2"/>
  <c r="SR63" i="2"/>
  <c r="SH63" i="2"/>
  <c r="SD63" i="2"/>
  <c r="RZ63" i="2"/>
  <c r="RV63" i="2"/>
  <c r="RQ63" i="2"/>
  <c r="RM63" i="2"/>
  <c r="RI63" i="2"/>
  <c r="RE63" i="2"/>
  <c r="QV63" i="2"/>
  <c r="QL63" i="2"/>
  <c r="QH63" i="2"/>
  <c r="QD63" i="2"/>
  <c r="PZ63" i="2"/>
  <c r="PU63" i="2"/>
  <c r="PQ63" i="2"/>
  <c r="PM63" i="2"/>
  <c r="PI63" i="2"/>
  <c r="OZ63" i="2"/>
  <c r="OP63" i="2"/>
  <c r="OL63" i="2"/>
  <c r="OH63" i="2"/>
  <c r="OD63" i="2"/>
  <c r="NY63" i="2"/>
  <c r="NU63" i="2"/>
  <c r="NQ63" i="2"/>
  <c r="NM63" i="2"/>
  <c r="NI63" i="2"/>
  <c r="ND63" i="2"/>
  <c r="MT63" i="2"/>
  <c r="MP63" i="2"/>
  <c r="ML63" i="2"/>
  <c r="MH63" i="2"/>
  <c r="MC63" i="2"/>
  <c r="LY63" i="2"/>
  <c r="LU63" i="2"/>
  <c r="LQ63" i="2"/>
  <c r="LH63" i="2"/>
  <c r="IP63" i="2"/>
  <c r="IL63" i="2"/>
  <c r="IH63" i="2"/>
  <c r="ID63" i="2"/>
  <c r="HY63" i="2"/>
  <c r="HU63" i="2"/>
  <c r="HQ63" i="2"/>
  <c r="HM63" i="2"/>
  <c r="HD63" i="2"/>
  <c r="HE63" i="2" s="1"/>
  <c r="HI63" i="2" s="1"/>
  <c r="GS63" i="2"/>
  <c r="GO63" i="2"/>
  <c r="GK63" i="2"/>
  <c r="GG63" i="2"/>
  <c r="GB63" i="2"/>
  <c r="FX63" i="2"/>
  <c r="FT63" i="2"/>
  <c r="FP63" i="2"/>
  <c r="FG63" i="2"/>
  <c r="FH63" i="2" s="1"/>
  <c r="FL63" i="2" s="1"/>
  <c r="EW63" i="2"/>
  <c r="ES63" i="2"/>
  <c r="EO63" i="2"/>
  <c r="EK63" i="2"/>
  <c r="EF63" i="2"/>
  <c r="EB63" i="2"/>
  <c r="DX63" i="2"/>
  <c r="DT63" i="2"/>
  <c r="DK63" i="2"/>
  <c r="DA63" i="2"/>
  <c r="CW63" i="2"/>
  <c r="CS63" i="2"/>
  <c r="CO63" i="2"/>
  <c r="CJ63" i="2"/>
  <c r="CF63" i="2"/>
  <c r="CB63" i="2"/>
  <c r="BX63" i="2"/>
  <c r="BO63" i="2"/>
  <c r="BP63" i="2" s="1"/>
  <c r="BT63" i="2" s="1"/>
  <c r="BL63" i="2"/>
  <c r="BG63" i="2"/>
  <c r="BA63" i="2"/>
  <c r="AZ63" i="2"/>
  <c r="BD63" i="2" s="1"/>
  <c r="AU63" i="2"/>
  <c r="AT63" i="2"/>
  <c r="AS63" i="2"/>
  <c r="AQ63" i="2"/>
  <c r="AP63" i="2"/>
  <c r="AO63" i="2"/>
  <c r="AM63" i="2"/>
  <c r="AL63" i="2"/>
  <c r="AK63" i="2"/>
  <c r="AI63" i="2"/>
  <c r="AH63" i="2"/>
  <c r="AG63" i="2"/>
  <c r="AD63" i="2"/>
  <c r="AC63" i="2"/>
  <c r="AB63" i="2"/>
  <c r="Z63" i="2"/>
  <c r="Y63" i="2"/>
  <c r="X63" i="2"/>
  <c r="V63" i="2"/>
  <c r="U63" i="2"/>
  <c r="T63" i="2"/>
  <c r="R63" i="2"/>
  <c r="Q63" i="2"/>
  <c r="P63" i="2"/>
  <c r="I63" i="2"/>
  <c r="H63" i="2"/>
  <c r="UW63" i="2" s="1"/>
  <c r="WL62" i="2"/>
  <c r="WH62" i="2"/>
  <c r="VU62" i="2"/>
  <c r="VQ62" i="2"/>
  <c r="VC62" i="2"/>
  <c r="VB62" i="2"/>
  <c r="UR62" i="2"/>
  <c r="UD62" i="2"/>
  <c r="TZ62" i="2"/>
  <c r="TV62" i="2"/>
  <c r="TM62" i="2"/>
  <c r="TI62" i="2"/>
  <c r="TE62" i="2"/>
  <c r="SR62" i="2"/>
  <c r="SS62" i="2" s="1"/>
  <c r="SW62" i="2" s="1"/>
  <c r="SH62" i="2"/>
  <c r="SD62" i="2"/>
  <c r="RZ62" i="2"/>
  <c r="RQ62" i="2"/>
  <c r="RM62" i="2"/>
  <c r="RI62" i="2"/>
  <c r="QV62" i="2"/>
  <c r="QW62" i="2" s="1"/>
  <c r="RA62" i="2" s="1"/>
  <c r="QL62" i="2"/>
  <c r="QH62" i="2"/>
  <c r="QD62" i="2"/>
  <c r="PU62" i="2"/>
  <c r="PQ62" i="2"/>
  <c r="PM62" i="2"/>
  <c r="OZ62" i="2"/>
  <c r="PA62" i="2" s="1"/>
  <c r="PE62" i="2" s="1"/>
  <c r="OP62" i="2"/>
  <c r="OL62" i="2"/>
  <c r="OH62" i="2"/>
  <c r="NY62" i="2"/>
  <c r="NU62" i="2"/>
  <c r="NQ62" i="2"/>
  <c r="NI62" i="2"/>
  <c r="ND62" i="2"/>
  <c r="MT62" i="2"/>
  <c r="MP62" i="2"/>
  <c r="ML62" i="2"/>
  <c r="MC62" i="2"/>
  <c r="LY62" i="2"/>
  <c r="LU62" i="2"/>
  <c r="LH62" i="2"/>
  <c r="LI62" i="2" s="1"/>
  <c r="LM62" i="2" s="1"/>
  <c r="IP62" i="2"/>
  <c r="IL62" i="2"/>
  <c r="IH62" i="2"/>
  <c r="HY62" i="2"/>
  <c r="HU62" i="2"/>
  <c r="HQ62" i="2"/>
  <c r="HD62" i="2"/>
  <c r="GS62" i="2"/>
  <c r="GO62" i="2"/>
  <c r="GK62" i="2"/>
  <c r="GB62" i="2"/>
  <c r="FX62" i="2"/>
  <c r="FT62" i="2"/>
  <c r="FG62" i="2"/>
  <c r="FH62" i="2" s="1"/>
  <c r="FL62" i="2" s="1"/>
  <c r="EW62" i="2"/>
  <c r="ES62" i="2"/>
  <c r="EO62" i="2"/>
  <c r="EF62" i="2"/>
  <c r="EB62" i="2"/>
  <c r="DX62" i="2"/>
  <c r="DK62" i="2"/>
  <c r="DL62" i="2" s="1"/>
  <c r="DP62" i="2" s="1"/>
  <c r="DA62" i="2"/>
  <c r="CW62" i="2"/>
  <c r="CJ62" i="2"/>
  <c r="BO62" i="2"/>
  <c r="BP62" i="2" s="1"/>
  <c r="BT62" i="2" s="1"/>
  <c r="DD62" i="2" s="1"/>
  <c r="BL62" i="2"/>
  <c r="BG62" i="2"/>
  <c r="BA62" i="2"/>
  <c r="AZ62" i="2"/>
  <c r="BD62" i="2" s="1"/>
  <c r="AU62" i="2"/>
  <c r="AT62" i="2"/>
  <c r="AS62" i="2"/>
  <c r="AQ62" i="2"/>
  <c r="AP62" i="2"/>
  <c r="AO62" i="2"/>
  <c r="AM62" i="2"/>
  <c r="AL62" i="2"/>
  <c r="AK62" i="2"/>
  <c r="AI62" i="2"/>
  <c r="AH62" i="2"/>
  <c r="AG62" i="2"/>
  <c r="AD62" i="2"/>
  <c r="AC62" i="2"/>
  <c r="AB62" i="2"/>
  <c r="Z62" i="2"/>
  <c r="Y62" i="2"/>
  <c r="X62" i="2"/>
  <c r="V62" i="2"/>
  <c r="U62" i="2"/>
  <c r="T62" i="2"/>
  <c r="R62" i="2"/>
  <c r="Q62" i="2"/>
  <c r="P62" i="2"/>
  <c r="I62" i="2"/>
  <c r="H62" i="2"/>
  <c r="WL61" i="2"/>
  <c r="WH61" i="2"/>
  <c r="WD61" i="2"/>
  <c r="VU61" i="2"/>
  <c r="VQ61" i="2"/>
  <c r="VM61" i="2"/>
  <c r="VB61" i="2"/>
  <c r="UR61" i="2"/>
  <c r="UD61" i="2"/>
  <c r="TZ61" i="2"/>
  <c r="TV61" i="2"/>
  <c r="TR61" i="2"/>
  <c r="TM61" i="2"/>
  <c r="TI61" i="2"/>
  <c r="TE61" i="2"/>
  <c r="TA61" i="2"/>
  <c r="SR61" i="2"/>
  <c r="SH61" i="2"/>
  <c r="SD61" i="2"/>
  <c r="RZ61" i="2"/>
  <c r="RV61" i="2"/>
  <c r="RQ61" i="2"/>
  <c r="RM61" i="2"/>
  <c r="RI61" i="2"/>
  <c r="RE61" i="2"/>
  <c r="QV61" i="2"/>
  <c r="QL61" i="2"/>
  <c r="QH61" i="2"/>
  <c r="QD61" i="2"/>
  <c r="PZ61" i="2"/>
  <c r="PU61" i="2"/>
  <c r="PQ61" i="2"/>
  <c r="PM61" i="2"/>
  <c r="PI61" i="2"/>
  <c r="OZ61" i="2"/>
  <c r="OP61" i="2"/>
  <c r="OL61" i="2"/>
  <c r="OH61" i="2"/>
  <c r="OD61" i="2"/>
  <c r="NY61" i="2"/>
  <c r="NU61" i="2"/>
  <c r="NQ61" i="2"/>
  <c r="NM61" i="2"/>
  <c r="NI61" i="2"/>
  <c r="ND61" i="2"/>
  <c r="MT61" i="2"/>
  <c r="MP61" i="2"/>
  <c r="ML61" i="2"/>
  <c r="MH61" i="2"/>
  <c r="MC61" i="2"/>
  <c r="LY61" i="2"/>
  <c r="LU61" i="2"/>
  <c r="LQ61" i="2"/>
  <c r="LH61" i="2"/>
  <c r="LI61" i="2" s="1"/>
  <c r="LM61" i="2" s="1"/>
  <c r="E11" i="4" s="1"/>
  <c r="LE61" i="2"/>
  <c r="F10" i="4"/>
  <c r="IP61" i="2"/>
  <c r="IL61" i="2"/>
  <c r="IH61" i="2"/>
  <c r="ID61" i="2"/>
  <c r="HY61" i="2"/>
  <c r="HU61" i="2"/>
  <c r="HQ61" i="2"/>
  <c r="HM61" i="2"/>
  <c r="F9" i="4" s="1"/>
  <c r="HD61" i="2"/>
  <c r="GS61" i="2"/>
  <c r="GO61" i="2"/>
  <c r="GK61" i="2"/>
  <c r="GG61" i="2"/>
  <c r="GB61" i="2"/>
  <c r="FX61" i="2"/>
  <c r="FT61" i="2"/>
  <c r="FP61" i="2"/>
  <c r="FG61" i="2"/>
  <c r="EW61" i="2"/>
  <c r="ES61" i="2"/>
  <c r="EO61" i="2"/>
  <c r="EK61" i="2"/>
  <c r="EF61" i="2"/>
  <c r="EB61" i="2"/>
  <c r="DX61" i="2"/>
  <c r="DT61" i="2"/>
  <c r="DJ61" i="2"/>
  <c r="DK61" i="2" s="1"/>
  <c r="DA61" i="2"/>
  <c r="CW61" i="2"/>
  <c r="CS61" i="2"/>
  <c r="CO61" i="2"/>
  <c r="CJ61" i="2"/>
  <c r="CF61" i="2"/>
  <c r="CB61" i="2"/>
  <c r="BX61" i="2"/>
  <c r="BN61" i="2"/>
  <c r="BL61" i="2"/>
  <c r="BG61" i="2"/>
  <c r="AZ61" i="2"/>
  <c r="BD61" i="2" s="1"/>
  <c r="AU61" i="2"/>
  <c r="AT61" i="2"/>
  <c r="AS61" i="2"/>
  <c r="AQ61" i="2"/>
  <c r="AP61" i="2"/>
  <c r="AO61" i="2"/>
  <c r="AM61" i="2"/>
  <c r="AL61" i="2"/>
  <c r="AK61" i="2"/>
  <c r="AI61" i="2"/>
  <c r="AH61" i="2"/>
  <c r="AG61" i="2"/>
  <c r="AD61" i="2"/>
  <c r="AC61" i="2"/>
  <c r="AB61" i="2"/>
  <c r="Z61" i="2"/>
  <c r="Y61" i="2"/>
  <c r="X61" i="2"/>
  <c r="V61" i="2"/>
  <c r="U61" i="2"/>
  <c r="T61" i="2"/>
  <c r="R61" i="2"/>
  <c r="Q61" i="2"/>
  <c r="P61" i="2"/>
  <c r="H61" i="2"/>
  <c r="WL60" i="2"/>
  <c r="WH60" i="2"/>
  <c r="WD60" i="2"/>
  <c r="VU60" i="2"/>
  <c r="VQ60" i="2"/>
  <c r="VM60" i="2"/>
  <c r="VB60" i="2"/>
  <c r="UR60" i="2"/>
  <c r="UD60" i="2"/>
  <c r="TZ60" i="2"/>
  <c r="TV60" i="2"/>
  <c r="TR60" i="2"/>
  <c r="TM60" i="2"/>
  <c r="TI60" i="2"/>
  <c r="TE60" i="2"/>
  <c r="TA60" i="2"/>
  <c r="SR60" i="2"/>
  <c r="SS60" i="2" s="1"/>
  <c r="SW60" i="2" s="1"/>
  <c r="UF60" i="2" s="1"/>
  <c r="SH60" i="2"/>
  <c r="SD60" i="2"/>
  <c r="RZ60" i="2"/>
  <c r="RV60" i="2"/>
  <c r="RQ60" i="2"/>
  <c r="RM60" i="2"/>
  <c r="RI60" i="2"/>
  <c r="RE60" i="2"/>
  <c r="QV60" i="2"/>
  <c r="QW60" i="2" s="1"/>
  <c r="RA60" i="2" s="1"/>
  <c r="QL60" i="2"/>
  <c r="QH60" i="2"/>
  <c r="QD60" i="2"/>
  <c r="PZ60" i="2"/>
  <c r="PU60" i="2"/>
  <c r="PQ60" i="2"/>
  <c r="PM60" i="2"/>
  <c r="PI60" i="2"/>
  <c r="OZ60" i="2"/>
  <c r="PA60" i="2" s="1"/>
  <c r="PE60" i="2" s="1"/>
  <c r="OP60" i="2"/>
  <c r="OL60" i="2"/>
  <c r="OH60" i="2"/>
  <c r="OD60" i="2"/>
  <c r="NY60" i="2"/>
  <c r="NU60" i="2"/>
  <c r="NQ60" i="2"/>
  <c r="NM60" i="2"/>
  <c r="NI60" i="2"/>
  <c r="ND60" i="2"/>
  <c r="MT60" i="2"/>
  <c r="MP60" i="2"/>
  <c r="ML60" i="2"/>
  <c r="MH60" i="2"/>
  <c r="MC60" i="2"/>
  <c r="LY60" i="2"/>
  <c r="LU60" i="2"/>
  <c r="LQ60" i="2"/>
  <c r="LG60" i="2"/>
  <c r="LH60" i="2" s="1"/>
  <c r="LI60" i="2" s="1"/>
  <c r="LM60" i="2" s="1"/>
  <c r="IP60" i="2"/>
  <c r="IL60" i="2"/>
  <c r="IH60" i="2"/>
  <c r="ID60" i="2"/>
  <c r="HY60" i="2"/>
  <c r="HU60" i="2"/>
  <c r="HQ60" i="2"/>
  <c r="HM60" i="2"/>
  <c r="HD60" i="2"/>
  <c r="HE60" i="2" s="1"/>
  <c r="HI60" i="2" s="1"/>
  <c r="GS60" i="2"/>
  <c r="GO60" i="2"/>
  <c r="GK60" i="2"/>
  <c r="GG60" i="2"/>
  <c r="GB60" i="2"/>
  <c r="FX60" i="2"/>
  <c r="FT60" i="2"/>
  <c r="FP60" i="2"/>
  <c r="FG60" i="2"/>
  <c r="FH60" i="2" s="1"/>
  <c r="FL60" i="2" s="1"/>
  <c r="EW60" i="2"/>
  <c r="ES60" i="2"/>
  <c r="EO60" i="2"/>
  <c r="EK60" i="2"/>
  <c r="EF60" i="2"/>
  <c r="EB60" i="2"/>
  <c r="DX60" i="2"/>
  <c r="DT60" i="2"/>
  <c r="DJ60" i="2"/>
  <c r="DA60" i="2"/>
  <c r="CW60" i="2"/>
  <c r="CS60" i="2"/>
  <c r="CO60" i="2"/>
  <c r="CJ60" i="2"/>
  <c r="CF60" i="2"/>
  <c r="CB60" i="2"/>
  <c r="BX60" i="2"/>
  <c r="BO60" i="2"/>
  <c r="BP60" i="2" s="1"/>
  <c r="BT60" i="2" s="1"/>
  <c r="BL60" i="2"/>
  <c r="BI60" i="2"/>
  <c r="BI177" i="2" s="1"/>
  <c r="BH60" i="2"/>
  <c r="AZ60" i="2"/>
  <c r="BD60" i="2" s="1"/>
  <c r="AU60" i="2"/>
  <c r="AT60" i="2"/>
  <c r="AS60" i="2"/>
  <c r="AQ60" i="2"/>
  <c r="AP60" i="2"/>
  <c r="AO60" i="2"/>
  <c r="AM60" i="2"/>
  <c r="AL60" i="2"/>
  <c r="AK60" i="2"/>
  <c r="AI60" i="2"/>
  <c r="AH60" i="2"/>
  <c r="AG60" i="2"/>
  <c r="AD60" i="2"/>
  <c r="AC60" i="2"/>
  <c r="AB60" i="2"/>
  <c r="Z60" i="2"/>
  <c r="Y60" i="2"/>
  <c r="X60" i="2"/>
  <c r="V60" i="2"/>
  <c r="U60" i="2"/>
  <c r="T60" i="2"/>
  <c r="R60" i="2"/>
  <c r="Q60" i="2"/>
  <c r="P60" i="2"/>
  <c r="H60" i="2"/>
  <c r="WL59" i="2"/>
  <c r="WH59" i="2"/>
  <c r="WD59" i="2"/>
  <c r="VU59" i="2"/>
  <c r="VQ59" i="2"/>
  <c r="VM59" i="2"/>
  <c r="VC59" i="2"/>
  <c r="VB59" i="2"/>
  <c r="UR59" i="2"/>
  <c r="UD59" i="2"/>
  <c r="TZ59" i="2"/>
  <c r="TV59" i="2"/>
  <c r="TR59" i="2"/>
  <c r="TM59" i="2"/>
  <c r="TI59" i="2"/>
  <c r="TE59" i="2"/>
  <c r="TA59" i="2"/>
  <c r="SR59" i="2"/>
  <c r="SH59" i="2"/>
  <c r="SD59" i="2"/>
  <c r="RZ59" i="2"/>
  <c r="RV59" i="2"/>
  <c r="RQ59" i="2"/>
  <c r="RM59" i="2"/>
  <c r="RI59" i="2"/>
  <c r="RE59" i="2"/>
  <c r="QV59" i="2"/>
  <c r="QL59" i="2"/>
  <c r="QH59" i="2"/>
  <c r="QD59" i="2"/>
  <c r="PZ59" i="2"/>
  <c r="PU59" i="2"/>
  <c r="PQ59" i="2"/>
  <c r="PM59" i="2"/>
  <c r="PI59" i="2"/>
  <c r="OZ59" i="2"/>
  <c r="OP59" i="2"/>
  <c r="OL59" i="2"/>
  <c r="OH59" i="2"/>
  <c r="OD59" i="2"/>
  <c r="NY59" i="2"/>
  <c r="NU59" i="2"/>
  <c r="NQ59" i="2"/>
  <c r="NM59" i="2"/>
  <c r="NI59" i="2"/>
  <c r="ND59" i="2"/>
  <c r="MT59" i="2"/>
  <c r="MP59" i="2"/>
  <c r="ML59" i="2"/>
  <c r="MH59" i="2"/>
  <c r="MC59" i="2"/>
  <c r="LY59" i="2"/>
  <c r="LU59" i="2"/>
  <c r="LQ59" i="2"/>
  <c r="LH59" i="2"/>
  <c r="IP59" i="2"/>
  <c r="IL59" i="2"/>
  <c r="IH59" i="2"/>
  <c r="ID59" i="2"/>
  <c r="HY59" i="2"/>
  <c r="HU59" i="2"/>
  <c r="HQ59" i="2"/>
  <c r="HM59" i="2"/>
  <c r="HD59" i="2"/>
  <c r="HE59" i="2" s="1"/>
  <c r="HI59" i="2" s="1"/>
  <c r="HA59" i="2"/>
  <c r="GS59" i="2"/>
  <c r="GO59" i="2"/>
  <c r="GK59" i="2"/>
  <c r="GG59" i="2"/>
  <c r="GB59" i="2"/>
  <c r="FX59" i="2"/>
  <c r="FT59" i="2"/>
  <c r="FP59" i="2"/>
  <c r="FG59" i="2"/>
  <c r="EW59" i="2"/>
  <c r="ES59" i="2"/>
  <c r="EO59" i="2"/>
  <c r="EK59" i="2"/>
  <c r="EF59" i="2"/>
  <c r="EB59" i="2"/>
  <c r="DX59" i="2"/>
  <c r="DT59" i="2"/>
  <c r="DK59" i="2"/>
  <c r="DL59" i="2" s="1"/>
  <c r="DP59" i="2" s="1"/>
  <c r="DA59" i="2"/>
  <c r="CW59" i="2"/>
  <c r="CS59" i="2"/>
  <c r="CO59" i="2"/>
  <c r="CJ59" i="2"/>
  <c r="CF59" i="2"/>
  <c r="CB59" i="2"/>
  <c r="BX59" i="2"/>
  <c r="BO59" i="2"/>
  <c r="BL59" i="2"/>
  <c r="BG59" i="2"/>
  <c r="AZ59" i="2"/>
  <c r="BD59" i="2" s="1"/>
  <c r="AU59" i="2"/>
  <c r="AT59" i="2"/>
  <c r="AS59" i="2"/>
  <c r="AQ59" i="2"/>
  <c r="AP59" i="2"/>
  <c r="AO59" i="2"/>
  <c r="AM59" i="2"/>
  <c r="AL59" i="2"/>
  <c r="AK59" i="2"/>
  <c r="AI59" i="2"/>
  <c r="AH59" i="2"/>
  <c r="AG59" i="2"/>
  <c r="AD59" i="2"/>
  <c r="AC59" i="2"/>
  <c r="AB59" i="2"/>
  <c r="Z59" i="2"/>
  <c r="Y59" i="2"/>
  <c r="X59" i="2"/>
  <c r="V59" i="2"/>
  <c r="U59" i="2"/>
  <c r="T59" i="2"/>
  <c r="R59" i="2"/>
  <c r="Q59" i="2"/>
  <c r="P59" i="2"/>
  <c r="I59" i="2"/>
  <c r="H59" i="2"/>
  <c r="WL58" i="2"/>
  <c r="WH58" i="2"/>
  <c r="WD58" i="2"/>
  <c r="VU58" i="2"/>
  <c r="VQ58" i="2"/>
  <c r="VM58" i="2"/>
  <c r="VC58" i="2"/>
  <c r="VB58" i="2"/>
  <c r="UR58" i="2"/>
  <c r="UD58" i="2"/>
  <c r="TZ58" i="2"/>
  <c r="TV58" i="2"/>
  <c r="TR58" i="2"/>
  <c r="TM58" i="2"/>
  <c r="TI58" i="2"/>
  <c r="TE58" i="2"/>
  <c r="TA58" i="2"/>
  <c r="SR58" i="2"/>
  <c r="SS58" i="2" s="1"/>
  <c r="SW58" i="2" s="1"/>
  <c r="SH58" i="2"/>
  <c r="SD58" i="2"/>
  <c r="RZ58" i="2"/>
  <c r="RV58" i="2"/>
  <c r="RQ58" i="2"/>
  <c r="RM58" i="2"/>
  <c r="RI58" i="2"/>
  <c r="RE58" i="2"/>
  <c r="QV58" i="2"/>
  <c r="QL58" i="2"/>
  <c r="QH58" i="2"/>
  <c r="QD58" i="2"/>
  <c r="PZ58" i="2"/>
  <c r="PU58" i="2"/>
  <c r="PQ58" i="2"/>
  <c r="PM58" i="2"/>
  <c r="PI58" i="2"/>
  <c r="OZ58" i="2"/>
  <c r="PA58" i="2" s="1"/>
  <c r="PE58" i="2" s="1"/>
  <c r="QN58" i="2" s="1"/>
  <c r="OP58" i="2"/>
  <c r="OL58" i="2"/>
  <c r="OH58" i="2"/>
  <c r="OD58" i="2"/>
  <c r="NY58" i="2"/>
  <c r="NU58" i="2"/>
  <c r="NQ58" i="2"/>
  <c r="NM58" i="2"/>
  <c r="NI58" i="2"/>
  <c r="ND58" i="2"/>
  <c r="MT58" i="2"/>
  <c r="MP58" i="2"/>
  <c r="ML58" i="2"/>
  <c r="MH58" i="2"/>
  <c r="MC58" i="2"/>
  <c r="LY58" i="2"/>
  <c r="LU58" i="2"/>
  <c r="LQ58" i="2"/>
  <c r="LH58" i="2"/>
  <c r="IP58" i="2"/>
  <c r="IL58" i="2"/>
  <c r="IH58" i="2"/>
  <c r="ID58" i="2"/>
  <c r="HY58" i="2"/>
  <c r="HU58" i="2"/>
  <c r="HQ58" i="2"/>
  <c r="HM58" i="2"/>
  <c r="HD58" i="2"/>
  <c r="GS58" i="2"/>
  <c r="GO58" i="2"/>
  <c r="GK58" i="2"/>
  <c r="GG58" i="2"/>
  <c r="GB58" i="2"/>
  <c r="FX58" i="2"/>
  <c r="FT58" i="2"/>
  <c r="FP58" i="2"/>
  <c r="FG58" i="2"/>
  <c r="EW58" i="2"/>
  <c r="ES58" i="2"/>
  <c r="EO58" i="2"/>
  <c r="EK58" i="2"/>
  <c r="EF58" i="2"/>
  <c r="EB58" i="2"/>
  <c r="DX58" i="2"/>
  <c r="DT58" i="2"/>
  <c r="DK58" i="2"/>
  <c r="DA58" i="2"/>
  <c r="CW58" i="2"/>
  <c r="CS58" i="2"/>
  <c r="CO58" i="2"/>
  <c r="CJ58" i="2"/>
  <c r="CF58" i="2"/>
  <c r="CB58" i="2"/>
  <c r="BX58" i="2"/>
  <c r="BO58" i="2"/>
  <c r="BP58" i="2" s="1"/>
  <c r="BT58" i="2" s="1"/>
  <c r="BL58" i="2"/>
  <c r="BG58" i="2"/>
  <c r="AZ58" i="2"/>
  <c r="BD58" i="2" s="1"/>
  <c r="AU58" i="2"/>
  <c r="AT58" i="2"/>
  <c r="AS58" i="2"/>
  <c r="AQ58" i="2"/>
  <c r="AP58" i="2"/>
  <c r="AO58" i="2"/>
  <c r="AM58" i="2"/>
  <c r="AL58" i="2"/>
  <c r="AK58" i="2"/>
  <c r="AI58" i="2"/>
  <c r="AH58" i="2"/>
  <c r="AG58" i="2"/>
  <c r="AD58" i="2"/>
  <c r="AC58" i="2"/>
  <c r="AB58" i="2"/>
  <c r="Z58" i="2"/>
  <c r="Y58" i="2"/>
  <c r="X58" i="2"/>
  <c r="V58" i="2"/>
  <c r="U58" i="2"/>
  <c r="T58" i="2"/>
  <c r="R58" i="2"/>
  <c r="Q58" i="2"/>
  <c r="P58" i="2"/>
  <c r="I58" i="2"/>
  <c r="H58" i="2"/>
  <c r="WL57" i="2"/>
  <c r="WH57" i="2"/>
  <c r="WD57" i="2"/>
  <c r="VU57" i="2"/>
  <c r="VQ57" i="2"/>
  <c r="VM57" i="2"/>
  <c r="VC57" i="2"/>
  <c r="VB57" i="2"/>
  <c r="UR57" i="2"/>
  <c r="UD57" i="2"/>
  <c r="TZ57" i="2"/>
  <c r="TV57" i="2"/>
  <c r="TR57" i="2"/>
  <c r="TM57" i="2"/>
  <c r="TI57" i="2"/>
  <c r="TE57" i="2"/>
  <c r="TA57" i="2"/>
  <c r="SR57" i="2"/>
  <c r="SH57" i="2"/>
  <c r="SD57" i="2"/>
  <c r="RZ57" i="2"/>
  <c r="RV57" i="2"/>
  <c r="RQ57" i="2"/>
  <c r="RM57" i="2"/>
  <c r="RI57" i="2"/>
  <c r="RE57" i="2"/>
  <c r="QV57" i="2"/>
  <c r="QL57" i="2"/>
  <c r="QH57" i="2"/>
  <c r="QD57" i="2"/>
  <c r="PZ57" i="2"/>
  <c r="PU57" i="2"/>
  <c r="PQ57" i="2"/>
  <c r="PM57" i="2"/>
  <c r="PI57" i="2"/>
  <c r="OZ57" i="2"/>
  <c r="OP57" i="2"/>
  <c r="OL57" i="2"/>
  <c r="OH57" i="2"/>
  <c r="OD57" i="2"/>
  <c r="NY57" i="2"/>
  <c r="NU57" i="2"/>
  <c r="NQ57" i="2"/>
  <c r="NM57" i="2"/>
  <c r="NI57" i="2"/>
  <c r="ND57" i="2"/>
  <c r="MT57" i="2"/>
  <c r="MP57" i="2"/>
  <c r="ML57" i="2"/>
  <c r="MH57" i="2"/>
  <c r="MC57" i="2"/>
  <c r="LY57" i="2"/>
  <c r="LU57" i="2"/>
  <c r="LQ57" i="2"/>
  <c r="LH57" i="2"/>
  <c r="LI57" i="2" s="1"/>
  <c r="LM57" i="2" s="1"/>
  <c r="IP57" i="2"/>
  <c r="IL57" i="2"/>
  <c r="IH57" i="2"/>
  <c r="ID57" i="2"/>
  <c r="HY57" i="2"/>
  <c r="HU57" i="2"/>
  <c r="HQ57" i="2"/>
  <c r="HM57" i="2"/>
  <c r="HD57" i="2"/>
  <c r="GS57" i="2"/>
  <c r="GO57" i="2"/>
  <c r="GK57" i="2"/>
  <c r="GG57" i="2"/>
  <c r="GB57" i="2"/>
  <c r="FX57" i="2"/>
  <c r="FT57" i="2"/>
  <c r="FP57" i="2"/>
  <c r="FG57" i="2"/>
  <c r="FH57" i="2" s="1"/>
  <c r="FL57" i="2" s="1"/>
  <c r="GU57" i="2" s="1"/>
  <c r="EW57" i="2"/>
  <c r="ES57" i="2"/>
  <c r="EO57" i="2"/>
  <c r="EK57" i="2"/>
  <c r="EF57" i="2"/>
  <c r="EB57" i="2"/>
  <c r="DX57" i="2"/>
  <c r="DT57" i="2"/>
  <c r="DK57" i="2"/>
  <c r="DL57" i="2" s="1"/>
  <c r="DP57" i="2" s="1"/>
  <c r="DA57" i="2"/>
  <c r="CW57" i="2"/>
  <c r="CS57" i="2"/>
  <c r="CO57" i="2"/>
  <c r="CJ57" i="2"/>
  <c r="CF57" i="2"/>
  <c r="CB57" i="2"/>
  <c r="BX57" i="2"/>
  <c r="BO57" i="2"/>
  <c r="BP57" i="2" s="1"/>
  <c r="BT57" i="2" s="1"/>
  <c r="BL57" i="2"/>
  <c r="BG57" i="2"/>
  <c r="BA57" i="2"/>
  <c r="AZ57" i="2"/>
  <c r="BD57" i="2" s="1"/>
  <c r="AU57" i="2"/>
  <c r="AT57" i="2"/>
  <c r="AS57" i="2"/>
  <c r="AQ57" i="2"/>
  <c r="AP57" i="2"/>
  <c r="AO57" i="2"/>
  <c r="AM57" i="2"/>
  <c r="AL57" i="2"/>
  <c r="AK57" i="2"/>
  <c r="AI57" i="2"/>
  <c r="AH57" i="2"/>
  <c r="AG57" i="2"/>
  <c r="AD57" i="2"/>
  <c r="AC57" i="2"/>
  <c r="AB57" i="2"/>
  <c r="Z57" i="2"/>
  <c r="Y57" i="2"/>
  <c r="X57" i="2"/>
  <c r="V57" i="2"/>
  <c r="U57" i="2"/>
  <c r="T57" i="2"/>
  <c r="R57" i="2"/>
  <c r="Q57" i="2"/>
  <c r="P57" i="2"/>
  <c r="I57" i="2"/>
  <c r="H57" i="2"/>
  <c r="WL53" i="2"/>
  <c r="WH53" i="2"/>
  <c r="WD53" i="2"/>
  <c r="VU53" i="2"/>
  <c r="VQ53" i="2"/>
  <c r="VM53" i="2"/>
  <c r="VC53" i="2"/>
  <c r="VB53" i="2"/>
  <c r="UR53" i="2"/>
  <c r="UD53" i="2"/>
  <c r="TZ53" i="2"/>
  <c r="TV53" i="2"/>
  <c r="TR53" i="2"/>
  <c r="TM53" i="2"/>
  <c r="TI53" i="2"/>
  <c r="TE53" i="2"/>
  <c r="TA53" i="2"/>
  <c r="SR53" i="2"/>
  <c r="SS53" i="2" s="1"/>
  <c r="SW53" i="2" s="1"/>
  <c r="SH53" i="2"/>
  <c r="SD53" i="2"/>
  <c r="RZ53" i="2"/>
  <c r="RV53" i="2"/>
  <c r="RQ53" i="2"/>
  <c r="RM53" i="2"/>
  <c r="RI53" i="2"/>
  <c r="RE53" i="2"/>
  <c r="QV53" i="2"/>
  <c r="QL53" i="2"/>
  <c r="QH53" i="2"/>
  <c r="QD53" i="2"/>
  <c r="PZ53" i="2"/>
  <c r="PU53" i="2"/>
  <c r="PQ53" i="2"/>
  <c r="PM53" i="2"/>
  <c r="PI53" i="2"/>
  <c r="OZ53" i="2"/>
  <c r="PA53" i="2" s="1"/>
  <c r="PE53" i="2" s="1"/>
  <c r="QN53" i="2" s="1"/>
  <c r="OP53" i="2"/>
  <c r="OL53" i="2"/>
  <c r="OH53" i="2"/>
  <c r="OD53" i="2"/>
  <c r="NY53" i="2"/>
  <c r="NU53" i="2"/>
  <c r="NQ53" i="2"/>
  <c r="NM53" i="2"/>
  <c r="NI53" i="2"/>
  <c r="ND53" i="2"/>
  <c r="MT53" i="2"/>
  <c r="MP53" i="2"/>
  <c r="ML53" i="2"/>
  <c r="MH53" i="2"/>
  <c r="MC53" i="2"/>
  <c r="LY53" i="2"/>
  <c r="LU53" i="2"/>
  <c r="LQ53" i="2"/>
  <c r="LH53" i="2"/>
  <c r="LI53" i="2" s="1"/>
  <c r="LM53" i="2" s="1"/>
  <c r="IP53" i="2"/>
  <c r="IL53" i="2"/>
  <c r="IH53" i="2"/>
  <c r="ID53" i="2"/>
  <c r="HY53" i="2"/>
  <c r="HU53" i="2"/>
  <c r="HQ53" i="2"/>
  <c r="HM53" i="2"/>
  <c r="HD53" i="2"/>
  <c r="GS53" i="2"/>
  <c r="GO53" i="2"/>
  <c r="GK53" i="2"/>
  <c r="GG53" i="2"/>
  <c r="GB53" i="2"/>
  <c r="FX53" i="2"/>
  <c r="FT53" i="2"/>
  <c r="FP53" i="2"/>
  <c r="FG53" i="2"/>
  <c r="FH53" i="2" s="1"/>
  <c r="FL53" i="2" s="1"/>
  <c r="GU53" i="2" s="1"/>
  <c r="EW53" i="2"/>
  <c r="ES53" i="2"/>
  <c r="EO53" i="2"/>
  <c r="EK53" i="2"/>
  <c r="EF53" i="2"/>
  <c r="EB53" i="2"/>
  <c r="DX53" i="2"/>
  <c r="DT53" i="2"/>
  <c r="DK53" i="2"/>
  <c r="DL53" i="2" s="1"/>
  <c r="DP53" i="2" s="1"/>
  <c r="DA53" i="2"/>
  <c r="CW53" i="2"/>
  <c r="CS53" i="2"/>
  <c r="CO53" i="2"/>
  <c r="CJ53" i="2"/>
  <c r="CF53" i="2"/>
  <c r="CB53" i="2"/>
  <c r="BX53" i="2"/>
  <c r="BO53" i="2"/>
  <c r="BP53" i="2" s="1"/>
  <c r="BT53" i="2" s="1"/>
  <c r="BL53" i="2"/>
  <c r="BG53" i="2"/>
  <c r="BA53" i="2"/>
  <c r="AZ53" i="2"/>
  <c r="BD53" i="2" s="1"/>
  <c r="AU53" i="2"/>
  <c r="AT53" i="2"/>
  <c r="AS53" i="2"/>
  <c r="AQ53" i="2"/>
  <c r="AP53" i="2"/>
  <c r="AO53" i="2"/>
  <c r="AM53" i="2"/>
  <c r="AL53" i="2"/>
  <c r="AK53" i="2"/>
  <c r="AI53" i="2"/>
  <c r="AH53" i="2"/>
  <c r="AG53" i="2"/>
  <c r="AD53" i="2"/>
  <c r="AC53" i="2"/>
  <c r="AB53" i="2"/>
  <c r="Z53" i="2"/>
  <c r="Y53" i="2"/>
  <c r="X53" i="2"/>
  <c r="V53" i="2"/>
  <c r="U53" i="2"/>
  <c r="T53" i="2"/>
  <c r="R53" i="2"/>
  <c r="Q53" i="2"/>
  <c r="P53" i="2"/>
  <c r="I53" i="2"/>
  <c r="H53" i="2"/>
  <c r="WL52" i="2"/>
  <c r="WH52" i="2"/>
  <c r="WD52" i="2"/>
  <c r="VU52" i="2"/>
  <c r="VQ52" i="2"/>
  <c r="VM52" i="2"/>
  <c r="VB52" i="2"/>
  <c r="UR52" i="2"/>
  <c r="UD52" i="2"/>
  <c r="TZ52" i="2"/>
  <c r="TV52" i="2"/>
  <c r="TR52" i="2"/>
  <c r="TM52" i="2"/>
  <c r="TI52" i="2"/>
  <c r="TE52" i="2"/>
  <c r="TA52" i="2"/>
  <c r="SR52" i="2"/>
  <c r="SH52" i="2"/>
  <c r="SD52" i="2"/>
  <c r="RZ52" i="2"/>
  <c r="RV52" i="2"/>
  <c r="RQ52" i="2"/>
  <c r="RM52" i="2"/>
  <c r="RI52" i="2"/>
  <c r="RE52" i="2"/>
  <c r="QV52" i="2"/>
  <c r="QL52" i="2"/>
  <c r="QH52" i="2"/>
  <c r="QD52" i="2"/>
  <c r="PZ52" i="2"/>
  <c r="PU52" i="2"/>
  <c r="PQ52" i="2"/>
  <c r="PM52" i="2"/>
  <c r="PI52" i="2"/>
  <c r="OZ52" i="2"/>
  <c r="OP52" i="2"/>
  <c r="OL52" i="2"/>
  <c r="OH52" i="2"/>
  <c r="OD52" i="2"/>
  <c r="NY52" i="2"/>
  <c r="NU52" i="2"/>
  <c r="NQ52" i="2"/>
  <c r="NM52" i="2"/>
  <c r="NI52" i="2"/>
  <c r="ND52" i="2"/>
  <c r="MT52" i="2"/>
  <c r="MP52" i="2"/>
  <c r="ML52" i="2"/>
  <c r="MH52" i="2"/>
  <c r="MC52" i="2"/>
  <c r="LY52" i="2"/>
  <c r="LU52" i="2"/>
  <c r="LQ52" i="2"/>
  <c r="LH52" i="2"/>
  <c r="IP52" i="2"/>
  <c r="IL52" i="2"/>
  <c r="IH52" i="2"/>
  <c r="ID52" i="2"/>
  <c r="HY52" i="2"/>
  <c r="HU52" i="2"/>
  <c r="HQ52" i="2"/>
  <c r="HM52" i="2"/>
  <c r="HD52" i="2"/>
  <c r="GS52" i="2"/>
  <c r="GO52" i="2"/>
  <c r="GK52" i="2"/>
  <c r="GG52" i="2"/>
  <c r="GB52" i="2"/>
  <c r="FX52" i="2"/>
  <c r="FT52" i="2"/>
  <c r="FP52" i="2"/>
  <c r="FG52" i="2"/>
  <c r="EW52" i="2"/>
  <c r="ES52" i="2"/>
  <c r="EO52" i="2"/>
  <c r="EK52" i="2"/>
  <c r="EF52" i="2"/>
  <c r="EB52" i="2"/>
  <c r="DX52" i="2"/>
  <c r="DT52" i="2"/>
  <c r="DK52" i="2"/>
  <c r="DA52" i="2"/>
  <c r="CW52" i="2"/>
  <c r="CS52" i="2"/>
  <c r="CO52" i="2"/>
  <c r="CJ52" i="2"/>
  <c r="CF52" i="2"/>
  <c r="CB52" i="2"/>
  <c r="BV52" i="2"/>
  <c r="BN52" i="2"/>
  <c r="BL52" i="2"/>
  <c r="BH52" i="2"/>
  <c r="BA52" i="2"/>
  <c r="AZ52" i="2"/>
  <c r="BD52" i="2" s="1"/>
  <c r="AU52" i="2"/>
  <c r="AT52" i="2"/>
  <c r="AS52" i="2"/>
  <c r="AQ52" i="2"/>
  <c r="AP52" i="2"/>
  <c r="AO52" i="2"/>
  <c r="AM52" i="2"/>
  <c r="AL52" i="2"/>
  <c r="AK52" i="2"/>
  <c r="AI52" i="2"/>
  <c r="AH52" i="2"/>
  <c r="AG52" i="2"/>
  <c r="AD52" i="2"/>
  <c r="AC52" i="2"/>
  <c r="AB52" i="2"/>
  <c r="Z52" i="2"/>
  <c r="Y52" i="2"/>
  <c r="X52" i="2"/>
  <c r="V52" i="2"/>
  <c r="U52" i="2"/>
  <c r="T52" i="2"/>
  <c r="R52" i="2"/>
  <c r="P52" i="2"/>
  <c r="I52" i="2"/>
  <c r="H52" i="2"/>
  <c r="UW52" i="2" s="1"/>
  <c r="WL51" i="2"/>
  <c r="WH51" i="2"/>
  <c r="WD51" i="2"/>
  <c r="VU51" i="2"/>
  <c r="VQ51" i="2"/>
  <c r="VM51" i="2"/>
  <c r="VC51" i="2"/>
  <c r="VB51" i="2"/>
  <c r="UR51" i="2"/>
  <c r="UD51" i="2"/>
  <c r="TZ51" i="2"/>
  <c r="TV51" i="2"/>
  <c r="TR51" i="2"/>
  <c r="TM51" i="2"/>
  <c r="TI51" i="2"/>
  <c r="TE51" i="2"/>
  <c r="TA51" i="2"/>
  <c r="SR51" i="2"/>
  <c r="SH51" i="2"/>
  <c r="SD51" i="2"/>
  <c r="RZ51" i="2"/>
  <c r="RV51" i="2"/>
  <c r="RQ51" i="2"/>
  <c r="RM51" i="2"/>
  <c r="RI51" i="2"/>
  <c r="RE51" i="2"/>
  <c r="QV51" i="2"/>
  <c r="QL51" i="2"/>
  <c r="QH51" i="2"/>
  <c r="QD51" i="2"/>
  <c r="PZ51" i="2"/>
  <c r="PU51" i="2"/>
  <c r="PQ51" i="2"/>
  <c r="PM51" i="2"/>
  <c r="PI51" i="2"/>
  <c r="OZ51" i="2"/>
  <c r="OP51" i="2"/>
  <c r="OL51" i="2"/>
  <c r="OH51" i="2"/>
  <c r="OD51" i="2"/>
  <c r="NY51" i="2"/>
  <c r="NU51" i="2"/>
  <c r="NQ51" i="2"/>
  <c r="NM51" i="2"/>
  <c r="NI51" i="2"/>
  <c r="ND51" i="2"/>
  <c r="MT51" i="2"/>
  <c r="MP51" i="2"/>
  <c r="ML51" i="2"/>
  <c r="MH51" i="2"/>
  <c r="MC51" i="2"/>
  <c r="LY51" i="2"/>
  <c r="LU51" i="2"/>
  <c r="LQ51" i="2"/>
  <c r="LH51" i="2"/>
  <c r="IP51" i="2"/>
  <c r="IL51" i="2"/>
  <c r="IH51" i="2"/>
  <c r="ID51" i="2"/>
  <c r="HY51" i="2"/>
  <c r="HU51" i="2"/>
  <c r="HQ51" i="2"/>
  <c r="HM51" i="2"/>
  <c r="HD51" i="2"/>
  <c r="GS51" i="2"/>
  <c r="GO51" i="2"/>
  <c r="GK51" i="2"/>
  <c r="GG51" i="2"/>
  <c r="GB51" i="2"/>
  <c r="FX51" i="2"/>
  <c r="FT51" i="2"/>
  <c r="FP51" i="2"/>
  <c r="FG51" i="2"/>
  <c r="EW51" i="2"/>
  <c r="ES51" i="2"/>
  <c r="EO51" i="2"/>
  <c r="EK51" i="2"/>
  <c r="EF51" i="2"/>
  <c r="EB51" i="2"/>
  <c r="DX51" i="2"/>
  <c r="DT51" i="2"/>
  <c r="DK51" i="2"/>
  <c r="DA51" i="2"/>
  <c r="CW51" i="2"/>
  <c r="CS51" i="2"/>
  <c r="CO51" i="2"/>
  <c r="CJ51" i="2"/>
  <c r="CF51" i="2"/>
  <c r="CB51" i="2"/>
  <c r="BX51" i="2"/>
  <c r="BO51" i="2"/>
  <c r="BP51" i="2" s="1"/>
  <c r="BT51" i="2" s="1"/>
  <c r="BL51" i="2"/>
  <c r="BG51" i="2"/>
  <c r="BA51" i="2"/>
  <c r="AZ51" i="2"/>
  <c r="BD51" i="2" s="1"/>
  <c r="AU51" i="2"/>
  <c r="AT51" i="2"/>
  <c r="AS51" i="2"/>
  <c r="AQ51" i="2"/>
  <c r="AP51" i="2"/>
  <c r="AO51" i="2"/>
  <c r="AM51" i="2"/>
  <c r="AL51" i="2"/>
  <c r="AK51" i="2"/>
  <c r="AI51" i="2"/>
  <c r="AH51" i="2"/>
  <c r="AG51" i="2"/>
  <c r="AD51" i="2"/>
  <c r="AC51" i="2"/>
  <c r="AB51" i="2"/>
  <c r="Z51" i="2"/>
  <c r="Y51" i="2"/>
  <c r="X51" i="2"/>
  <c r="V51" i="2"/>
  <c r="U51" i="2"/>
  <c r="T51" i="2"/>
  <c r="R51" i="2"/>
  <c r="Q51" i="2"/>
  <c r="P51" i="2"/>
  <c r="I51" i="2"/>
  <c r="H51" i="2"/>
  <c r="UW51" i="2" s="1"/>
  <c r="WL50" i="2"/>
  <c r="WH50" i="2"/>
  <c r="WD50" i="2"/>
  <c r="VU50" i="2"/>
  <c r="VQ50" i="2"/>
  <c r="VM50" i="2"/>
  <c r="VC50" i="2"/>
  <c r="VB50" i="2"/>
  <c r="UR50" i="2"/>
  <c r="UD50" i="2"/>
  <c r="TZ50" i="2"/>
  <c r="TV50" i="2"/>
  <c r="TR50" i="2"/>
  <c r="TM50" i="2"/>
  <c r="TI50" i="2"/>
  <c r="TE50" i="2"/>
  <c r="TA50" i="2"/>
  <c r="SR50" i="2"/>
  <c r="SS50" i="2" s="1"/>
  <c r="SW50" i="2" s="1"/>
  <c r="SH50" i="2"/>
  <c r="SD50" i="2"/>
  <c r="RZ50" i="2"/>
  <c r="RV50" i="2"/>
  <c r="RQ50" i="2"/>
  <c r="RM50" i="2"/>
  <c r="RI50" i="2"/>
  <c r="RE50" i="2"/>
  <c r="QV50" i="2"/>
  <c r="QL50" i="2"/>
  <c r="QH50" i="2"/>
  <c r="QD50" i="2"/>
  <c r="PZ50" i="2"/>
  <c r="PU50" i="2"/>
  <c r="PQ50" i="2"/>
  <c r="PM50" i="2"/>
  <c r="PI50" i="2"/>
  <c r="OZ50" i="2"/>
  <c r="PA50" i="2" s="1"/>
  <c r="PE50" i="2" s="1"/>
  <c r="OP50" i="2"/>
  <c r="OL50" i="2"/>
  <c r="OH50" i="2"/>
  <c r="OD50" i="2"/>
  <c r="NY50" i="2"/>
  <c r="NU50" i="2"/>
  <c r="NQ50" i="2"/>
  <c r="NM50" i="2"/>
  <c r="NI50" i="2"/>
  <c r="ND50" i="2"/>
  <c r="MT50" i="2"/>
  <c r="MP50" i="2"/>
  <c r="ML50" i="2"/>
  <c r="MH50" i="2"/>
  <c r="MC50" i="2"/>
  <c r="LY50" i="2"/>
  <c r="LU50" i="2"/>
  <c r="LQ50" i="2"/>
  <c r="LH50" i="2"/>
  <c r="IP50" i="2"/>
  <c r="IL50" i="2"/>
  <c r="IH50" i="2"/>
  <c r="ID50" i="2"/>
  <c r="HY50" i="2"/>
  <c r="HU50" i="2"/>
  <c r="HQ50" i="2"/>
  <c r="HM50" i="2"/>
  <c r="HD50" i="2"/>
  <c r="GS50" i="2"/>
  <c r="GO50" i="2"/>
  <c r="GK50" i="2"/>
  <c r="GG50" i="2"/>
  <c r="GB50" i="2"/>
  <c r="FX50" i="2"/>
  <c r="FT50" i="2"/>
  <c r="FP50" i="2"/>
  <c r="FG50" i="2"/>
  <c r="EW50" i="2"/>
  <c r="ES50" i="2"/>
  <c r="EO50" i="2"/>
  <c r="EK50" i="2"/>
  <c r="EF50" i="2"/>
  <c r="EB50" i="2"/>
  <c r="DX50" i="2"/>
  <c r="DT50" i="2"/>
  <c r="DK50" i="2"/>
  <c r="DA50" i="2"/>
  <c r="CW50" i="2"/>
  <c r="CS50" i="2"/>
  <c r="CO50" i="2"/>
  <c r="CJ50" i="2"/>
  <c r="CF50" i="2"/>
  <c r="CB50" i="2"/>
  <c r="BX50" i="2"/>
  <c r="BO50" i="2"/>
  <c r="BP50" i="2" s="1"/>
  <c r="BT50" i="2" s="1"/>
  <c r="BL50" i="2"/>
  <c r="BG50" i="2"/>
  <c r="BA50" i="2"/>
  <c r="AZ50" i="2"/>
  <c r="BD50" i="2" s="1"/>
  <c r="AU50" i="2"/>
  <c r="AT50" i="2"/>
  <c r="AS50" i="2"/>
  <c r="AQ50" i="2"/>
  <c r="AP50" i="2"/>
  <c r="AO50" i="2"/>
  <c r="AM50" i="2"/>
  <c r="AL50" i="2"/>
  <c r="AK50" i="2"/>
  <c r="AI50" i="2"/>
  <c r="AH50" i="2"/>
  <c r="AG50" i="2"/>
  <c r="AD50" i="2"/>
  <c r="AC50" i="2"/>
  <c r="AB50" i="2"/>
  <c r="Z50" i="2"/>
  <c r="Y50" i="2"/>
  <c r="X50" i="2"/>
  <c r="V50" i="2"/>
  <c r="U50" i="2"/>
  <c r="T50" i="2"/>
  <c r="R50" i="2"/>
  <c r="Q50" i="2"/>
  <c r="P50" i="2"/>
  <c r="I50" i="2"/>
  <c r="H50" i="2"/>
  <c r="WL49" i="2"/>
  <c r="WH49" i="2"/>
  <c r="WD49" i="2"/>
  <c r="VU49" i="2"/>
  <c r="VQ49" i="2"/>
  <c r="VM49" i="2"/>
  <c r="VC49" i="2"/>
  <c r="UR49" i="2"/>
  <c r="UD49" i="2"/>
  <c r="TZ49" i="2"/>
  <c r="TV49" i="2"/>
  <c r="TR49" i="2"/>
  <c r="TM49" i="2"/>
  <c r="TI49" i="2"/>
  <c r="TE49" i="2"/>
  <c r="TA49" i="2"/>
  <c r="SR49" i="2"/>
  <c r="SS49" i="2" s="1"/>
  <c r="SW49" i="2" s="1"/>
  <c r="UF49" i="2" s="1"/>
  <c r="SH49" i="2"/>
  <c r="SD49" i="2"/>
  <c r="RZ49" i="2"/>
  <c r="RV49" i="2"/>
  <c r="RQ49" i="2"/>
  <c r="RM49" i="2"/>
  <c r="RI49" i="2"/>
  <c r="RE49" i="2"/>
  <c r="QV49" i="2"/>
  <c r="QW49" i="2" s="1"/>
  <c r="RA49" i="2" s="1"/>
  <c r="QL49" i="2"/>
  <c r="QH49" i="2"/>
  <c r="QD49" i="2"/>
  <c r="PZ49" i="2"/>
  <c r="PU49" i="2"/>
  <c r="PQ49" i="2"/>
  <c r="PM49" i="2"/>
  <c r="PI49" i="2"/>
  <c r="OZ49" i="2"/>
  <c r="PA49" i="2" s="1"/>
  <c r="PE49" i="2" s="1"/>
  <c r="OP49" i="2"/>
  <c r="OL49" i="2"/>
  <c r="OH49" i="2"/>
  <c r="OD49" i="2"/>
  <c r="NY49" i="2"/>
  <c r="NU49" i="2"/>
  <c r="NQ49" i="2"/>
  <c r="NM49" i="2"/>
  <c r="NI49" i="2"/>
  <c r="ND49" i="2"/>
  <c r="MT49" i="2"/>
  <c r="MP49" i="2"/>
  <c r="ML49" i="2"/>
  <c r="MH49" i="2"/>
  <c r="MC49" i="2"/>
  <c r="LY49" i="2"/>
  <c r="LU49" i="2"/>
  <c r="LQ49" i="2"/>
  <c r="LH49" i="2"/>
  <c r="LI49" i="2" s="1"/>
  <c r="LM49" i="2" s="1"/>
  <c r="IP49" i="2"/>
  <c r="IL49" i="2"/>
  <c r="IH49" i="2"/>
  <c r="ID49" i="2"/>
  <c r="HY49" i="2"/>
  <c r="HU49" i="2"/>
  <c r="HQ49" i="2"/>
  <c r="HM49" i="2"/>
  <c r="HD49" i="2"/>
  <c r="HE49" i="2" s="1"/>
  <c r="HI49" i="2" s="1"/>
  <c r="GS49" i="2"/>
  <c r="GO49" i="2"/>
  <c r="GK49" i="2"/>
  <c r="GG49" i="2"/>
  <c r="GB49" i="2"/>
  <c r="FX49" i="2"/>
  <c r="FT49" i="2"/>
  <c r="FP49" i="2"/>
  <c r="FG49" i="2"/>
  <c r="FH49" i="2" s="1"/>
  <c r="FL49" i="2" s="1"/>
  <c r="EW49" i="2"/>
  <c r="ES49" i="2"/>
  <c r="EO49" i="2"/>
  <c r="EK49" i="2"/>
  <c r="EF49" i="2"/>
  <c r="EB49" i="2"/>
  <c r="DX49" i="2"/>
  <c r="DT49" i="2"/>
  <c r="DK49" i="2"/>
  <c r="DL49" i="2" s="1"/>
  <c r="DP49" i="2" s="1"/>
  <c r="DA49" i="2"/>
  <c r="CW49" i="2"/>
  <c r="CS49" i="2"/>
  <c r="CO49" i="2"/>
  <c r="CJ49" i="2"/>
  <c r="CF49" i="2"/>
  <c r="CB49" i="2"/>
  <c r="BX49" i="2"/>
  <c r="BL49" i="2"/>
  <c r="BM49" i="2" s="1"/>
  <c r="BO49" i="2" s="1"/>
  <c r="BP49" i="2" s="1"/>
  <c r="BT49" i="2" s="1"/>
  <c r="BG49" i="2"/>
  <c r="BA49" i="2"/>
  <c r="AZ49" i="2"/>
  <c r="BD49" i="2" s="1"/>
  <c r="AU49" i="2"/>
  <c r="AT49" i="2"/>
  <c r="AS49" i="2"/>
  <c r="AQ49" i="2"/>
  <c r="AP49" i="2"/>
  <c r="AO49" i="2"/>
  <c r="AM49" i="2"/>
  <c r="AL49" i="2"/>
  <c r="AK49" i="2"/>
  <c r="AI49" i="2"/>
  <c r="AH49" i="2"/>
  <c r="AG49" i="2"/>
  <c r="AD49" i="2"/>
  <c r="AC49" i="2"/>
  <c r="AB49" i="2"/>
  <c r="Z49" i="2"/>
  <c r="Y49" i="2"/>
  <c r="X49" i="2"/>
  <c r="V49" i="2"/>
  <c r="U49" i="2"/>
  <c r="T49" i="2"/>
  <c r="R49" i="2"/>
  <c r="Q49" i="2"/>
  <c r="P49" i="2"/>
  <c r="I49" i="2"/>
  <c r="WL48" i="2"/>
  <c r="WH48" i="2"/>
  <c r="WD48" i="2"/>
  <c r="VU48" i="2"/>
  <c r="VQ48" i="2"/>
  <c r="VM48" i="2"/>
  <c r="VC48" i="2"/>
  <c r="VB48" i="2"/>
  <c r="UR48" i="2"/>
  <c r="UD48" i="2"/>
  <c r="TZ48" i="2"/>
  <c r="TV48" i="2"/>
  <c r="TR48" i="2"/>
  <c r="TM48" i="2"/>
  <c r="TI48" i="2"/>
  <c r="TE48" i="2"/>
  <c r="TA48" i="2"/>
  <c r="SR48" i="2"/>
  <c r="SH48" i="2"/>
  <c r="SD48" i="2"/>
  <c r="RZ48" i="2"/>
  <c r="RV48" i="2"/>
  <c r="RQ48" i="2"/>
  <c r="RM48" i="2"/>
  <c r="RI48" i="2"/>
  <c r="RE48" i="2"/>
  <c r="QV48" i="2"/>
  <c r="QL48" i="2"/>
  <c r="QH48" i="2"/>
  <c r="QD48" i="2"/>
  <c r="PZ48" i="2"/>
  <c r="PU48" i="2"/>
  <c r="PQ48" i="2"/>
  <c r="PM48" i="2"/>
  <c r="PI48" i="2"/>
  <c r="OZ48" i="2"/>
  <c r="OP48" i="2"/>
  <c r="OL48" i="2"/>
  <c r="OH48" i="2"/>
  <c r="OD48" i="2"/>
  <c r="NY48" i="2"/>
  <c r="NU48" i="2"/>
  <c r="NQ48" i="2"/>
  <c r="NM48" i="2"/>
  <c r="NI48" i="2"/>
  <c r="ND48" i="2"/>
  <c r="MT48" i="2"/>
  <c r="MP48" i="2"/>
  <c r="ML48" i="2"/>
  <c r="MH48" i="2"/>
  <c r="MC48" i="2"/>
  <c r="LY48" i="2"/>
  <c r="LU48" i="2"/>
  <c r="LQ48" i="2"/>
  <c r="LH48" i="2"/>
  <c r="IP48" i="2"/>
  <c r="IL48" i="2"/>
  <c r="IH48" i="2"/>
  <c r="ID48" i="2"/>
  <c r="HY48" i="2"/>
  <c r="HU48" i="2"/>
  <c r="HQ48" i="2"/>
  <c r="HM48" i="2"/>
  <c r="HD48" i="2"/>
  <c r="GS48" i="2"/>
  <c r="GO48" i="2"/>
  <c r="GK48" i="2"/>
  <c r="GG48" i="2"/>
  <c r="GB48" i="2"/>
  <c r="FX48" i="2"/>
  <c r="FT48" i="2"/>
  <c r="FP48" i="2"/>
  <c r="FG48" i="2"/>
  <c r="EW48" i="2"/>
  <c r="ES48" i="2"/>
  <c r="EO48" i="2"/>
  <c r="EK48" i="2"/>
  <c r="EF48" i="2"/>
  <c r="EB48" i="2"/>
  <c r="DX48" i="2"/>
  <c r="DT48" i="2"/>
  <c r="DK48" i="2"/>
  <c r="DA48" i="2"/>
  <c r="CW48" i="2"/>
  <c r="CS48" i="2"/>
  <c r="CO48" i="2"/>
  <c r="CJ48" i="2"/>
  <c r="CF48" i="2"/>
  <c r="CB48" i="2"/>
  <c r="BX48" i="2"/>
  <c r="BO48" i="2"/>
  <c r="BP48" i="2" s="1"/>
  <c r="BT48" i="2" s="1"/>
  <c r="BL48" i="2"/>
  <c r="BG48" i="2"/>
  <c r="BA48" i="2"/>
  <c r="AZ48" i="2"/>
  <c r="BD48" i="2" s="1"/>
  <c r="AU48" i="2"/>
  <c r="AT48" i="2"/>
  <c r="AS48" i="2"/>
  <c r="AQ48" i="2"/>
  <c r="AP48" i="2"/>
  <c r="AO48" i="2"/>
  <c r="AM48" i="2"/>
  <c r="AL48" i="2"/>
  <c r="AK48" i="2"/>
  <c r="AI48" i="2"/>
  <c r="AH48" i="2"/>
  <c r="AG48" i="2"/>
  <c r="AD48" i="2"/>
  <c r="AC48" i="2"/>
  <c r="AB48" i="2"/>
  <c r="Z48" i="2"/>
  <c r="Y48" i="2"/>
  <c r="X48" i="2"/>
  <c r="V48" i="2"/>
  <c r="U48" i="2"/>
  <c r="T48" i="2"/>
  <c r="R48" i="2"/>
  <c r="Q48" i="2"/>
  <c r="P48" i="2"/>
  <c r="I48" i="2"/>
  <c r="H48" i="2"/>
  <c r="UW48" i="2" s="1"/>
  <c r="WL46" i="2"/>
  <c r="WH46" i="2"/>
  <c r="WD46" i="2"/>
  <c r="VU46" i="2"/>
  <c r="VQ46" i="2"/>
  <c r="VM46" i="2"/>
  <c r="VC46" i="2"/>
  <c r="VB46" i="2"/>
  <c r="UR46" i="2"/>
  <c r="UD46" i="2"/>
  <c r="TZ46" i="2"/>
  <c r="TV46" i="2"/>
  <c r="TR46" i="2"/>
  <c r="TM46" i="2"/>
  <c r="TI46" i="2"/>
  <c r="TE46" i="2"/>
  <c r="TA46" i="2"/>
  <c r="SR46" i="2"/>
  <c r="SS46" i="2" s="1"/>
  <c r="SW46" i="2" s="1"/>
  <c r="SH46" i="2"/>
  <c r="SD46" i="2"/>
  <c r="RZ46" i="2"/>
  <c r="RV46" i="2"/>
  <c r="RQ46" i="2"/>
  <c r="RM46" i="2"/>
  <c r="RI46" i="2"/>
  <c r="RE46" i="2"/>
  <c r="QV46" i="2"/>
  <c r="QW46" i="2" s="1"/>
  <c r="RA46" i="2" s="1"/>
  <c r="QL46" i="2"/>
  <c r="QH46" i="2"/>
  <c r="QD46" i="2"/>
  <c r="PZ46" i="2"/>
  <c r="PU46" i="2"/>
  <c r="PQ46" i="2"/>
  <c r="PM46" i="2"/>
  <c r="PI46" i="2"/>
  <c r="OZ46" i="2"/>
  <c r="PA46" i="2" s="1"/>
  <c r="PE46" i="2" s="1"/>
  <c r="OP46" i="2"/>
  <c r="OL46" i="2"/>
  <c r="OH46" i="2"/>
  <c r="OD46" i="2"/>
  <c r="NY46" i="2"/>
  <c r="NU46" i="2"/>
  <c r="NQ46" i="2"/>
  <c r="NM46" i="2"/>
  <c r="NI46" i="2"/>
  <c r="ND46" i="2"/>
  <c r="MT46" i="2"/>
  <c r="MP46" i="2"/>
  <c r="ML46" i="2"/>
  <c r="MH46" i="2"/>
  <c r="MC46" i="2"/>
  <c r="LY46" i="2"/>
  <c r="LU46" i="2"/>
  <c r="LQ46" i="2"/>
  <c r="LH46" i="2"/>
  <c r="IP46" i="2"/>
  <c r="IL46" i="2"/>
  <c r="IH46" i="2"/>
  <c r="ID46" i="2"/>
  <c r="HY46" i="2"/>
  <c r="HU46" i="2"/>
  <c r="HQ46" i="2"/>
  <c r="HM46" i="2"/>
  <c r="HD46" i="2"/>
  <c r="GS46" i="2"/>
  <c r="GO46" i="2"/>
  <c r="GK46" i="2"/>
  <c r="GG46" i="2"/>
  <c r="GB46" i="2"/>
  <c r="FX46" i="2"/>
  <c r="FT46" i="2"/>
  <c r="FP46" i="2"/>
  <c r="FG46" i="2"/>
  <c r="EW46" i="2"/>
  <c r="ES46" i="2"/>
  <c r="EO46" i="2"/>
  <c r="EK46" i="2"/>
  <c r="EF46" i="2"/>
  <c r="EB46" i="2"/>
  <c r="DX46" i="2"/>
  <c r="DT46" i="2"/>
  <c r="DK46" i="2"/>
  <c r="DA46" i="2"/>
  <c r="CW46" i="2"/>
  <c r="CS46" i="2"/>
  <c r="CO46" i="2"/>
  <c r="CJ46" i="2"/>
  <c r="CF46" i="2"/>
  <c r="CB46" i="2"/>
  <c r="BX46" i="2"/>
  <c r="BO46" i="2"/>
  <c r="BP46" i="2" s="1"/>
  <c r="BT46" i="2" s="1"/>
  <c r="BL46" i="2"/>
  <c r="BG46" i="2"/>
  <c r="BA46" i="2"/>
  <c r="AZ46" i="2"/>
  <c r="BD46" i="2" s="1"/>
  <c r="AU46" i="2"/>
  <c r="AT46" i="2"/>
  <c r="AS46" i="2"/>
  <c r="AQ46" i="2"/>
  <c r="AP46" i="2"/>
  <c r="AO46" i="2"/>
  <c r="AM46" i="2"/>
  <c r="AL46" i="2"/>
  <c r="AK46" i="2"/>
  <c r="AI46" i="2"/>
  <c r="AH46" i="2"/>
  <c r="AG46" i="2"/>
  <c r="AD46" i="2"/>
  <c r="AC46" i="2"/>
  <c r="AB46" i="2"/>
  <c r="Z46" i="2"/>
  <c r="Y46" i="2"/>
  <c r="X46" i="2"/>
  <c r="V46" i="2"/>
  <c r="U46" i="2"/>
  <c r="T46" i="2"/>
  <c r="R46" i="2"/>
  <c r="Q46" i="2"/>
  <c r="P46" i="2"/>
  <c r="I46" i="2"/>
  <c r="H46" i="2"/>
  <c r="WL45" i="2"/>
  <c r="WH45" i="2"/>
  <c r="WD45" i="2"/>
  <c r="VU45" i="2"/>
  <c r="VQ45" i="2"/>
  <c r="VM45" i="2"/>
  <c r="VC45" i="2"/>
  <c r="VB45" i="2"/>
  <c r="UR45" i="2"/>
  <c r="UD45" i="2"/>
  <c r="TZ45" i="2"/>
  <c r="TV45" i="2"/>
  <c r="TR45" i="2"/>
  <c r="TM45" i="2"/>
  <c r="TI45" i="2"/>
  <c r="TE45" i="2"/>
  <c r="TA45" i="2"/>
  <c r="SR45" i="2"/>
  <c r="SS45" i="2" s="1"/>
  <c r="SW45" i="2" s="1"/>
  <c r="SH45" i="2"/>
  <c r="SD45" i="2"/>
  <c r="RZ45" i="2"/>
  <c r="RV45" i="2"/>
  <c r="RQ45" i="2"/>
  <c r="RM45" i="2"/>
  <c r="RI45" i="2"/>
  <c r="RE45" i="2"/>
  <c r="QV45" i="2"/>
  <c r="QL45" i="2"/>
  <c r="QH45" i="2"/>
  <c r="QD45" i="2"/>
  <c r="PZ45" i="2"/>
  <c r="PU45" i="2"/>
  <c r="PQ45" i="2"/>
  <c r="PM45" i="2"/>
  <c r="PI45" i="2"/>
  <c r="OZ45" i="2"/>
  <c r="PA45" i="2" s="1"/>
  <c r="PE45" i="2" s="1"/>
  <c r="QN45" i="2" s="1"/>
  <c r="OP45" i="2"/>
  <c r="OL45" i="2"/>
  <c r="OH45" i="2"/>
  <c r="OD45" i="2"/>
  <c r="NY45" i="2"/>
  <c r="NU45" i="2"/>
  <c r="NQ45" i="2"/>
  <c r="NM45" i="2"/>
  <c r="NI45" i="2"/>
  <c r="ND45" i="2"/>
  <c r="MT45" i="2"/>
  <c r="MP45" i="2"/>
  <c r="ML45" i="2"/>
  <c r="MH45" i="2"/>
  <c r="MC45" i="2"/>
  <c r="LY45" i="2"/>
  <c r="LU45" i="2"/>
  <c r="LQ45" i="2"/>
  <c r="LH45" i="2"/>
  <c r="IP45" i="2"/>
  <c r="IL45" i="2"/>
  <c r="IH45" i="2"/>
  <c r="ID45" i="2"/>
  <c r="HY45" i="2"/>
  <c r="HU45" i="2"/>
  <c r="HQ45" i="2"/>
  <c r="HM45" i="2"/>
  <c r="HD45" i="2"/>
  <c r="HE45" i="2" s="1"/>
  <c r="HI45" i="2" s="1"/>
  <c r="GS45" i="2"/>
  <c r="GO45" i="2"/>
  <c r="GK45" i="2"/>
  <c r="GG45" i="2"/>
  <c r="GB45" i="2"/>
  <c r="FX45" i="2"/>
  <c r="FT45" i="2"/>
  <c r="FP45" i="2"/>
  <c r="FG45" i="2"/>
  <c r="EW45" i="2"/>
  <c r="ES45" i="2"/>
  <c r="EO45" i="2"/>
  <c r="EK45" i="2"/>
  <c r="EF45" i="2"/>
  <c r="EB45" i="2"/>
  <c r="DX45" i="2"/>
  <c r="DT45" i="2"/>
  <c r="DK45" i="2"/>
  <c r="DL45" i="2" s="1"/>
  <c r="DP45" i="2" s="1"/>
  <c r="EY45" i="2" s="1"/>
  <c r="DA45" i="2"/>
  <c r="CW45" i="2"/>
  <c r="CS45" i="2"/>
  <c r="CO45" i="2"/>
  <c r="CJ45" i="2"/>
  <c r="CF45" i="2"/>
  <c r="CB45" i="2"/>
  <c r="BX45" i="2"/>
  <c r="BO45" i="2"/>
  <c r="BP45" i="2" s="1"/>
  <c r="BT45" i="2" s="1"/>
  <c r="BL45" i="2"/>
  <c r="BG45" i="2"/>
  <c r="BA45" i="2"/>
  <c r="AZ45" i="2"/>
  <c r="BD45" i="2" s="1"/>
  <c r="AU45" i="2"/>
  <c r="AT45" i="2"/>
  <c r="AS45" i="2"/>
  <c r="AQ45" i="2"/>
  <c r="AP45" i="2"/>
  <c r="AO45" i="2"/>
  <c r="AM45" i="2"/>
  <c r="AL45" i="2"/>
  <c r="AK45" i="2"/>
  <c r="AI45" i="2"/>
  <c r="AH45" i="2"/>
  <c r="AG45" i="2"/>
  <c r="AD45" i="2"/>
  <c r="AC45" i="2"/>
  <c r="AB45" i="2"/>
  <c r="Z45" i="2"/>
  <c r="Y45" i="2"/>
  <c r="X45" i="2"/>
  <c r="V45" i="2"/>
  <c r="U45" i="2"/>
  <c r="T45" i="2"/>
  <c r="R45" i="2"/>
  <c r="Q45" i="2"/>
  <c r="P45" i="2"/>
  <c r="I45" i="2"/>
  <c r="H45" i="2"/>
  <c r="UW45" i="2" s="1"/>
  <c r="WL44" i="2"/>
  <c r="WH44" i="2"/>
  <c r="WD44" i="2"/>
  <c r="VU44" i="2"/>
  <c r="VQ44" i="2"/>
  <c r="VM44" i="2"/>
  <c r="VB44" i="2"/>
  <c r="UR44" i="2"/>
  <c r="UD44" i="2"/>
  <c r="TZ44" i="2"/>
  <c r="TV44" i="2"/>
  <c r="TR44" i="2"/>
  <c r="TM44" i="2"/>
  <c r="TI44" i="2"/>
  <c r="TE44" i="2"/>
  <c r="TA44" i="2"/>
  <c r="SR44" i="2"/>
  <c r="SH44" i="2"/>
  <c r="SD44" i="2"/>
  <c r="RZ44" i="2"/>
  <c r="RV44" i="2"/>
  <c r="RQ44" i="2"/>
  <c r="RM44" i="2"/>
  <c r="RI44" i="2"/>
  <c r="RE44" i="2"/>
  <c r="QV44" i="2"/>
  <c r="QL44" i="2"/>
  <c r="QH44" i="2"/>
  <c r="QD44" i="2"/>
  <c r="PZ44" i="2"/>
  <c r="PU44" i="2"/>
  <c r="PQ44" i="2"/>
  <c r="PM44" i="2"/>
  <c r="PI44" i="2"/>
  <c r="OZ44" i="2"/>
  <c r="OP44" i="2"/>
  <c r="OL44" i="2"/>
  <c r="OH44" i="2"/>
  <c r="OD44" i="2"/>
  <c r="NY44" i="2"/>
  <c r="NU44" i="2"/>
  <c r="NQ44" i="2"/>
  <c r="NM44" i="2"/>
  <c r="NI44" i="2"/>
  <c r="ND44" i="2"/>
  <c r="MT44" i="2"/>
  <c r="MP44" i="2"/>
  <c r="ML44" i="2"/>
  <c r="MH44" i="2"/>
  <c r="MC44" i="2"/>
  <c r="LY44" i="2"/>
  <c r="LU44" i="2"/>
  <c r="LQ44" i="2"/>
  <c r="LH44" i="2"/>
  <c r="IP44" i="2"/>
  <c r="IL44" i="2"/>
  <c r="IH44" i="2"/>
  <c r="ID44" i="2"/>
  <c r="HY44" i="2"/>
  <c r="HU44" i="2"/>
  <c r="HQ44" i="2"/>
  <c r="HM44" i="2"/>
  <c r="HD44" i="2"/>
  <c r="GS44" i="2"/>
  <c r="GO44" i="2"/>
  <c r="GK44" i="2"/>
  <c r="GG44" i="2"/>
  <c r="GB44" i="2"/>
  <c r="FX44" i="2"/>
  <c r="FT44" i="2"/>
  <c r="FP44" i="2"/>
  <c r="FG44" i="2"/>
  <c r="EW44" i="2"/>
  <c r="ES44" i="2"/>
  <c r="EO44" i="2"/>
  <c r="EK44" i="2"/>
  <c r="EF44" i="2"/>
  <c r="EB44" i="2"/>
  <c r="DX44" i="2"/>
  <c r="DT44" i="2"/>
  <c r="DK44" i="2"/>
  <c r="DA44" i="2"/>
  <c r="CW44" i="2"/>
  <c r="CS44" i="2"/>
  <c r="CO44" i="2"/>
  <c r="CJ44" i="2"/>
  <c r="CF44" i="2"/>
  <c r="CB44" i="2"/>
  <c r="BX44" i="2"/>
  <c r="BN44" i="2"/>
  <c r="BL44" i="2"/>
  <c r="BG44" i="2"/>
  <c r="BA44" i="2"/>
  <c r="AZ44" i="2"/>
  <c r="BD44" i="2" s="1"/>
  <c r="AU44" i="2"/>
  <c r="AT44" i="2"/>
  <c r="AS44" i="2"/>
  <c r="AQ44" i="2"/>
  <c r="AP44" i="2"/>
  <c r="AO44" i="2"/>
  <c r="AM44" i="2"/>
  <c r="AL44" i="2"/>
  <c r="AK44" i="2"/>
  <c r="AI44" i="2"/>
  <c r="AH44" i="2"/>
  <c r="AG44" i="2"/>
  <c r="AD44" i="2"/>
  <c r="AC44" i="2"/>
  <c r="AB44" i="2"/>
  <c r="Z44" i="2"/>
  <c r="Y44" i="2"/>
  <c r="X44" i="2"/>
  <c r="V44" i="2"/>
  <c r="U44" i="2"/>
  <c r="T44" i="2"/>
  <c r="R44" i="2"/>
  <c r="Q44" i="2"/>
  <c r="P44" i="2"/>
  <c r="H44" i="2"/>
  <c r="WP43" i="2"/>
  <c r="WO43" i="2"/>
  <c r="WN43" i="2"/>
  <c r="WM43" i="2"/>
  <c r="WK43" i="2"/>
  <c r="WJ43" i="2"/>
  <c r="WI43" i="2"/>
  <c r="WG43" i="2"/>
  <c r="WF43" i="2"/>
  <c r="WE43" i="2"/>
  <c r="WC43" i="2"/>
  <c r="WB43" i="2"/>
  <c r="WA43" i="2"/>
  <c r="VY43" i="2"/>
  <c r="VX43" i="2"/>
  <c r="VW43" i="2"/>
  <c r="VV43" i="2"/>
  <c r="VT43" i="2"/>
  <c r="VS43" i="2"/>
  <c r="VR43" i="2"/>
  <c r="VP43" i="2"/>
  <c r="VO43" i="2"/>
  <c r="VN43" i="2"/>
  <c r="VL43" i="2"/>
  <c r="VK43" i="2"/>
  <c r="VJ43" i="2"/>
  <c r="VH43" i="2"/>
  <c r="VG43" i="2"/>
  <c r="VF43" i="2"/>
  <c r="UI43" i="2"/>
  <c r="UH43" i="2"/>
  <c r="UC43" i="2"/>
  <c r="UB43" i="2"/>
  <c r="UA43" i="2"/>
  <c r="TY43" i="2"/>
  <c r="TX43" i="2"/>
  <c r="TW43" i="2"/>
  <c r="TU43" i="2"/>
  <c r="TT43" i="2"/>
  <c r="TS43" i="2"/>
  <c r="TQ43" i="2"/>
  <c r="TO43" i="2"/>
  <c r="TL43" i="2"/>
  <c r="TK43" i="2"/>
  <c r="TJ43" i="2"/>
  <c r="TH43" i="2"/>
  <c r="TG43" i="2"/>
  <c r="TF43" i="2"/>
  <c r="TD43" i="2"/>
  <c r="TC43" i="2"/>
  <c r="TB43" i="2"/>
  <c r="SZ43" i="2"/>
  <c r="SX43" i="2"/>
  <c r="SV43" i="2"/>
  <c r="SU43" i="2"/>
  <c r="ST43" i="2"/>
  <c r="SQ43" i="2"/>
  <c r="SP43" i="2"/>
  <c r="SM43" i="2"/>
  <c r="SL43" i="2"/>
  <c r="SG43" i="2"/>
  <c r="SF43" i="2"/>
  <c r="SE43" i="2"/>
  <c r="SC43" i="2"/>
  <c r="SB43" i="2"/>
  <c r="SA43" i="2"/>
  <c r="RY43" i="2"/>
  <c r="RX43" i="2"/>
  <c r="RW43" i="2"/>
  <c r="RU43" i="2"/>
  <c r="RT43" i="2"/>
  <c r="RS43" i="2"/>
  <c r="RP43" i="2"/>
  <c r="RO43" i="2"/>
  <c r="RN43" i="2"/>
  <c r="RL43" i="2"/>
  <c r="RK43" i="2"/>
  <c r="RJ43" i="2"/>
  <c r="RH43" i="2"/>
  <c r="RG43" i="2"/>
  <c r="RF43" i="2"/>
  <c r="RD43" i="2"/>
  <c r="RC43" i="2"/>
  <c r="RB43" i="2"/>
  <c r="QZ43" i="2"/>
  <c r="QY43" i="2"/>
  <c r="QX43" i="2"/>
  <c r="QU43" i="2"/>
  <c r="QT43" i="2"/>
  <c r="QQ43" i="2"/>
  <c r="QP43" i="2"/>
  <c r="QK43" i="2"/>
  <c r="QJ43" i="2"/>
  <c r="QI43" i="2"/>
  <c r="QG43" i="2"/>
  <c r="QF43" i="2"/>
  <c r="QE43" i="2"/>
  <c r="QC43" i="2"/>
  <c r="QB43" i="2"/>
  <c r="QA43" i="2"/>
  <c r="PY43" i="2"/>
  <c r="PX43" i="2"/>
  <c r="PW43" i="2"/>
  <c r="PT43" i="2"/>
  <c r="PS43" i="2"/>
  <c r="PR43" i="2"/>
  <c r="PP43" i="2"/>
  <c r="PO43" i="2"/>
  <c r="PN43" i="2"/>
  <c r="PL43" i="2"/>
  <c r="PK43" i="2"/>
  <c r="PJ43" i="2"/>
  <c r="PH43" i="2"/>
  <c r="PG43" i="2"/>
  <c r="PF43" i="2"/>
  <c r="PD43" i="2"/>
  <c r="PC43" i="2"/>
  <c r="PB43" i="2"/>
  <c r="OY43" i="2"/>
  <c r="OX43" i="2"/>
  <c r="OU43" i="2"/>
  <c r="OT43" i="2"/>
  <c r="OO43" i="2"/>
  <c r="ON43" i="2"/>
  <c r="OM43" i="2"/>
  <c r="OK43" i="2"/>
  <c r="OJ43" i="2"/>
  <c r="OI43" i="2"/>
  <c r="OG43" i="2"/>
  <c r="OF43" i="2"/>
  <c r="OE43" i="2"/>
  <c r="OC43" i="2"/>
  <c r="OB43" i="2"/>
  <c r="OA43" i="2"/>
  <c r="NX43" i="2"/>
  <c r="NW43" i="2"/>
  <c r="NV43" i="2"/>
  <c r="NT43" i="2"/>
  <c r="NS43" i="2"/>
  <c r="NR43" i="2"/>
  <c r="NP43" i="2"/>
  <c r="NO43" i="2"/>
  <c r="NN43" i="2"/>
  <c r="NL43" i="2"/>
  <c r="NK43" i="2"/>
  <c r="NJ43" i="2"/>
  <c r="NH43" i="2"/>
  <c r="NG43" i="2"/>
  <c r="NF43" i="2"/>
  <c r="NC43" i="2"/>
  <c r="NB43" i="2"/>
  <c r="MY43" i="2"/>
  <c r="MX43" i="2"/>
  <c r="MS43" i="2"/>
  <c r="MR43" i="2"/>
  <c r="MQ43" i="2"/>
  <c r="MO43" i="2"/>
  <c r="MN43" i="2"/>
  <c r="MM43" i="2"/>
  <c r="MK43" i="2"/>
  <c r="MJ43" i="2"/>
  <c r="MI43" i="2"/>
  <c r="MG43" i="2"/>
  <c r="MF43" i="2"/>
  <c r="ME43" i="2"/>
  <c r="MB43" i="2"/>
  <c r="MA43" i="2"/>
  <c r="LZ43" i="2"/>
  <c r="LX43" i="2"/>
  <c r="LW43" i="2"/>
  <c r="LV43" i="2"/>
  <c r="LT43" i="2"/>
  <c r="LS43" i="2"/>
  <c r="LR43" i="2"/>
  <c r="LP43" i="2"/>
  <c r="LO43" i="2"/>
  <c r="LN43" i="2"/>
  <c r="LL43" i="2"/>
  <c r="LK43" i="2"/>
  <c r="LJ43" i="2"/>
  <c r="LF43" i="2"/>
  <c r="KR43" i="2"/>
  <c r="KM43" i="2"/>
  <c r="KL43" i="2"/>
  <c r="KK43" i="2"/>
  <c r="KI43" i="2"/>
  <c r="KH43" i="2"/>
  <c r="KG43" i="2"/>
  <c r="KE43" i="2"/>
  <c r="KE16" i="2" s="1"/>
  <c r="KD43" i="2"/>
  <c r="KD16" i="2" s="1"/>
  <c r="KC43" i="2"/>
  <c r="KC16" i="2" s="1"/>
  <c r="KA43" i="2"/>
  <c r="JZ43" i="2"/>
  <c r="JW43" i="2"/>
  <c r="JT43" i="2"/>
  <c r="JS43" i="2"/>
  <c r="JR43" i="2"/>
  <c r="JP43" i="2"/>
  <c r="JO43" i="2"/>
  <c r="JN43" i="2"/>
  <c r="JN16" i="2" s="1"/>
  <c r="JL43" i="2"/>
  <c r="JK43" i="2"/>
  <c r="JJ43" i="2"/>
  <c r="JH43" i="2"/>
  <c r="JG43" i="2"/>
  <c r="JF43" i="2"/>
  <c r="JD43" i="2"/>
  <c r="JC43" i="2"/>
  <c r="JB43" i="2"/>
  <c r="IY43" i="2"/>
  <c r="IU43" i="2"/>
  <c r="IT43" i="2"/>
  <c r="IO43" i="2"/>
  <c r="IN43" i="2"/>
  <c r="IK43" i="2"/>
  <c r="IJ43" i="2"/>
  <c r="IG43" i="2"/>
  <c r="IF43" i="2"/>
  <c r="IC43" i="2"/>
  <c r="IB43" i="2"/>
  <c r="HX43" i="2"/>
  <c r="HW43" i="2"/>
  <c r="HT43" i="2"/>
  <c r="HS43" i="2"/>
  <c r="HP43" i="2"/>
  <c r="HO43" i="2"/>
  <c r="HL43" i="2"/>
  <c r="HK43" i="2"/>
  <c r="HG43" i="2"/>
  <c r="HC43" i="2"/>
  <c r="HB43" i="2"/>
  <c r="GX43" i="2"/>
  <c r="GW43" i="2"/>
  <c r="GR43" i="2"/>
  <c r="GQ43" i="2"/>
  <c r="GP43" i="2"/>
  <c r="GN43" i="2"/>
  <c r="GM43" i="2"/>
  <c r="GJ43" i="2"/>
  <c r="GI43" i="2"/>
  <c r="GF43" i="2"/>
  <c r="GE43" i="2"/>
  <c r="GA43" i="2"/>
  <c r="FZ43" i="2"/>
  <c r="FW43" i="2"/>
  <c r="FV43" i="2"/>
  <c r="FS43" i="2"/>
  <c r="FR43" i="2"/>
  <c r="FO43" i="2"/>
  <c r="FN43" i="2"/>
  <c r="FK43" i="2"/>
  <c r="FJ43" i="2"/>
  <c r="FF43" i="2"/>
  <c r="FE43" i="2"/>
  <c r="FA43" i="2"/>
  <c r="EV43" i="2"/>
  <c r="EU43" i="2"/>
  <c r="ER43" i="2"/>
  <c r="EQ43" i="2"/>
  <c r="EN43" i="2"/>
  <c r="EM43" i="2"/>
  <c r="EJ43" i="2"/>
  <c r="EI43" i="2"/>
  <c r="EE43" i="2"/>
  <c r="ED43" i="2"/>
  <c r="EA43" i="2"/>
  <c r="DZ43" i="2"/>
  <c r="DW43" i="2"/>
  <c r="DV43" i="2"/>
  <c r="DU43" i="2"/>
  <c r="DS43" i="2"/>
  <c r="DR43" i="2"/>
  <c r="DO43" i="2"/>
  <c r="DN43" i="2"/>
  <c r="DI43" i="2"/>
  <c r="DF43" i="2"/>
  <c r="DE43" i="2"/>
  <c r="CZ43" i="2"/>
  <c r="CY43" i="2"/>
  <c r="CV43" i="2"/>
  <c r="CU43" i="2"/>
  <c r="CR43" i="2"/>
  <c r="CQ43" i="2"/>
  <c r="CN43" i="2"/>
  <c r="CI43" i="2"/>
  <c r="CH43" i="2"/>
  <c r="CE43" i="2"/>
  <c r="CD43" i="2"/>
  <c r="CA43" i="2"/>
  <c r="BZ43" i="2"/>
  <c r="BW43" i="2"/>
  <c r="BS43" i="2"/>
  <c r="BR43" i="2"/>
  <c r="BK43" i="2"/>
  <c r="N43" i="2"/>
  <c r="M43" i="2"/>
  <c r="WL42" i="2"/>
  <c r="WH42" i="2"/>
  <c r="WD42" i="2"/>
  <c r="VU42" i="2"/>
  <c r="VQ42" i="2"/>
  <c r="VM42" i="2"/>
  <c r="VC42" i="2"/>
  <c r="UR42" i="2"/>
  <c r="UD42" i="2"/>
  <c r="TZ42" i="2"/>
  <c r="TV42" i="2"/>
  <c r="TR42" i="2"/>
  <c r="TM42" i="2"/>
  <c r="TI42" i="2"/>
  <c r="TE42" i="2"/>
  <c r="TA42" i="2"/>
  <c r="SR42" i="2"/>
  <c r="SS42" i="2" s="1"/>
  <c r="SW42" i="2" s="1"/>
  <c r="SH42" i="2"/>
  <c r="SD42" i="2"/>
  <c r="RZ42" i="2"/>
  <c r="RV42" i="2"/>
  <c r="RQ42" i="2"/>
  <c r="RM42" i="2"/>
  <c r="RI42" i="2"/>
  <c r="RE42" i="2"/>
  <c r="QV42" i="2"/>
  <c r="QW42" i="2" s="1"/>
  <c r="RA42" i="2" s="1"/>
  <c r="QL42" i="2"/>
  <c r="QH42" i="2"/>
  <c r="QD42" i="2"/>
  <c r="PZ42" i="2"/>
  <c r="PU42" i="2"/>
  <c r="PQ42" i="2"/>
  <c r="PM42" i="2"/>
  <c r="PI42" i="2"/>
  <c r="OZ42" i="2"/>
  <c r="PA42" i="2" s="1"/>
  <c r="PE42" i="2" s="1"/>
  <c r="OP42" i="2"/>
  <c r="OL42" i="2"/>
  <c r="OH42" i="2"/>
  <c r="OD42" i="2"/>
  <c r="NY42" i="2"/>
  <c r="NU42" i="2"/>
  <c r="NQ42" i="2"/>
  <c r="NM42" i="2"/>
  <c r="ND42" i="2"/>
  <c r="NE42" i="2" s="1"/>
  <c r="NI42" i="2" s="1"/>
  <c r="MT42" i="2"/>
  <c r="MP42" i="2"/>
  <c r="ML42" i="2"/>
  <c r="MH42" i="2"/>
  <c r="MC42" i="2"/>
  <c r="LY42" i="2"/>
  <c r="LU42" i="2"/>
  <c r="LQ42" i="2"/>
  <c r="LH42" i="2"/>
  <c r="LI42" i="2" s="1"/>
  <c r="LM42" i="2" s="1"/>
  <c r="JI42" i="2"/>
  <c r="JV42" i="2" s="1"/>
  <c r="JE42" i="2"/>
  <c r="IP42" i="2"/>
  <c r="IL42" i="2"/>
  <c r="IH42" i="2"/>
  <c r="ID42" i="2"/>
  <c r="HY42" i="2"/>
  <c r="HU42" i="2"/>
  <c r="HQ42" i="2"/>
  <c r="HM42" i="2"/>
  <c r="HD42" i="2"/>
  <c r="HE42" i="2" s="1"/>
  <c r="HI42" i="2" s="1"/>
  <c r="GS42" i="2"/>
  <c r="GO42" i="2"/>
  <c r="GK42" i="2"/>
  <c r="GG42" i="2"/>
  <c r="GB42" i="2"/>
  <c r="FX42" i="2"/>
  <c r="FT42" i="2"/>
  <c r="FP42" i="2"/>
  <c r="FG42" i="2"/>
  <c r="FH42" i="2" s="1"/>
  <c r="FL42" i="2" s="1"/>
  <c r="EW42" i="2"/>
  <c r="ES42" i="2"/>
  <c r="EO42" i="2"/>
  <c r="EK42" i="2"/>
  <c r="EF42" i="2"/>
  <c r="EB42" i="2"/>
  <c r="DX42" i="2"/>
  <c r="DT42" i="2"/>
  <c r="DK42" i="2"/>
  <c r="DL42" i="2" s="1"/>
  <c r="DP42" i="2" s="1"/>
  <c r="DA42" i="2"/>
  <c r="CW42" i="2"/>
  <c r="CS42" i="2"/>
  <c r="CO42" i="2"/>
  <c r="CJ42" i="2"/>
  <c r="CF42" i="2"/>
  <c r="CB42" i="2"/>
  <c r="BX42" i="2"/>
  <c r="BL42" i="2"/>
  <c r="BM42" i="2" s="1"/>
  <c r="BG42" i="2"/>
  <c r="BA42" i="2"/>
  <c r="AZ42" i="2"/>
  <c r="BD42" i="2" s="1"/>
  <c r="AU42" i="2"/>
  <c r="AT42" i="2"/>
  <c r="AS42" i="2"/>
  <c r="AQ42" i="2"/>
  <c r="AP42" i="2"/>
  <c r="AO42" i="2"/>
  <c r="AM42" i="2"/>
  <c r="AL42" i="2"/>
  <c r="AK42" i="2"/>
  <c r="AI42" i="2"/>
  <c r="AH42" i="2"/>
  <c r="AG42" i="2"/>
  <c r="AD42" i="2"/>
  <c r="AC42" i="2"/>
  <c r="AB42" i="2"/>
  <c r="Z42" i="2"/>
  <c r="Y42" i="2"/>
  <c r="X42" i="2"/>
  <c r="V42" i="2"/>
  <c r="U42" i="2"/>
  <c r="T42" i="2"/>
  <c r="R42" i="2"/>
  <c r="Q42" i="2"/>
  <c r="P42" i="2"/>
  <c r="I42" i="2"/>
  <c r="J42" i="2" s="1"/>
  <c r="WL41" i="2"/>
  <c r="WH41" i="2"/>
  <c r="WD41" i="2"/>
  <c r="VU41" i="2"/>
  <c r="VQ41" i="2"/>
  <c r="VM41" i="2"/>
  <c r="VC41" i="2"/>
  <c r="UR41" i="2"/>
  <c r="UD41" i="2"/>
  <c r="TZ41" i="2"/>
  <c r="TV41" i="2"/>
  <c r="TR41" i="2"/>
  <c r="TM41" i="2"/>
  <c r="TI41" i="2"/>
  <c r="TE41" i="2"/>
  <c r="TA41" i="2"/>
  <c r="SR41" i="2"/>
  <c r="SS41" i="2" s="1"/>
  <c r="SW41" i="2" s="1"/>
  <c r="SH41" i="2"/>
  <c r="SD41" i="2"/>
  <c r="RZ41" i="2"/>
  <c r="RV41" i="2"/>
  <c r="RQ41" i="2"/>
  <c r="RM41" i="2"/>
  <c r="RI41" i="2"/>
  <c r="RE41" i="2"/>
  <c r="QV41" i="2"/>
  <c r="QW41" i="2" s="1"/>
  <c r="RA41" i="2" s="1"/>
  <c r="QL41" i="2"/>
  <c r="QH41" i="2"/>
  <c r="QD41" i="2"/>
  <c r="PZ41" i="2"/>
  <c r="PU41" i="2"/>
  <c r="PQ41" i="2"/>
  <c r="PM41" i="2"/>
  <c r="PI41" i="2"/>
  <c r="OZ41" i="2"/>
  <c r="PA41" i="2" s="1"/>
  <c r="PE41" i="2" s="1"/>
  <c r="OP41" i="2"/>
  <c r="OL41" i="2"/>
  <c r="OH41" i="2"/>
  <c r="OD41" i="2"/>
  <c r="NY41" i="2"/>
  <c r="NU41" i="2"/>
  <c r="NQ41" i="2"/>
  <c r="NM41" i="2"/>
  <c r="ND41" i="2"/>
  <c r="NE41" i="2" s="1"/>
  <c r="NI41" i="2" s="1"/>
  <c r="MT41" i="2"/>
  <c r="MP41" i="2"/>
  <c r="ML41" i="2"/>
  <c r="MH41" i="2"/>
  <c r="MC41" i="2"/>
  <c r="LY41" i="2"/>
  <c r="LU41" i="2"/>
  <c r="LQ41" i="2"/>
  <c r="LH41" i="2"/>
  <c r="LI41" i="2" s="1"/>
  <c r="LM41" i="2" s="1"/>
  <c r="JI41" i="2"/>
  <c r="JV41" i="2" s="1"/>
  <c r="JE41" i="2"/>
  <c r="IP41" i="2"/>
  <c r="IL41" i="2"/>
  <c r="IH41" i="2"/>
  <c r="ID41" i="2"/>
  <c r="HY41" i="2"/>
  <c r="HU41" i="2"/>
  <c r="HQ41" i="2"/>
  <c r="HM41" i="2"/>
  <c r="HD41" i="2"/>
  <c r="HE41" i="2" s="1"/>
  <c r="HI41" i="2" s="1"/>
  <c r="GS41" i="2"/>
  <c r="GO41" i="2"/>
  <c r="GK41" i="2"/>
  <c r="GG41" i="2"/>
  <c r="GB41" i="2"/>
  <c r="FX41" i="2"/>
  <c r="FT41" i="2"/>
  <c r="FP41" i="2"/>
  <c r="FG41" i="2"/>
  <c r="FH41" i="2" s="1"/>
  <c r="FL41" i="2" s="1"/>
  <c r="EW41" i="2"/>
  <c r="ES41" i="2"/>
  <c r="EO41" i="2"/>
  <c r="EK41" i="2"/>
  <c r="EF41" i="2"/>
  <c r="EB41" i="2"/>
  <c r="DX41" i="2"/>
  <c r="DT41" i="2"/>
  <c r="DK41" i="2"/>
  <c r="DL41" i="2" s="1"/>
  <c r="DP41" i="2" s="1"/>
  <c r="DA41" i="2"/>
  <c r="CW41" i="2"/>
  <c r="CS41" i="2"/>
  <c r="CO41" i="2"/>
  <c r="CJ41" i="2"/>
  <c r="CF41" i="2"/>
  <c r="CB41" i="2"/>
  <c r="BX41" i="2"/>
  <c r="BL41" i="2"/>
  <c r="BM41" i="2" s="1"/>
  <c r="BO41" i="2" s="1"/>
  <c r="BP41" i="2" s="1"/>
  <c r="BT41" i="2" s="1"/>
  <c r="BG41" i="2"/>
  <c r="BA41" i="2"/>
  <c r="AZ41" i="2"/>
  <c r="BD41" i="2" s="1"/>
  <c r="AU41" i="2"/>
  <c r="AT41" i="2"/>
  <c r="AS41" i="2"/>
  <c r="AQ41" i="2"/>
  <c r="AP41" i="2"/>
  <c r="AO41" i="2"/>
  <c r="AM41" i="2"/>
  <c r="AL41" i="2"/>
  <c r="AK41" i="2"/>
  <c r="AI41" i="2"/>
  <c r="AH41" i="2"/>
  <c r="AG41" i="2"/>
  <c r="AD41" i="2"/>
  <c r="AC41" i="2"/>
  <c r="AB41" i="2"/>
  <c r="Z41" i="2"/>
  <c r="Y41" i="2"/>
  <c r="X41" i="2"/>
  <c r="V41" i="2"/>
  <c r="U41" i="2"/>
  <c r="T41" i="2"/>
  <c r="R41" i="2"/>
  <c r="Q41" i="2"/>
  <c r="P41" i="2"/>
  <c r="I41" i="2"/>
  <c r="WL40" i="2"/>
  <c r="WH40" i="2"/>
  <c r="WD40" i="2"/>
  <c r="VU40" i="2"/>
  <c r="VQ40" i="2"/>
  <c r="VM40" i="2"/>
  <c r="VC40" i="2"/>
  <c r="UR40" i="2"/>
  <c r="UD40" i="2"/>
  <c r="TZ40" i="2"/>
  <c r="TV40" i="2"/>
  <c r="TR40" i="2"/>
  <c r="TM40" i="2"/>
  <c r="TI40" i="2"/>
  <c r="TE40" i="2"/>
  <c r="TA40" i="2"/>
  <c r="SR40" i="2"/>
  <c r="SS40" i="2" s="1"/>
  <c r="SW40" i="2" s="1"/>
  <c r="SH40" i="2"/>
  <c r="SD40" i="2"/>
  <c r="RZ40" i="2"/>
  <c r="RV40" i="2"/>
  <c r="RQ40" i="2"/>
  <c r="RM40" i="2"/>
  <c r="RI40" i="2"/>
  <c r="RE40" i="2"/>
  <c r="QV40" i="2"/>
  <c r="QW40" i="2" s="1"/>
  <c r="RA40" i="2" s="1"/>
  <c r="QL40" i="2"/>
  <c r="QH40" i="2"/>
  <c r="QD40" i="2"/>
  <c r="PZ40" i="2"/>
  <c r="PU40" i="2"/>
  <c r="PQ40" i="2"/>
  <c r="PM40" i="2"/>
  <c r="PI40" i="2"/>
  <c r="OZ40" i="2"/>
  <c r="PA40" i="2" s="1"/>
  <c r="PE40" i="2" s="1"/>
  <c r="OP40" i="2"/>
  <c r="OL40" i="2"/>
  <c r="OH40" i="2"/>
  <c r="OD40" i="2"/>
  <c r="NY40" i="2"/>
  <c r="NU40" i="2"/>
  <c r="NQ40" i="2"/>
  <c r="NM40" i="2"/>
  <c r="ND40" i="2"/>
  <c r="NE40" i="2" s="1"/>
  <c r="NI40" i="2" s="1"/>
  <c r="MT40" i="2"/>
  <c r="MP40" i="2"/>
  <c r="ML40" i="2"/>
  <c r="MH40" i="2"/>
  <c r="MC40" i="2"/>
  <c r="LY40" i="2"/>
  <c r="LU40" i="2"/>
  <c r="LQ40" i="2"/>
  <c r="LH40" i="2"/>
  <c r="LI40" i="2" s="1"/>
  <c r="LM40" i="2" s="1"/>
  <c r="JI40" i="2"/>
  <c r="JV40" i="2" s="1"/>
  <c r="IZ40" i="2"/>
  <c r="JA40" i="2" s="1"/>
  <c r="JE40" i="2" s="1"/>
  <c r="IP40" i="2"/>
  <c r="IL40" i="2"/>
  <c r="IH40" i="2"/>
  <c r="ID40" i="2"/>
  <c r="HY40" i="2"/>
  <c r="HU40" i="2"/>
  <c r="HQ40" i="2"/>
  <c r="HM40" i="2"/>
  <c r="HD40" i="2"/>
  <c r="HE40" i="2" s="1"/>
  <c r="HI40" i="2" s="1"/>
  <c r="GS40" i="2"/>
  <c r="GO40" i="2"/>
  <c r="GK40" i="2"/>
  <c r="GG40" i="2"/>
  <c r="GB40" i="2"/>
  <c r="FX40" i="2"/>
  <c r="FT40" i="2"/>
  <c r="FP40" i="2"/>
  <c r="FG40" i="2"/>
  <c r="FH40" i="2" s="1"/>
  <c r="FL40" i="2" s="1"/>
  <c r="EW40" i="2"/>
  <c r="ES40" i="2"/>
  <c r="EO40" i="2"/>
  <c r="EK40" i="2"/>
  <c r="EF40" i="2"/>
  <c r="EB40" i="2"/>
  <c r="DX40" i="2"/>
  <c r="DT40" i="2"/>
  <c r="DK40" i="2"/>
  <c r="DL40" i="2" s="1"/>
  <c r="DP40" i="2" s="1"/>
  <c r="DA40" i="2"/>
  <c r="CW40" i="2"/>
  <c r="CS40" i="2"/>
  <c r="CO40" i="2"/>
  <c r="CJ40" i="2"/>
  <c r="CF40" i="2"/>
  <c r="CB40" i="2"/>
  <c r="BX40" i="2"/>
  <c r="BL40" i="2"/>
  <c r="BM40" i="2" s="1"/>
  <c r="BO40" i="2" s="1"/>
  <c r="BP40" i="2" s="1"/>
  <c r="BT40" i="2" s="1"/>
  <c r="BG40" i="2"/>
  <c r="BA40" i="2"/>
  <c r="AZ40" i="2"/>
  <c r="BD40" i="2" s="1"/>
  <c r="AU40" i="2"/>
  <c r="AT40" i="2"/>
  <c r="AS40" i="2"/>
  <c r="AQ40" i="2"/>
  <c r="AP40" i="2"/>
  <c r="AO40" i="2"/>
  <c r="AM40" i="2"/>
  <c r="AL40" i="2"/>
  <c r="AK40" i="2"/>
  <c r="AI40" i="2"/>
  <c r="AH40" i="2"/>
  <c r="AG40" i="2"/>
  <c r="AD40" i="2"/>
  <c r="AC40" i="2"/>
  <c r="AB40" i="2"/>
  <c r="Z40" i="2"/>
  <c r="Y40" i="2"/>
  <c r="X40" i="2"/>
  <c r="V40" i="2"/>
  <c r="U40" i="2"/>
  <c r="T40" i="2"/>
  <c r="R40" i="2"/>
  <c r="Q40" i="2"/>
  <c r="P40" i="2"/>
  <c r="I40" i="2"/>
  <c r="WL39" i="2"/>
  <c r="WH39" i="2"/>
  <c r="WD39" i="2"/>
  <c r="VU39" i="2"/>
  <c r="VQ39" i="2"/>
  <c r="VM39" i="2"/>
  <c r="VC39" i="2"/>
  <c r="VB39" i="2"/>
  <c r="UR39" i="2"/>
  <c r="UD39" i="2"/>
  <c r="TZ39" i="2"/>
  <c r="TV39" i="2"/>
  <c r="TR39" i="2"/>
  <c r="TM39" i="2"/>
  <c r="TI39" i="2"/>
  <c r="TE39" i="2"/>
  <c r="TA39" i="2"/>
  <c r="SR39" i="2"/>
  <c r="SS39" i="2" s="1"/>
  <c r="SH39" i="2"/>
  <c r="SD39" i="2"/>
  <c r="RZ39" i="2"/>
  <c r="RV39" i="2"/>
  <c r="RQ39" i="2"/>
  <c r="RM39" i="2"/>
  <c r="RI39" i="2"/>
  <c r="RE39" i="2"/>
  <c r="QV39" i="2"/>
  <c r="QW39" i="2" s="1"/>
  <c r="RA39" i="2" s="1"/>
  <c r="QL39" i="2"/>
  <c r="QH39" i="2"/>
  <c r="QD39" i="2"/>
  <c r="PZ39" i="2"/>
  <c r="PU39" i="2"/>
  <c r="PQ39" i="2"/>
  <c r="PM39" i="2"/>
  <c r="PI39" i="2"/>
  <c r="OZ39" i="2"/>
  <c r="PA39" i="2" s="1"/>
  <c r="PE39" i="2" s="1"/>
  <c r="OP39" i="2"/>
  <c r="OL39" i="2"/>
  <c r="OH39" i="2"/>
  <c r="OD39" i="2"/>
  <c r="NY39" i="2"/>
  <c r="NU39" i="2"/>
  <c r="NQ39" i="2"/>
  <c r="NM39" i="2"/>
  <c r="NI39" i="2"/>
  <c r="MT39" i="2"/>
  <c r="MP39" i="2"/>
  <c r="ML39" i="2"/>
  <c r="MH39" i="2"/>
  <c r="MC39" i="2"/>
  <c r="LY39" i="2"/>
  <c r="LU39" i="2"/>
  <c r="LQ39" i="2"/>
  <c r="LH39" i="2"/>
  <c r="LI39" i="2" s="1"/>
  <c r="LM39" i="2" s="1"/>
  <c r="JI39" i="2"/>
  <c r="JV39" i="2" s="1"/>
  <c r="IZ39" i="2"/>
  <c r="JA39" i="2" s="1"/>
  <c r="JE39" i="2" s="1"/>
  <c r="KQ39" i="2" s="1"/>
  <c r="IP39" i="2"/>
  <c r="IL39" i="2"/>
  <c r="IH39" i="2"/>
  <c r="ID39" i="2"/>
  <c r="HY39" i="2"/>
  <c r="HU39" i="2"/>
  <c r="HQ39" i="2"/>
  <c r="HM39" i="2"/>
  <c r="HD39" i="2"/>
  <c r="HE39" i="2" s="1"/>
  <c r="HI39" i="2" s="1"/>
  <c r="GS39" i="2"/>
  <c r="GO39" i="2"/>
  <c r="GK39" i="2"/>
  <c r="GG39" i="2"/>
  <c r="GB39" i="2"/>
  <c r="FX39" i="2"/>
  <c r="FT39" i="2"/>
  <c r="FP39" i="2"/>
  <c r="FG39" i="2"/>
  <c r="FH39" i="2" s="1"/>
  <c r="FL39" i="2" s="1"/>
  <c r="EW39" i="2"/>
  <c r="ES39" i="2"/>
  <c r="EO39" i="2"/>
  <c r="EK39" i="2"/>
  <c r="EF39" i="2"/>
  <c r="EB39" i="2"/>
  <c r="DX39" i="2"/>
  <c r="DT39" i="2"/>
  <c r="DK39" i="2"/>
  <c r="DL39" i="2" s="1"/>
  <c r="DP39" i="2" s="1"/>
  <c r="DA39" i="2"/>
  <c r="CW39" i="2"/>
  <c r="CF39" i="2"/>
  <c r="CK39" i="2" s="1"/>
  <c r="BO39" i="2"/>
  <c r="BP39" i="2" s="1"/>
  <c r="BT39" i="2" s="1"/>
  <c r="BL39" i="2"/>
  <c r="BG39" i="2"/>
  <c r="BA39" i="2"/>
  <c r="AZ39" i="2"/>
  <c r="BD39" i="2" s="1"/>
  <c r="AU39" i="2"/>
  <c r="AT39" i="2"/>
  <c r="AS39" i="2"/>
  <c r="AQ39" i="2"/>
  <c r="AP39" i="2"/>
  <c r="AO39" i="2"/>
  <c r="AM39" i="2"/>
  <c r="AL39" i="2"/>
  <c r="AK39" i="2"/>
  <c r="AI39" i="2"/>
  <c r="AH39" i="2"/>
  <c r="AG39" i="2"/>
  <c r="AD39" i="2"/>
  <c r="AC39" i="2"/>
  <c r="AB39" i="2"/>
  <c r="Z39" i="2"/>
  <c r="Y39" i="2"/>
  <c r="X39" i="2"/>
  <c r="V39" i="2"/>
  <c r="U39" i="2"/>
  <c r="T39" i="2"/>
  <c r="R39" i="2"/>
  <c r="Q39" i="2"/>
  <c r="P39" i="2"/>
  <c r="I39" i="2"/>
  <c r="VC37" i="2"/>
  <c r="VB37" i="2"/>
  <c r="UD37" i="2"/>
  <c r="TZ37" i="2"/>
  <c r="TM37" i="2"/>
  <c r="TI37" i="2"/>
  <c r="SR37" i="2"/>
  <c r="SS37" i="2" s="1"/>
  <c r="SH37" i="2"/>
  <c r="SD37" i="2"/>
  <c r="RQ37" i="2"/>
  <c r="RM37" i="2"/>
  <c r="QV37" i="2"/>
  <c r="QW37" i="2" s="1"/>
  <c r="RA37" i="2" s="1"/>
  <c r="QL37" i="2"/>
  <c r="QH37" i="2"/>
  <c r="QD37" i="2"/>
  <c r="PZ37" i="2"/>
  <c r="PU37" i="2"/>
  <c r="PQ37" i="2"/>
  <c r="PM37" i="2"/>
  <c r="PI37" i="2"/>
  <c r="OZ37" i="2"/>
  <c r="PA37" i="2" s="1"/>
  <c r="PE37" i="2" s="1"/>
  <c r="OP37" i="2"/>
  <c r="OL37" i="2"/>
  <c r="NY37" i="2"/>
  <c r="NU37" i="2"/>
  <c r="ND37" i="2"/>
  <c r="NE37" i="2" s="1"/>
  <c r="NI37" i="2" s="1"/>
  <c r="MT37" i="2"/>
  <c r="MP37" i="2"/>
  <c r="MC37" i="2"/>
  <c r="LY37" i="2"/>
  <c r="LH37" i="2"/>
  <c r="LI37" i="2" s="1"/>
  <c r="LM37" i="2" s="1"/>
  <c r="IZ37" i="2"/>
  <c r="JA37" i="2" s="1"/>
  <c r="JE37" i="2" s="1"/>
  <c r="KQ37" i="2" s="1"/>
  <c r="IP37" i="2"/>
  <c r="IL37" i="2"/>
  <c r="HY37" i="2"/>
  <c r="HU37" i="2"/>
  <c r="HD37" i="2"/>
  <c r="HE37" i="2" s="1"/>
  <c r="HI37" i="2" s="1"/>
  <c r="GS37" i="2"/>
  <c r="GO37" i="2"/>
  <c r="GB37" i="2"/>
  <c r="FX37" i="2"/>
  <c r="FP37" i="2"/>
  <c r="FG37" i="2"/>
  <c r="FH37" i="2" s="1"/>
  <c r="FL37" i="2" s="1"/>
  <c r="EW37" i="2"/>
  <c r="ES37" i="2"/>
  <c r="EF37" i="2"/>
  <c r="EB37" i="2"/>
  <c r="DK37" i="2"/>
  <c r="DL37" i="2" s="1"/>
  <c r="DP37" i="2" s="1"/>
  <c r="DA37" i="2"/>
  <c r="CW37" i="2"/>
  <c r="CJ37" i="2"/>
  <c r="CF37" i="2"/>
  <c r="BO37" i="2"/>
  <c r="BP37" i="2" s="1"/>
  <c r="BT37" i="2" s="1"/>
  <c r="BL37" i="2"/>
  <c r="BG37" i="2"/>
  <c r="BA37" i="2"/>
  <c r="AZ37" i="2"/>
  <c r="BD37" i="2" s="1"/>
  <c r="AU37" i="2"/>
  <c r="AT37" i="2"/>
  <c r="AS37" i="2"/>
  <c r="AQ37" i="2"/>
  <c r="AP37" i="2"/>
  <c r="AO37" i="2"/>
  <c r="AM37" i="2"/>
  <c r="AL37" i="2"/>
  <c r="AK37" i="2"/>
  <c r="AI37" i="2"/>
  <c r="AH37" i="2"/>
  <c r="AG37" i="2"/>
  <c r="AD37" i="2"/>
  <c r="AC37" i="2"/>
  <c r="AB37" i="2"/>
  <c r="Z37" i="2"/>
  <c r="Y37" i="2"/>
  <c r="X37" i="2"/>
  <c r="V37" i="2"/>
  <c r="U37" i="2"/>
  <c r="T37" i="2"/>
  <c r="R37" i="2"/>
  <c r="Q37" i="2"/>
  <c r="P37" i="2"/>
  <c r="I37" i="2"/>
  <c r="J37" i="2" s="1"/>
  <c r="WL36" i="2"/>
  <c r="WH36" i="2"/>
  <c r="WD36" i="2"/>
  <c r="VU36" i="2"/>
  <c r="VQ36" i="2"/>
  <c r="VM36" i="2"/>
  <c r="VC36" i="2"/>
  <c r="VB36" i="2"/>
  <c r="UR36" i="2"/>
  <c r="UD36" i="2"/>
  <c r="TZ36" i="2"/>
  <c r="TV36" i="2"/>
  <c r="TR36" i="2"/>
  <c r="TM36" i="2"/>
  <c r="TI36" i="2"/>
  <c r="TE36" i="2"/>
  <c r="TA36" i="2"/>
  <c r="SR36" i="2"/>
  <c r="SS36" i="2" s="1"/>
  <c r="SW36" i="2" s="1"/>
  <c r="SH36" i="2"/>
  <c r="SD36" i="2"/>
  <c r="RZ36" i="2"/>
  <c r="RV36" i="2"/>
  <c r="RQ36" i="2"/>
  <c r="RM36" i="2"/>
  <c r="RI36" i="2"/>
  <c r="RE36" i="2"/>
  <c r="QV36" i="2"/>
  <c r="QW36" i="2" s="1"/>
  <c r="RA36" i="2" s="1"/>
  <c r="QL36" i="2"/>
  <c r="QH36" i="2"/>
  <c r="QD36" i="2"/>
  <c r="PZ36" i="2"/>
  <c r="PU36" i="2"/>
  <c r="PQ36" i="2"/>
  <c r="PM36" i="2"/>
  <c r="PI36" i="2"/>
  <c r="OZ36" i="2"/>
  <c r="PA36" i="2" s="1"/>
  <c r="PE36" i="2" s="1"/>
  <c r="OP36" i="2"/>
  <c r="OL36" i="2"/>
  <c r="OH36" i="2"/>
  <c r="OD36" i="2"/>
  <c r="NY36" i="2"/>
  <c r="NU36" i="2"/>
  <c r="NQ36" i="2"/>
  <c r="NM36" i="2"/>
  <c r="ND36" i="2"/>
  <c r="NE36" i="2" s="1"/>
  <c r="NI36" i="2" s="1"/>
  <c r="MT36" i="2"/>
  <c r="MP36" i="2"/>
  <c r="ML36" i="2"/>
  <c r="MH36" i="2"/>
  <c r="MC36" i="2"/>
  <c r="LY36" i="2"/>
  <c r="LU36" i="2"/>
  <c r="LQ36" i="2"/>
  <c r="LH36" i="2"/>
  <c r="LI36" i="2" s="1"/>
  <c r="LM36" i="2" s="1"/>
  <c r="JI36" i="2"/>
  <c r="JV36" i="2" s="1"/>
  <c r="IZ36" i="2"/>
  <c r="JA36" i="2" s="1"/>
  <c r="JE36" i="2" s="1"/>
  <c r="IP36" i="2"/>
  <c r="IL36" i="2"/>
  <c r="IH36" i="2"/>
  <c r="ID36" i="2"/>
  <c r="HY36" i="2"/>
  <c r="HU36" i="2"/>
  <c r="HQ36" i="2"/>
  <c r="HM36" i="2"/>
  <c r="HD36" i="2"/>
  <c r="HE36" i="2" s="1"/>
  <c r="HI36" i="2" s="1"/>
  <c r="GS36" i="2"/>
  <c r="GO36" i="2"/>
  <c r="GK36" i="2"/>
  <c r="GG36" i="2"/>
  <c r="GB36" i="2"/>
  <c r="FX36" i="2"/>
  <c r="FT36" i="2"/>
  <c r="FP36" i="2"/>
  <c r="FG36" i="2"/>
  <c r="FH36" i="2" s="1"/>
  <c r="FL36" i="2" s="1"/>
  <c r="EW36" i="2"/>
  <c r="ES36" i="2"/>
  <c r="EO36" i="2"/>
  <c r="EK36" i="2"/>
  <c r="EF36" i="2"/>
  <c r="EB36" i="2"/>
  <c r="DX36" i="2"/>
  <c r="DT36" i="2"/>
  <c r="DK36" i="2"/>
  <c r="DL36" i="2" s="1"/>
  <c r="DP36" i="2" s="1"/>
  <c r="DA36" i="2"/>
  <c r="CW36" i="2"/>
  <c r="CS36" i="2"/>
  <c r="CO36" i="2"/>
  <c r="CJ36" i="2"/>
  <c r="CF36" i="2"/>
  <c r="CB36" i="2"/>
  <c r="BX36" i="2"/>
  <c r="BO36" i="2"/>
  <c r="BP36" i="2" s="1"/>
  <c r="BT36" i="2" s="1"/>
  <c r="BL36" i="2"/>
  <c r="BG36" i="2"/>
  <c r="BA36" i="2"/>
  <c r="AZ36" i="2"/>
  <c r="BD36" i="2" s="1"/>
  <c r="AU36" i="2"/>
  <c r="AT36" i="2"/>
  <c r="AS36" i="2"/>
  <c r="AQ36" i="2"/>
  <c r="AP36" i="2"/>
  <c r="AO36" i="2"/>
  <c r="AM36" i="2"/>
  <c r="AL36" i="2"/>
  <c r="AK36" i="2"/>
  <c r="AI36" i="2"/>
  <c r="AH36" i="2"/>
  <c r="AG36" i="2"/>
  <c r="AD36" i="2"/>
  <c r="AC36" i="2"/>
  <c r="AB36" i="2"/>
  <c r="Z36" i="2"/>
  <c r="Y36" i="2"/>
  <c r="X36" i="2"/>
  <c r="V36" i="2"/>
  <c r="U36" i="2"/>
  <c r="T36" i="2"/>
  <c r="R36" i="2"/>
  <c r="Q36" i="2"/>
  <c r="P36" i="2"/>
  <c r="I36" i="2"/>
  <c r="J36" i="2" s="1"/>
  <c r="WL35" i="2"/>
  <c r="WH35" i="2"/>
  <c r="WD35" i="2"/>
  <c r="VU35" i="2"/>
  <c r="VQ35" i="2"/>
  <c r="VM35" i="2"/>
  <c r="VC35" i="2"/>
  <c r="VB35" i="2"/>
  <c r="UR35" i="2"/>
  <c r="UD35" i="2"/>
  <c r="TZ35" i="2"/>
  <c r="TV35" i="2"/>
  <c r="TR35" i="2"/>
  <c r="TM35" i="2"/>
  <c r="TI35" i="2"/>
  <c r="TE35" i="2"/>
  <c r="TA35" i="2"/>
  <c r="SR35" i="2"/>
  <c r="SS35" i="2" s="1"/>
  <c r="SW35" i="2" s="1"/>
  <c r="SH35" i="2"/>
  <c r="SD35" i="2"/>
  <c r="RZ35" i="2"/>
  <c r="RV35" i="2"/>
  <c r="RQ35" i="2"/>
  <c r="RM35" i="2"/>
  <c r="RI35" i="2"/>
  <c r="RE35" i="2"/>
  <c r="QV35" i="2"/>
  <c r="QW35" i="2" s="1"/>
  <c r="RA35" i="2" s="1"/>
  <c r="QL35" i="2"/>
  <c r="QH35" i="2"/>
  <c r="QD35" i="2"/>
  <c r="PZ35" i="2"/>
  <c r="PU35" i="2"/>
  <c r="PQ35" i="2"/>
  <c r="PM35" i="2"/>
  <c r="PI35" i="2"/>
  <c r="OZ35" i="2"/>
  <c r="PA35" i="2" s="1"/>
  <c r="PE35" i="2" s="1"/>
  <c r="OP35" i="2"/>
  <c r="OL35" i="2"/>
  <c r="OH35" i="2"/>
  <c r="OD35" i="2"/>
  <c r="NY35" i="2"/>
  <c r="NU35" i="2"/>
  <c r="NQ35" i="2"/>
  <c r="NM35" i="2"/>
  <c r="ND35" i="2"/>
  <c r="NE35" i="2" s="1"/>
  <c r="NI35" i="2" s="1"/>
  <c r="MT35" i="2"/>
  <c r="MP35" i="2"/>
  <c r="ML35" i="2"/>
  <c r="MH35" i="2"/>
  <c r="MC35" i="2"/>
  <c r="LY35" i="2"/>
  <c r="LU35" i="2"/>
  <c r="LQ35" i="2"/>
  <c r="LH35" i="2"/>
  <c r="LI35" i="2" s="1"/>
  <c r="LM35" i="2" s="1"/>
  <c r="JI35" i="2"/>
  <c r="JV35" i="2" s="1"/>
  <c r="IZ35" i="2"/>
  <c r="JA35" i="2" s="1"/>
  <c r="JE35" i="2" s="1"/>
  <c r="IP35" i="2"/>
  <c r="IL35" i="2"/>
  <c r="IH35" i="2"/>
  <c r="ID35" i="2"/>
  <c r="HY35" i="2"/>
  <c r="HU35" i="2"/>
  <c r="HQ35" i="2"/>
  <c r="HM35" i="2"/>
  <c r="HD35" i="2"/>
  <c r="HE35" i="2" s="1"/>
  <c r="HI35" i="2" s="1"/>
  <c r="GS35" i="2"/>
  <c r="GO35" i="2"/>
  <c r="GK35" i="2"/>
  <c r="GG35" i="2"/>
  <c r="GB35" i="2"/>
  <c r="FX35" i="2"/>
  <c r="FT35" i="2"/>
  <c r="FP35" i="2"/>
  <c r="FG35" i="2"/>
  <c r="FH35" i="2" s="1"/>
  <c r="FL35" i="2" s="1"/>
  <c r="EW35" i="2"/>
  <c r="ES35" i="2"/>
  <c r="EO35" i="2"/>
  <c r="EK35" i="2"/>
  <c r="EF35" i="2"/>
  <c r="EB35" i="2"/>
  <c r="DX35" i="2"/>
  <c r="DT35" i="2"/>
  <c r="DK35" i="2"/>
  <c r="DL35" i="2" s="1"/>
  <c r="DP35" i="2" s="1"/>
  <c r="DA35" i="2"/>
  <c r="CW35" i="2"/>
  <c r="CS35" i="2"/>
  <c r="CO35" i="2"/>
  <c r="CJ35" i="2"/>
  <c r="CF35" i="2"/>
  <c r="CB35" i="2"/>
  <c r="BX35" i="2"/>
  <c r="BO35" i="2"/>
  <c r="BP35" i="2" s="1"/>
  <c r="BT35" i="2" s="1"/>
  <c r="BL35" i="2"/>
  <c r="BG35" i="2"/>
  <c r="BA35" i="2"/>
  <c r="AZ35" i="2"/>
  <c r="BD35" i="2" s="1"/>
  <c r="AU35" i="2"/>
  <c r="AT35" i="2"/>
  <c r="AS35" i="2"/>
  <c r="AQ35" i="2"/>
  <c r="AP35" i="2"/>
  <c r="AO35" i="2"/>
  <c r="AM35" i="2"/>
  <c r="AL35" i="2"/>
  <c r="AK35" i="2"/>
  <c r="AI35" i="2"/>
  <c r="AH35" i="2"/>
  <c r="AG35" i="2"/>
  <c r="AD35" i="2"/>
  <c r="AC35" i="2"/>
  <c r="AB35" i="2"/>
  <c r="Z35" i="2"/>
  <c r="Y35" i="2"/>
  <c r="X35" i="2"/>
  <c r="V35" i="2"/>
  <c r="U35" i="2"/>
  <c r="T35" i="2"/>
  <c r="R35" i="2"/>
  <c r="Q35" i="2"/>
  <c r="P35" i="2"/>
  <c r="I35" i="2"/>
  <c r="J35" i="2" s="1"/>
  <c r="WL34" i="2"/>
  <c r="WH34" i="2"/>
  <c r="WD34" i="2"/>
  <c r="VU34" i="2"/>
  <c r="VQ34" i="2"/>
  <c r="VM34" i="2"/>
  <c r="VC34" i="2"/>
  <c r="VB34" i="2"/>
  <c r="UR34" i="2"/>
  <c r="UD34" i="2"/>
  <c r="TZ34" i="2"/>
  <c r="TV34" i="2"/>
  <c r="TR34" i="2"/>
  <c r="TM34" i="2"/>
  <c r="TI34" i="2"/>
  <c r="TE34" i="2"/>
  <c r="TA34" i="2"/>
  <c r="SR34" i="2"/>
  <c r="SS34" i="2" s="1"/>
  <c r="SW34" i="2" s="1"/>
  <c r="SH34" i="2"/>
  <c r="SD34" i="2"/>
  <c r="RZ34" i="2"/>
  <c r="RV34" i="2"/>
  <c r="RQ34" i="2"/>
  <c r="RM34" i="2"/>
  <c r="RI34" i="2"/>
  <c r="RE34" i="2"/>
  <c r="QV34" i="2"/>
  <c r="QW34" i="2" s="1"/>
  <c r="RA34" i="2" s="1"/>
  <c r="QL34" i="2"/>
  <c r="QH34" i="2"/>
  <c r="QD34" i="2"/>
  <c r="PZ34" i="2"/>
  <c r="PU34" i="2"/>
  <c r="PQ34" i="2"/>
  <c r="PM34" i="2"/>
  <c r="PI34" i="2"/>
  <c r="OZ34" i="2"/>
  <c r="PA34" i="2" s="1"/>
  <c r="PE34" i="2" s="1"/>
  <c r="OP34" i="2"/>
  <c r="OL34" i="2"/>
  <c r="OH34" i="2"/>
  <c r="OD34" i="2"/>
  <c r="NY34" i="2"/>
  <c r="NU34" i="2"/>
  <c r="NQ34" i="2"/>
  <c r="NM34" i="2"/>
  <c r="ND34" i="2"/>
  <c r="NE34" i="2" s="1"/>
  <c r="NI34" i="2" s="1"/>
  <c r="MT34" i="2"/>
  <c r="MP34" i="2"/>
  <c r="ML34" i="2"/>
  <c r="MH34" i="2"/>
  <c r="MC34" i="2"/>
  <c r="LY34" i="2"/>
  <c r="LU34" i="2"/>
  <c r="LQ34" i="2"/>
  <c r="LH34" i="2"/>
  <c r="LI34" i="2" s="1"/>
  <c r="LM34" i="2" s="1"/>
  <c r="JI34" i="2"/>
  <c r="JV34" i="2" s="1"/>
  <c r="IZ34" i="2"/>
  <c r="JA34" i="2" s="1"/>
  <c r="JE34" i="2" s="1"/>
  <c r="IP34" i="2"/>
  <c r="IL34" i="2"/>
  <c r="IH34" i="2"/>
  <c r="ID34" i="2"/>
  <c r="HY34" i="2"/>
  <c r="HU34" i="2"/>
  <c r="HQ34" i="2"/>
  <c r="HM34" i="2"/>
  <c r="HD34" i="2"/>
  <c r="HE34" i="2" s="1"/>
  <c r="HI34" i="2" s="1"/>
  <c r="GS34" i="2"/>
  <c r="GO34" i="2"/>
  <c r="GK34" i="2"/>
  <c r="GG34" i="2"/>
  <c r="GB34" i="2"/>
  <c r="FX34" i="2"/>
  <c r="FT34" i="2"/>
  <c r="FP34" i="2"/>
  <c r="FG34" i="2"/>
  <c r="FH34" i="2" s="1"/>
  <c r="FL34" i="2" s="1"/>
  <c r="EW34" i="2"/>
  <c r="ES34" i="2"/>
  <c r="EO34" i="2"/>
  <c r="EK34" i="2"/>
  <c r="EF34" i="2"/>
  <c r="EB34" i="2"/>
  <c r="DX34" i="2"/>
  <c r="DT34" i="2"/>
  <c r="DK34" i="2"/>
  <c r="DL34" i="2" s="1"/>
  <c r="DP34" i="2" s="1"/>
  <c r="DA34" i="2"/>
  <c r="CW34" i="2"/>
  <c r="CS34" i="2"/>
  <c r="CO34" i="2"/>
  <c r="CJ34" i="2"/>
  <c r="CF34" i="2"/>
  <c r="CB34" i="2"/>
  <c r="BX34" i="2"/>
  <c r="BO34" i="2"/>
  <c r="BP34" i="2" s="1"/>
  <c r="BT34" i="2" s="1"/>
  <c r="BL34" i="2"/>
  <c r="BG34" i="2"/>
  <c r="BA34" i="2"/>
  <c r="AZ34" i="2"/>
  <c r="BD34" i="2" s="1"/>
  <c r="AU34" i="2"/>
  <c r="AT34" i="2"/>
  <c r="AS34" i="2"/>
  <c r="AQ34" i="2"/>
  <c r="AP34" i="2"/>
  <c r="AO34" i="2"/>
  <c r="AM34" i="2"/>
  <c r="AL34" i="2"/>
  <c r="AK34" i="2"/>
  <c r="AI34" i="2"/>
  <c r="AH34" i="2"/>
  <c r="AG34" i="2"/>
  <c r="AD34" i="2"/>
  <c r="AC34" i="2"/>
  <c r="AB34" i="2"/>
  <c r="Z34" i="2"/>
  <c r="Y34" i="2"/>
  <c r="X34" i="2"/>
  <c r="V34" i="2"/>
  <c r="U34" i="2"/>
  <c r="T34" i="2"/>
  <c r="R34" i="2"/>
  <c r="Q34" i="2"/>
  <c r="P34" i="2"/>
  <c r="I34" i="2"/>
  <c r="J34" i="2" s="1"/>
  <c r="WL33" i="2"/>
  <c r="WH33" i="2"/>
  <c r="WD33" i="2"/>
  <c r="VU33" i="2"/>
  <c r="VQ33" i="2"/>
  <c r="VM33" i="2"/>
  <c r="VC33" i="2"/>
  <c r="VB33" i="2"/>
  <c r="UR33" i="2"/>
  <c r="UD33" i="2"/>
  <c r="TZ33" i="2"/>
  <c r="TV33" i="2"/>
  <c r="TR33" i="2"/>
  <c r="TM33" i="2"/>
  <c r="TI33" i="2"/>
  <c r="TE33" i="2"/>
  <c r="TA33" i="2"/>
  <c r="SR33" i="2"/>
  <c r="SS33" i="2" s="1"/>
  <c r="SW33" i="2" s="1"/>
  <c r="SH33" i="2"/>
  <c r="SD33" i="2"/>
  <c r="RZ33" i="2"/>
  <c r="RV33" i="2"/>
  <c r="RQ33" i="2"/>
  <c r="RM33" i="2"/>
  <c r="RI33" i="2"/>
  <c r="RE33" i="2"/>
  <c r="QV33" i="2"/>
  <c r="QW33" i="2" s="1"/>
  <c r="RA33" i="2" s="1"/>
  <c r="QL33" i="2"/>
  <c r="QH33" i="2"/>
  <c r="QD33" i="2"/>
  <c r="PZ33" i="2"/>
  <c r="PU33" i="2"/>
  <c r="PQ33" i="2"/>
  <c r="PM33" i="2"/>
  <c r="PI33" i="2"/>
  <c r="OZ33" i="2"/>
  <c r="PA33" i="2" s="1"/>
  <c r="PE33" i="2" s="1"/>
  <c r="OP33" i="2"/>
  <c r="OL33" i="2"/>
  <c r="OH33" i="2"/>
  <c r="OD33" i="2"/>
  <c r="NY33" i="2"/>
  <c r="NU33" i="2"/>
  <c r="NQ33" i="2"/>
  <c r="NM33" i="2"/>
  <c r="ND33" i="2"/>
  <c r="NE33" i="2" s="1"/>
  <c r="NI33" i="2" s="1"/>
  <c r="MT33" i="2"/>
  <c r="MP33" i="2"/>
  <c r="ML33" i="2"/>
  <c r="MH33" i="2"/>
  <c r="MC33" i="2"/>
  <c r="LY33" i="2"/>
  <c r="LU33" i="2"/>
  <c r="LQ33" i="2"/>
  <c r="LH33" i="2"/>
  <c r="LI33" i="2" s="1"/>
  <c r="LM33" i="2" s="1"/>
  <c r="JI33" i="2"/>
  <c r="JV33" i="2" s="1"/>
  <c r="IZ33" i="2"/>
  <c r="JA33" i="2" s="1"/>
  <c r="JE33" i="2" s="1"/>
  <c r="IP33" i="2"/>
  <c r="IL33" i="2"/>
  <c r="IH33" i="2"/>
  <c r="ID33" i="2"/>
  <c r="HY33" i="2"/>
  <c r="HU33" i="2"/>
  <c r="HQ33" i="2"/>
  <c r="HM33" i="2"/>
  <c r="HD33" i="2"/>
  <c r="HE33" i="2" s="1"/>
  <c r="HI33" i="2" s="1"/>
  <c r="GS33" i="2"/>
  <c r="GO33" i="2"/>
  <c r="GK33" i="2"/>
  <c r="GG33" i="2"/>
  <c r="GB33" i="2"/>
  <c r="FX33" i="2"/>
  <c r="FT33" i="2"/>
  <c r="FP33" i="2"/>
  <c r="FG33" i="2"/>
  <c r="FH33" i="2" s="1"/>
  <c r="FL33" i="2" s="1"/>
  <c r="EW33" i="2"/>
  <c r="ES33" i="2"/>
  <c r="EO33" i="2"/>
  <c r="EK33" i="2"/>
  <c r="EF33" i="2"/>
  <c r="EB33" i="2"/>
  <c r="DX33" i="2"/>
  <c r="DT33" i="2"/>
  <c r="DK33" i="2"/>
  <c r="DL33" i="2" s="1"/>
  <c r="DP33" i="2" s="1"/>
  <c r="DA33" i="2"/>
  <c r="CW33" i="2"/>
  <c r="CS33" i="2"/>
  <c r="CO33" i="2"/>
  <c r="CJ33" i="2"/>
  <c r="CF33" i="2"/>
  <c r="CB33" i="2"/>
  <c r="BX33" i="2"/>
  <c r="BO33" i="2"/>
  <c r="BP33" i="2" s="1"/>
  <c r="BT33" i="2" s="1"/>
  <c r="BL33" i="2"/>
  <c r="BG33" i="2"/>
  <c r="BA33" i="2"/>
  <c r="AZ33" i="2"/>
  <c r="BD33" i="2" s="1"/>
  <c r="AU33" i="2"/>
  <c r="AT33" i="2"/>
  <c r="AS33" i="2"/>
  <c r="AQ33" i="2"/>
  <c r="AP33" i="2"/>
  <c r="AO33" i="2"/>
  <c r="AM33" i="2"/>
  <c r="AL33" i="2"/>
  <c r="AK33" i="2"/>
  <c r="AI33" i="2"/>
  <c r="AH33" i="2"/>
  <c r="AG33" i="2"/>
  <c r="AD33" i="2"/>
  <c r="AC33" i="2"/>
  <c r="AB33" i="2"/>
  <c r="Z33" i="2"/>
  <c r="Y33" i="2"/>
  <c r="X33" i="2"/>
  <c r="V33" i="2"/>
  <c r="U33" i="2"/>
  <c r="T33" i="2"/>
  <c r="R33" i="2"/>
  <c r="Q33" i="2"/>
  <c r="P33" i="2"/>
  <c r="I33" i="2"/>
  <c r="J33" i="2" s="1"/>
  <c r="WL32" i="2"/>
  <c r="WH32" i="2"/>
  <c r="WD32" i="2"/>
  <c r="VU32" i="2"/>
  <c r="VQ32" i="2"/>
  <c r="VM32" i="2"/>
  <c r="VC32" i="2"/>
  <c r="VB32" i="2"/>
  <c r="VA32" i="2" s="1"/>
  <c r="UR32" i="2"/>
  <c r="UD32" i="2"/>
  <c r="TZ32" i="2"/>
  <c r="TV32" i="2"/>
  <c r="TR32" i="2"/>
  <c r="TM32" i="2"/>
  <c r="TI32" i="2"/>
  <c r="TE32" i="2"/>
  <c r="TA32" i="2"/>
  <c r="SH32" i="2"/>
  <c r="SD32" i="2"/>
  <c r="RZ32" i="2"/>
  <c r="RV32" i="2"/>
  <c r="RQ32" i="2"/>
  <c r="RM32" i="2"/>
  <c r="RI32" i="2"/>
  <c r="RE32" i="2"/>
  <c r="QV32" i="2"/>
  <c r="QW32" i="2" s="1"/>
  <c r="RA32" i="2" s="1"/>
  <c r="QL32" i="2"/>
  <c r="QH32" i="2"/>
  <c r="QD32" i="2"/>
  <c r="PZ32" i="2"/>
  <c r="PU32" i="2"/>
  <c r="PQ32" i="2"/>
  <c r="PM32" i="2"/>
  <c r="PI32" i="2"/>
  <c r="OZ32" i="2"/>
  <c r="PA32" i="2" s="1"/>
  <c r="PE32" i="2" s="1"/>
  <c r="OP32" i="2"/>
  <c r="OL32" i="2"/>
  <c r="OH32" i="2"/>
  <c r="OD32" i="2"/>
  <c r="NY32" i="2"/>
  <c r="NU32" i="2"/>
  <c r="NQ32" i="2"/>
  <c r="NM32" i="2"/>
  <c r="ND32" i="2"/>
  <c r="NE32" i="2" s="1"/>
  <c r="NI32" i="2" s="1"/>
  <c r="MT32" i="2"/>
  <c r="MP32" i="2"/>
  <c r="ML32" i="2"/>
  <c r="MH32" i="2"/>
  <c r="MC32" i="2"/>
  <c r="LY32" i="2"/>
  <c r="LU32" i="2"/>
  <c r="LQ32" i="2"/>
  <c r="LM32" i="2"/>
  <c r="JI32" i="2"/>
  <c r="JV32" i="2" s="1"/>
  <c r="KQ32" i="2" s="1"/>
  <c r="IP32" i="2"/>
  <c r="IL32" i="2"/>
  <c r="IH32" i="2"/>
  <c r="ID32" i="2"/>
  <c r="HY32" i="2"/>
  <c r="HU32" i="2"/>
  <c r="HQ32" i="2"/>
  <c r="HM32" i="2"/>
  <c r="GS32" i="2"/>
  <c r="GO32" i="2"/>
  <c r="GK32" i="2"/>
  <c r="GG32" i="2"/>
  <c r="GB32" i="2"/>
  <c r="FX32" i="2"/>
  <c r="FT32" i="2"/>
  <c r="FP32" i="2"/>
  <c r="EW32" i="2"/>
  <c r="ES32" i="2"/>
  <c r="EO32" i="2"/>
  <c r="EK32" i="2"/>
  <c r="EF32" i="2"/>
  <c r="EB32" i="2"/>
  <c r="DX32" i="2"/>
  <c r="DT32" i="2"/>
  <c r="DA32" i="2"/>
  <c r="CW32" i="2"/>
  <c r="CS32" i="2"/>
  <c r="CO32" i="2"/>
  <c r="CJ32" i="2"/>
  <c r="CF32" i="2"/>
  <c r="CB32" i="2"/>
  <c r="BX32" i="2"/>
  <c r="BO32" i="2"/>
  <c r="BP32" i="2" s="1"/>
  <c r="BT32" i="2" s="1"/>
  <c r="BL32" i="2"/>
  <c r="BG32" i="2"/>
  <c r="BA32" i="2"/>
  <c r="AZ32" i="2"/>
  <c r="BD32" i="2" s="1"/>
  <c r="AU32" i="2"/>
  <c r="AT32" i="2"/>
  <c r="AS32" i="2"/>
  <c r="AQ32" i="2"/>
  <c r="AP32" i="2"/>
  <c r="AO32" i="2"/>
  <c r="AM32" i="2"/>
  <c r="AL32" i="2"/>
  <c r="AK32" i="2"/>
  <c r="AI32" i="2"/>
  <c r="AH32" i="2"/>
  <c r="AG32" i="2"/>
  <c r="AD32" i="2"/>
  <c r="AC32" i="2"/>
  <c r="AB32" i="2"/>
  <c r="Z32" i="2"/>
  <c r="Y32" i="2"/>
  <c r="X32" i="2"/>
  <c r="V32" i="2"/>
  <c r="U32" i="2"/>
  <c r="T32" i="2"/>
  <c r="R32" i="2"/>
  <c r="Q32" i="2"/>
  <c r="P32" i="2"/>
  <c r="I32" i="2"/>
  <c r="WL31" i="2"/>
  <c r="WH31" i="2"/>
  <c r="WD31" i="2"/>
  <c r="VU31" i="2"/>
  <c r="VQ31" i="2"/>
  <c r="VM31" i="2"/>
  <c r="VC31" i="2"/>
  <c r="UR31" i="2"/>
  <c r="UD31" i="2"/>
  <c r="TZ31" i="2"/>
  <c r="TV31" i="2"/>
  <c r="TR31" i="2"/>
  <c r="TM31" i="2"/>
  <c r="TI31" i="2"/>
  <c r="TE31" i="2"/>
  <c r="TA31" i="2"/>
  <c r="SR31" i="2"/>
  <c r="SS31" i="2" s="1"/>
  <c r="SW31" i="2" s="1"/>
  <c r="SH31" i="2"/>
  <c r="SD31" i="2"/>
  <c r="RZ31" i="2"/>
  <c r="RV31" i="2"/>
  <c r="RQ31" i="2"/>
  <c r="RM31" i="2"/>
  <c r="RI31" i="2"/>
  <c r="RE31" i="2"/>
  <c r="QV31" i="2"/>
  <c r="QW31" i="2" s="1"/>
  <c r="RA31" i="2" s="1"/>
  <c r="QL31" i="2"/>
  <c r="QH31" i="2"/>
  <c r="QD31" i="2"/>
  <c r="PZ31" i="2"/>
  <c r="PU31" i="2"/>
  <c r="PQ31" i="2"/>
  <c r="PM31" i="2"/>
  <c r="PI31" i="2"/>
  <c r="OZ31" i="2"/>
  <c r="PA31" i="2" s="1"/>
  <c r="PE31" i="2" s="1"/>
  <c r="OP31" i="2"/>
  <c r="OL31" i="2"/>
  <c r="OH31" i="2"/>
  <c r="OD31" i="2"/>
  <c r="NY31" i="2"/>
  <c r="NU31" i="2"/>
  <c r="NQ31" i="2"/>
  <c r="NM31" i="2"/>
  <c r="ND31" i="2"/>
  <c r="NE31" i="2" s="1"/>
  <c r="NI31" i="2" s="1"/>
  <c r="MT31" i="2"/>
  <c r="MP31" i="2"/>
  <c r="ML31" i="2"/>
  <c r="MH31" i="2"/>
  <c r="MC31" i="2"/>
  <c r="LY31" i="2"/>
  <c r="LU31" i="2"/>
  <c r="LQ31" i="2"/>
  <c r="LH31" i="2"/>
  <c r="LI31" i="2" s="1"/>
  <c r="LM31" i="2" s="1"/>
  <c r="JI31" i="2"/>
  <c r="JV31" i="2" s="1"/>
  <c r="IZ31" i="2"/>
  <c r="JA31" i="2" s="1"/>
  <c r="JE31" i="2" s="1"/>
  <c r="IP31" i="2"/>
  <c r="IL31" i="2"/>
  <c r="IH31" i="2"/>
  <c r="ID31" i="2"/>
  <c r="HY31" i="2"/>
  <c r="HU31" i="2"/>
  <c r="HQ31" i="2"/>
  <c r="HM31" i="2"/>
  <c r="HD31" i="2"/>
  <c r="HE31" i="2" s="1"/>
  <c r="HI31" i="2" s="1"/>
  <c r="GS31" i="2"/>
  <c r="GO31" i="2"/>
  <c r="GK31" i="2"/>
  <c r="GG31" i="2"/>
  <c r="GB31" i="2"/>
  <c r="FX31" i="2"/>
  <c r="FT31" i="2"/>
  <c r="FP31" i="2"/>
  <c r="FG31" i="2"/>
  <c r="FH31" i="2" s="1"/>
  <c r="FL31" i="2" s="1"/>
  <c r="EW31" i="2"/>
  <c r="ES31" i="2"/>
  <c r="EO31" i="2"/>
  <c r="EK31" i="2"/>
  <c r="EF31" i="2"/>
  <c r="EB31" i="2"/>
  <c r="DX31" i="2"/>
  <c r="DT31" i="2"/>
  <c r="DK31" i="2"/>
  <c r="DL31" i="2" s="1"/>
  <c r="DP31" i="2" s="1"/>
  <c r="DA31" i="2"/>
  <c r="CW31" i="2"/>
  <c r="CS31" i="2"/>
  <c r="CO31" i="2"/>
  <c r="CJ31" i="2"/>
  <c r="CF31" i="2"/>
  <c r="CB31" i="2"/>
  <c r="BX31" i="2"/>
  <c r="BL31" i="2"/>
  <c r="BM31" i="2" s="1"/>
  <c r="BG31" i="2"/>
  <c r="BA31" i="2"/>
  <c r="AZ31" i="2"/>
  <c r="BD31" i="2" s="1"/>
  <c r="AU31" i="2"/>
  <c r="AT31" i="2"/>
  <c r="AS31" i="2"/>
  <c r="AQ31" i="2"/>
  <c r="AP31" i="2"/>
  <c r="AO31" i="2"/>
  <c r="AM31" i="2"/>
  <c r="AL31" i="2"/>
  <c r="AK31" i="2"/>
  <c r="AI31" i="2"/>
  <c r="AH31" i="2"/>
  <c r="AG31" i="2"/>
  <c r="AD31" i="2"/>
  <c r="AC31" i="2"/>
  <c r="AB31" i="2"/>
  <c r="Z31" i="2"/>
  <c r="Y31" i="2"/>
  <c r="X31" i="2"/>
  <c r="V31" i="2"/>
  <c r="U31" i="2"/>
  <c r="T31" i="2"/>
  <c r="R31" i="2"/>
  <c r="Q31" i="2"/>
  <c r="P31" i="2"/>
  <c r="I31" i="2"/>
  <c r="WL30" i="2"/>
  <c r="WH30" i="2"/>
  <c r="WD30" i="2"/>
  <c r="VU30" i="2"/>
  <c r="VQ30" i="2"/>
  <c r="VM30" i="2"/>
  <c r="VC30" i="2"/>
  <c r="UR30" i="2"/>
  <c r="UD30" i="2"/>
  <c r="TZ30" i="2"/>
  <c r="TV30" i="2"/>
  <c r="TR30" i="2"/>
  <c r="TM30" i="2"/>
  <c r="TI30" i="2"/>
  <c r="TE30" i="2"/>
  <c r="TA30" i="2"/>
  <c r="SR30" i="2"/>
  <c r="SS30" i="2" s="1"/>
  <c r="SW30" i="2" s="1"/>
  <c r="SH30" i="2"/>
  <c r="SD30" i="2"/>
  <c r="RZ30" i="2"/>
  <c r="RV30" i="2"/>
  <c r="RQ30" i="2"/>
  <c r="RM30" i="2"/>
  <c r="RI30" i="2"/>
  <c r="RE30" i="2"/>
  <c r="QV30" i="2"/>
  <c r="QW30" i="2" s="1"/>
  <c r="RA30" i="2" s="1"/>
  <c r="QL30" i="2"/>
  <c r="QH30" i="2"/>
  <c r="QD30" i="2"/>
  <c r="PZ30" i="2"/>
  <c r="PU30" i="2"/>
  <c r="PQ30" i="2"/>
  <c r="PM30" i="2"/>
  <c r="PI30" i="2"/>
  <c r="OZ30" i="2"/>
  <c r="PA30" i="2" s="1"/>
  <c r="PE30" i="2" s="1"/>
  <c r="OP30" i="2"/>
  <c r="OL30" i="2"/>
  <c r="OH30" i="2"/>
  <c r="OD30" i="2"/>
  <c r="NY30" i="2"/>
  <c r="NU30" i="2"/>
  <c r="NQ30" i="2"/>
  <c r="NM30" i="2"/>
  <c r="ND30" i="2"/>
  <c r="NE30" i="2" s="1"/>
  <c r="NI30" i="2" s="1"/>
  <c r="MT30" i="2"/>
  <c r="MP30" i="2"/>
  <c r="ML30" i="2"/>
  <c r="MH30" i="2"/>
  <c r="MC30" i="2"/>
  <c r="LY30" i="2"/>
  <c r="LU30" i="2"/>
  <c r="LQ30" i="2"/>
  <c r="LH30" i="2"/>
  <c r="LI30" i="2" s="1"/>
  <c r="LM30" i="2" s="1"/>
  <c r="JI30" i="2"/>
  <c r="JV30" i="2" s="1"/>
  <c r="IZ30" i="2"/>
  <c r="JA30" i="2" s="1"/>
  <c r="JE30" i="2" s="1"/>
  <c r="IP30" i="2"/>
  <c r="IL30" i="2"/>
  <c r="IH30" i="2"/>
  <c r="ID30" i="2"/>
  <c r="HY30" i="2"/>
  <c r="HU30" i="2"/>
  <c r="HQ30" i="2"/>
  <c r="HM30" i="2"/>
  <c r="HD30" i="2"/>
  <c r="HE30" i="2" s="1"/>
  <c r="HI30" i="2" s="1"/>
  <c r="GS30" i="2"/>
  <c r="GO30" i="2"/>
  <c r="GK30" i="2"/>
  <c r="GG30" i="2"/>
  <c r="GB30" i="2"/>
  <c r="FX30" i="2"/>
  <c r="FT30" i="2"/>
  <c r="FP30" i="2"/>
  <c r="FG30" i="2"/>
  <c r="FH30" i="2" s="1"/>
  <c r="FL30" i="2" s="1"/>
  <c r="EW30" i="2"/>
  <c r="ES30" i="2"/>
  <c r="EO30" i="2"/>
  <c r="EK30" i="2"/>
  <c r="EF30" i="2"/>
  <c r="EB30" i="2"/>
  <c r="DX30" i="2"/>
  <c r="DT30" i="2"/>
  <c r="DK30" i="2"/>
  <c r="DL30" i="2" s="1"/>
  <c r="DP30" i="2" s="1"/>
  <c r="DA30" i="2"/>
  <c r="CW30" i="2"/>
  <c r="CS30" i="2"/>
  <c r="CO30" i="2"/>
  <c r="CJ30" i="2"/>
  <c r="CF30" i="2"/>
  <c r="CB30" i="2"/>
  <c r="BX30" i="2"/>
  <c r="BL30" i="2"/>
  <c r="BM30" i="2" s="1"/>
  <c r="BO30" i="2" s="1"/>
  <c r="BP30" i="2" s="1"/>
  <c r="BT30" i="2" s="1"/>
  <c r="BG30" i="2"/>
  <c r="BA30" i="2"/>
  <c r="AZ30" i="2"/>
  <c r="BD30" i="2" s="1"/>
  <c r="AU30" i="2"/>
  <c r="AT30" i="2"/>
  <c r="AS30" i="2"/>
  <c r="AQ30" i="2"/>
  <c r="AP30" i="2"/>
  <c r="AO30" i="2"/>
  <c r="AM30" i="2"/>
  <c r="AL30" i="2"/>
  <c r="AK30" i="2"/>
  <c r="AI30" i="2"/>
  <c r="AH30" i="2"/>
  <c r="AG30" i="2"/>
  <c r="AD30" i="2"/>
  <c r="AC30" i="2"/>
  <c r="AB30" i="2"/>
  <c r="Z30" i="2"/>
  <c r="Y30" i="2"/>
  <c r="X30" i="2"/>
  <c r="V30" i="2"/>
  <c r="U30" i="2"/>
  <c r="T30" i="2"/>
  <c r="R30" i="2"/>
  <c r="Q30" i="2"/>
  <c r="P30" i="2"/>
  <c r="I30" i="2"/>
  <c r="WL29" i="2"/>
  <c r="WH29" i="2"/>
  <c r="WD29" i="2"/>
  <c r="VU29" i="2"/>
  <c r="VQ29" i="2"/>
  <c r="VM29" i="2"/>
  <c r="VC29" i="2"/>
  <c r="UR29" i="2"/>
  <c r="UD29" i="2"/>
  <c r="TZ29" i="2"/>
  <c r="TV29" i="2"/>
  <c r="TR29" i="2"/>
  <c r="TM29" i="2"/>
  <c r="TI29" i="2"/>
  <c r="TE29" i="2"/>
  <c r="TA29" i="2"/>
  <c r="SR29" i="2"/>
  <c r="SS29" i="2" s="1"/>
  <c r="SW29" i="2" s="1"/>
  <c r="SH29" i="2"/>
  <c r="SD29" i="2"/>
  <c r="RZ29" i="2"/>
  <c r="RV29" i="2"/>
  <c r="RQ29" i="2"/>
  <c r="RM29" i="2"/>
  <c r="RI29" i="2"/>
  <c r="RE29" i="2"/>
  <c r="QV29" i="2"/>
  <c r="QW29" i="2" s="1"/>
  <c r="RA29" i="2" s="1"/>
  <c r="QL29" i="2"/>
  <c r="QH29" i="2"/>
  <c r="QD29" i="2"/>
  <c r="PZ29" i="2"/>
  <c r="PU29" i="2"/>
  <c r="PQ29" i="2"/>
  <c r="PM29" i="2"/>
  <c r="PI29" i="2"/>
  <c r="OZ29" i="2"/>
  <c r="PA29" i="2" s="1"/>
  <c r="PE29" i="2" s="1"/>
  <c r="OP29" i="2"/>
  <c r="OL29" i="2"/>
  <c r="OH29" i="2"/>
  <c r="OD29" i="2"/>
  <c r="NY29" i="2"/>
  <c r="NU29" i="2"/>
  <c r="NQ29" i="2"/>
  <c r="NM29" i="2"/>
  <c r="ND29" i="2"/>
  <c r="NE29" i="2" s="1"/>
  <c r="NI29" i="2" s="1"/>
  <c r="MT29" i="2"/>
  <c r="MP29" i="2"/>
  <c r="ML29" i="2"/>
  <c r="MH29" i="2"/>
  <c r="MC29" i="2"/>
  <c r="LY29" i="2"/>
  <c r="LU29" i="2"/>
  <c r="LQ29" i="2"/>
  <c r="LH29" i="2"/>
  <c r="LI29" i="2" s="1"/>
  <c r="LM29" i="2" s="1"/>
  <c r="JI29" i="2"/>
  <c r="JV29" i="2" s="1"/>
  <c r="IZ29" i="2"/>
  <c r="JA29" i="2" s="1"/>
  <c r="JE29" i="2" s="1"/>
  <c r="IP29" i="2"/>
  <c r="IL29" i="2"/>
  <c r="IH29" i="2"/>
  <c r="ID29" i="2"/>
  <c r="HY29" i="2"/>
  <c r="HU29" i="2"/>
  <c r="HQ29" i="2"/>
  <c r="HM29" i="2"/>
  <c r="HD29" i="2"/>
  <c r="HE29" i="2" s="1"/>
  <c r="HI29" i="2" s="1"/>
  <c r="GS29" i="2"/>
  <c r="GO29" i="2"/>
  <c r="GK29" i="2"/>
  <c r="GG29" i="2"/>
  <c r="GB29" i="2"/>
  <c r="FX29" i="2"/>
  <c r="FT29" i="2"/>
  <c r="FP29" i="2"/>
  <c r="FG29" i="2"/>
  <c r="FH29" i="2" s="1"/>
  <c r="FL29" i="2" s="1"/>
  <c r="EW29" i="2"/>
  <c r="ES29" i="2"/>
  <c r="EO29" i="2"/>
  <c r="EK29" i="2"/>
  <c r="EF29" i="2"/>
  <c r="EB29" i="2"/>
  <c r="DX29" i="2"/>
  <c r="DT29" i="2"/>
  <c r="DK29" i="2"/>
  <c r="DL29" i="2" s="1"/>
  <c r="DP29" i="2" s="1"/>
  <c r="DA29" i="2"/>
  <c r="CW29" i="2"/>
  <c r="CS29" i="2"/>
  <c r="CO29" i="2"/>
  <c r="CJ29" i="2"/>
  <c r="CF29" i="2"/>
  <c r="CB29" i="2"/>
  <c r="BX29" i="2"/>
  <c r="BL29" i="2"/>
  <c r="BM29" i="2" s="1"/>
  <c r="BG29" i="2"/>
  <c r="BA29" i="2"/>
  <c r="AZ29" i="2"/>
  <c r="BD29" i="2" s="1"/>
  <c r="AU29" i="2"/>
  <c r="AT29" i="2"/>
  <c r="AS29" i="2"/>
  <c r="AQ29" i="2"/>
  <c r="AP29" i="2"/>
  <c r="AO29" i="2"/>
  <c r="AM29" i="2"/>
  <c r="AL29" i="2"/>
  <c r="AK29" i="2"/>
  <c r="AI29" i="2"/>
  <c r="AH29" i="2"/>
  <c r="AG29" i="2"/>
  <c r="AD29" i="2"/>
  <c r="AC29" i="2"/>
  <c r="AB29" i="2"/>
  <c r="Z29" i="2"/>
  <c r="Y29" i="2"/>
  <c r="X29" i="2"/>
  <c r="V29" i="2"/>
  <c r="U29" i="2"/>
  <c r="T29" i="2"/>
  <c r="R29" i="2"/>
  <c r="Q29" i="2"/>
  <c r="P29" i="2"/>
  <c r="I29" i="2"/>
  <c r="WL28" i="2"/>
  <c r="WH28" i="2"/>
  <c r="WD28" i="2"/>
  <c r="VU28" i="2"/>
  <c r="VQ28" i="2"/>
  <c r="VM28" i="2"/>
  <c r="VC28" i="2"/>
  <c r="VB28" i="2"/>
  <c r="VA28" i="2" s="1"/>
  <c r="UR28" i="2"/>
  <c r="UD28" i="2"/>
  <c r="TZ28" i="2"/>
  <c r="TV28" i="2"/>
  <c r="TR28" i="2"/>
  <c r="TM28" i="2"/>
  <c r="TI28" i="2"/>
  <c r="TE28" i="2"/>
  <c r="TA28" i="2"/>
  <c r="SR28" i="2"/>
  <c r="SS28" i="2" s="1"/>
  <c r="SW28" i="2" s="1"/>
  <c r="SH28" i="2"/>
  <c r="SD28" i="2"/>
  <c r="RZ28" i="2"/>
  <c r="RV28" i="2"/>
  <c r="RQ28" i="2"/>
  <c r="RM28" i="2"/>
  <c r="RI28" i="2"/>
  <c r="RE28" i="2"/>
  <c r="QV28" i="2"/>
  <c r="QW28" i="2" s="1"/>
  <c r="RA28" i="2" s="1"/>
  <c r="QL28" i="2"/>
  <c r="QH28" i="2"/>
  <c r="QD28" i="2"/>
  <c r="PZ28" i="2"/>
  <c r="PU28" i="2"/>
  <c r="PQ28" i="2"/>
  <c r="PM28" i="2"/>
  <c r="PI28" i="2"/>
  <c r="OZ28" i="2"/>
  <c r="PA28" i="2" s="1"/>
  <c r="PE28" i="2" s="1"/>
  <c r="OP28" i="2"/>
  <c r="OL28" i="2"/>
  <c r="OH28" i="2"/>
  <c r="OD28" i="2"/>
  <c r="NY28" i="2"/>
  <c r="NU28" i="2"/>
  <c r="NQ28" i="2"/>
  <c r="NM28" i="2"/>
  <c r="ND28" i="2"/>
  <c r="NE28" i="2" s="1"/>
  <c r="NI28" i="2" s="1"/>
  <c r="MT28" i="2"/>
  <c r="MP28" i="2"/>
  <c r="ML28" i="2"/>
  <c r="MH28" i="2"/>
  <c r="MC28" i="2"/>
  <c r="LY28" i="2"/>
  <c r="LU28" i="2"/>
  <c r="LQ28" i="2"/>
  <c r="LH28" i="2"/>
  <c r="LI28" i="2" s="1"/>
  <c r="LM28" i="2" s="1"/>
  <c r="JI28" i="2"/>
  <c r="JV28" i="2" s="1"/>
  <c r="IZ28" i="2"/>
  <c r="JA28" i="2" s="1"/>
  <c r="JE28" i="2" s="1"/>
  <c r="IP28" i="2"/>
  <c r="IL28" i="2"/>
  <c r="IH28" i="2"/>
  <c r="ID28" i="2"/>
  <c r="HY28" i="2"/>
  <c r="HU28" i="2"/>
  <c r="HQ28" i="2"/>
  <c r="HM28" i="2"/>
  <c r="HD28" i="2"/>
  <c r="HE28" i="2" s="1"/>
  <c r="HI28" i="2" s="1"/>
  <c r="GS28" i="2"/>
  <c r="GO28" i="2"/>
  <c r="GK28" i="2"/>
  <c r="GG28" i="2"/>
  <c r="GB28" i="2"/>
  <c r="FX28" i="2"/>
  <c r="FT28" i="2"/>
  <c r="FP28" i="2"/>
  <c r="FG28" i="2"/>
  <c r="FH28" i="2" s="1"/>
  <c r="FL28" i="2" s="1"/>
  <c r="EW28" i="2"/>
  <c r="ES28" i="2"/>
  <c r="EO28" i="2"/>
  <c r="EK28" i="2"/>
  <c r="EF28" i="2"/>
  <c r="EB28" i="2"/>
  <c r="DX28" i="2"/>
  <c r="DT28" i="2"/>
  <c r="DK28" i="2"/>
  <c r="DL28" i="2" s="1"/>
  <c r="DP28" i="2" s="1"/>
  <c r="DA28" i="2"/>
  <c r="CW28" i="2"/>
  <c r="CS28" i="2"/>
  <c r="CO28" i="2"/>
  <c r="CJ28" i="2"/>
  <c r="CF28" i="2"/>
  <c r="CB28" i="2"/>
  <c r="BX28" i="2"/>
  <c r="BO28" i="2"/>
  <c r="BP28" i="2" s="1"/>
  <c r="BT28" i="2" s="1"/>
  <c r="BL28" i="2"/>
  <c r="BG28" i="2"/>
  <c r="BA28" i="2"/>
  <c r="AZ28" i="2"/>
  <c r="BD28" i="2" s="1"/>
  <c r="AU28" i="2"/>
  <c r="AT28" i="2"/>
  <c r="AS28" i="2"/>
  <c r="AQ28" i="2"/>
  <c r="AP28" i="2"/>
  <c r="AO28" i="2"/>
  <c r="AM28" i="2"/>
  <c r="AL28" i="2"/>
  <c r="AK28" i="2"/>
  <c r="AI28" i="2"/>
  <c r="AH28" i="2"/>
  <c r="AG28" i="2"/>
  <c r="AD28" i="2"/>
  <c r="AC28" i="2"/>
  <c r="AB28" i="2"/>
  <c r="Z28" i="2"/>
  <c r="Y28" i="2"/>
  <c r="X28" i="2"/>
  <c r="V28" i="2"/>
  <c r="U28" i="2"/>
  <c r="T28" i="2"/>
  <c r="R28" i="2"/>
  <c r="Q28" i="2"/>
  <c r="P28" i="2"/>
  <c r="I28" i="2"/>
  <c r="WL27" i="2"/>
  <c r="WH27" i="2"/>
  <c r="WD27" i="2"/>
  <c r="VU27" i="2"/>
  <c r="VQ27" i="2"/>
  <c r="VM27" i="2"/>
  <c r="VC27" i="2"/>
  <c r="UR27" i="2"/>
  <c r="UD27" i="2"/>
  <c r="TZ27" i="2"/>
  <c r="TV27" i="2"/>
  <c r="TR27" i="2"/>
  <c r="TM27" i="2"/>
  <c r="TI27" i="2"/>
  <c r="TE27" i="2"/>
  <c r="TA27" i="2"/>
  <c r="SR27" i="2"/>
  <c r="SS27" i="2" s="1"/>
  <c r="SW27" i="2" s="1"/>
  <c r="SH27" i="2"/>
  <c r="SD27" i="2"/>
  <c r="RZ27" i="2"/>
  <c r="RV27" i="2"/>
  <c r="RQ27" i="2"/>
  <c r="RM27" i="2"/>
  <c r="RI27" i="2"/>
  <c r="RE27" i="2"/>
  <c r="QV27" i="2"/>
  <c r="QW27" i="2" s="1"/>
  <c r="RA27" i="2" s="1"/>
  <c r="QL27" i="2"/>
  <c r="QH27" i="2"/>
  <c r="QD27" i="2"/>
  <c r="PZ27" i="2"/>
  <c r="PU27" i="2"/>
  <c r="PQ27" i="2"/>
  <c r="PM27" i="2"/>
  <c r="PI27" i="2"/>
  <c r="OZ27" i="2"/>
  <c r="PA27" i="2" s="1"/>
  <c r="PE27" i="2" s="1"/>
  <c r="OP27" i="2"/>
  <c r="OL27" i="2"/>
  <c r="OH27" i="2"/>
  <c r="OD27" i="2"/>
  <c r="NY27" i="2"/>
  <c r="NU27" i="2"/>
  <c r="NQ27" i="2"/>
  <c r="NM27" i="2"/>
  <c r="ND27" i="2"/>
  <c r="NE27" i="2" s="1"/>
  <c r="NI27" i="2" s="1"/>
  <c r="MT27" i="2"/>
  <c r="MP27" i="2"/>
  <c r="ML27" i="2"/>
  <c r="MH27" i="2"/>
  <c r="MC27" i="2"/>
  <c r="LY27" i="2"/>
  <c r="LU27" i="2"/>
  <c r="LQ27" i="2"/>
  <c r="LH27" i="2"/>
  <c r="LI27" i="2" s="1"/>
  <c r="LM27" i="2" s="1"/>
  <c r="JI27" i="2"/>
  <c r="JV27" i="2" s="1"/>
  <c r="IZ27" i="2"/>
  <c r="JA27" i="2" s="1"/>
  <c r="JE27" i="2" s="1"/>
  <c r="IP27" i="2"/>
  <c r="IL27" i="2"/>
  <c r="IH27" i="2"/>
  <c r="ID27" i="2"/>
  <c r="HY27" i="2"/>
  <c r="HU27" i="2"/>
  <c r="HQ27" i="2"/>
  <c r="HM27" i="2"/>
  <c r="HD27" i="2"/>
  <c r="HE27" i="2" s="1"/>
  <c r="HI27" i="2" s="1"/>
  <c r="GS27" i="2"/>
  <c r="GO27" i="2"/>
  <c r="GK27" i="2"/>
  <c r="GG27" i="2"/>
  <c r="GB27" i="2"/>
  <c r="FX27" i="2"/>
  <c r="FT27" i="2"/>
  <c r="FP27" i="2"/>
  <c r="FG27" i="2"/>
  <c r="FH27" i="2" s="1"/>
  <c r="FL27" i="2" s="1"/>
  <c r="EW27" i="2"/>
  <c r="ES27" i="2"/>
  <c r="EO27" i="2"/>
  <c r="EK27" i="2"/>
  <c r="EF27" i="2"/>
  <c r="EB27" i="2"/>
  <c r="DX27" i="2"/>
  <c r="DT27" i="2"/>
  <c r="DK27" i="2"/>
  <c r="DL27" i="2" s="1"/>
  <c r="DP27" i="2" s="1"/>
  <c r="DA27" i="2"/>
  <c r="CW27" i="2"/>
  <c r="CS27" i="2"/>
  <c r="CO27" i="2"/>
  <c r="CJ27" i="2"/>
  <c r="CF27" i="2"/>
  <c r="CB27" i="2"/>
  <c r="BX27" i="2"/>
  <c r="BL27" i="2"/>
  <c r="BM27" i="2" s="1"/>
  <c r="BO27" i="2" s="1"/>
  <c r="BP27" i="2" s="1"/>
  <c r="BT27" i="2" s="1"/>
  <c r="BG27" i="2"/>
  <c r="BA27" i="2"/>
  <c r="AZ27" i="2"/>
  <c r="BD27" i="2" s="1"/>
  <c r="AU27" i="2"/>
  <c r="AT27" i="2"/>
  <c r="AS27" i="2"/>
  <c r="AQ27" i="2"/>
  <c r="AP27" i="2"/>
  <c r="AO27" i="2"/>
  <c r="AM27" i="2"/>
  <c r="AL27" i="2"/>
  <c r="AK27" i="2"/>
  <c r="AI27" i="2"/>
  <c r="AH27" i="2"/>
  <c r="AG27" i="2"/>
  <c r="AD27" i="2"/>
  <c r="AC27" i="2"/>
  <c r="AB27" i="2"/>
  <c r="Z27" i="2"/>
  <c r="Y27" i="2"/>
  <c r="X27" i="2"/>
  <c r="V27" i="2"/>
  <c r="U27" i="2"/>
  <c r="T27" i="2"/>
  <c r="R27" i="2"/>
  <c r="Q27" i="2"/>
  <c r="P27" i="2"/>
  <c r="I27" i="2"/>
  <c r="WL26" i="2"/>
  <c r="WH26" i="2"/>
  <c r="WD26" i="2"/>
  <c r="VU26" i="2"/>
  <c r="VQ26" i="2"/>
  <c r="VM26" i="2"/>
  <c r="VC26" i="2"/>
  <c r="UR26" i="2"/>
  <c r="UD26" i="2"/>
  <c r="TZ26" i="2"/>
  <c r="TV26" i="2"/>
  <c r="TR26" i="2"/>
  <c r="TM26" i="2"/>
  <c r="TI26" i="2"/>
  <c r="TE26" i="2"/>
  <c r="TA26" i="2"/>
  <c r="SR26" i="2"/>
  <c r="SS26" i="2" s="1"/>
  <c r="SW26" i="2" s="1"/>
  <c r="SH26" i="2"/>
  <c r="SD26" i="2"/>
  <c r="RZ26" i="2"/>
  <c r="RV26" i="2"/>
  <c r="RQ26" i="2"/>
  <c r="RM26" i="2"/>
  <c r="RI26" i="2"/>
  <c r="RE26" i="2"/>
  <c r="QV26" i="2"/>
  <c r="QW26" i="2" s="1"/>
  <c r="RA26" i="2" s="1"/>
  <c r="QL26" i="2"/>
  <c r="QH26" i="2"/>
  <c r="QD26" i="2"/>
  <c r="PZ26" i="2"/>
  <c r="PU26" i="2"/>
  <c r="PQ26" i="2"/>
  <c r="PM26" i="2"/>
  <c r="PI26" i="2"/>
  <c r="OZ26" i="2"/>
  <c r="PA26" i="2" s="1"/>
  <c r="PE26" i="2" s="1"/>
  <c r="OP26" i="2"/>
  <c r="OL26" i="2"/>
  <c r="OH26" i="2"/>
  <c r="OD26" i="2"/>
  <c r="NY26" i="2"/>
  <c r="NU26" i="2"/>
  <c r="NQ26" i="2"/>
  <c r="NM26" i="2"/>
  <c r="ND26" i="2"/>
  <c r="NE26" i="2" s="1"/>
  <c r="NI26" i="2" s="1"/>
  <c r="MT26" i="2"/>
  <c r="MP26" i="2"/>
  <c r="ML26" i="2"/>
  <c r="MH26" i="2"/>
  <c r="MC26" i="2"/>
  <c r="LY26" i="2"/>
  <c r="LU26" i="2"/>
  <c r="LQ26" i="2"/>
  <c r="LH26" i="2"/>
  <c r="LI26" i="2" s="1"/>
  <c r="LM26" i="2" s="1"/>
  <c r="JI26" i="2"/>
  <c r="JV26" i="2" s="1"/>
  <c r="IZ26" i="2"/>
  <c r="JA26" i="2" s="1"/>
  <c r="JE26" i="2" s="1"/>
  <c r="IP26" i="2"/>
  <c r="IL26" i="2"/>
  <c r="IH26" i="2"/>
  <c r="ID26" i="2"/>
  <c r="HY26" i="2"/>
  <c r="HU26" i="2"/>
  <c r="HQ26" i="2"/>
  <c r="HM26" i="2"/>
  <c r="HD26" i="2"/>
  <c r="HE26" i="2" s="1"/>
  <c r="HI26" i="2" s="1"/>
  <c r="GS26" i="2"/>
  <c r="GO26" i="2"/>
  <c r="GK26" i="2"/>
  <c r="GG26" i="2"/>
  <c r="GB26" i="2"/>
  <c r="FX26" i="2"/>
  <c r="FT26" i="2"/>
  <c r="FP26" i="2"/>
  <c r="FG26" i="2"/>
  <c r="FH26" i="2" s="1"/>
  <c r="FL26" i="2" s="1"/>
  <c r="EW26" i="2"/>
  <c r="ES26" i="2"/>
  <c r="EO26" i="2"/>
  <c r="EK26" i="2"/>
  <c r="EF26" i="2"/>
  <c r="EB26" i="2"/>
  <c r="DX26" i="2"/>
  <c r="DT26" i="2"/>
  <c r="DK26" i="2"/>
  <c r="DL26" i="2" s="1"/>
  <c r="DP26" i="2" s="1"/>
  <c r="DA26" i="2"/>
  <c r="CW26" i="2"/>
  <c r="CS26" i="2"/>
  <c r="CO26" i="2"/>
  <c r="CJ26" i="2"/>
  <c r="CF26" i="2"/>
  <c r="CB26" i="2"/>
  <c r="BX26" i="2"/>
  <c r="BL26" i="2"/>
  <c r="BM26" i="2" s="1"/>
  <c r="BG26" i="2"/>
  <c r="BA26" i="2"/>
  <c r="AZ26" i="2"/>
  <c r="BD26" i="2" s="1"/>
  <c r="AU26" i="2"/>
  <c r="AT26" i="2"/>
  <c r="AS26" i="2"/>
  <c r="AQ26" i="2"/>
  <c r="AP26" i="2"/>
  <c r="AO26" i="2"/>
  <c r="AM26" i="2"/>
  <c r="AL26" i="2"/>
  <c r="AK26" i="2"/>
  <c r="AI26" i="2"/>
  <c r="AH26" i="2"/>
  <c r="AG26" i="2"/>
  <c r="AD26" i="2"/>
  <c r="AC26" i="2"/>
  <c r="AB26" i="2"/>
  <c r="Z26" i="2"/>
  <c r="Y26" i="2"/>
  <c r="X26" i="2"/>
  <c r="V26" i="2"/>
  <c r="U26" i="2"/>
  <c r="T26" i="2"/>
  <c r="R26" i="2"/>
  <c r="Q26" i="2"/>
  <c r="P26" i="2"/>
  <c r="I26" i="2"/>
  <c r="WL25" i="2"/>
  <c r="WH25" i="2"/>
  <c r="WD25" i="2"/>
  <c r="VU25" i="2"/>
  <c r="VQ25" i="2"/>
  <c r="VM25" i="2"/>
  <c r="VC25" i="2"/>
  <c r="UR25" i="2"/>
  <c r="UD25" i="2"/>
  <c r="TZ25" i="2"/>
  <c r="TV25" i="2"/>
  <c r="TR25" i="2"/>
  <c r="TM25" i="2"/>
  <c r="TI25" i="2"/>
  <c r="TE25" i="2"/>
  <c r="TA25" i="2"/>
  <c r="SR25" i="2"/>
  <c r="SS25" i="2" s="1"/>
  <c r="SW25" i="2" s="1"/>
  <c r="SH25" i="2"/>
  <c r="SD25" i="2"/>
  <c r="RZ25" i="2"/>
  <c r="RV25" i="2"/>
  <c r="RQ25" i="2"/>
  <c r="RM25" i="2"/>
  <c r="RI25" i="2"/>
  <c r="RE25" i="2"/>
  <c r="QV25" i="2"/>
  <c r="QW25" i="2" s="1"/>
  <c r="RA25" i="2" s="1"/>
  <c r="QL25" i="2"/>
  <c r="QH25" i="2"/>
  <c r="QD25" i="2"/>
  <c r="PZ25" i="2"/>
  <c r="PU25" i="2"/>
  <c r="PQ25" i="2"/>
  <c r="PM25" i="2"/>
  <c r="PI25" i="2"/>
  <c r="OZ25" i="2"/>
  <c r="PA25" i="2" s="1"/>
  <c r="PE25" i="2" s="1"/>
  <c r="OP25" i="2"/>
  <c r="OL25" i="2"/>
  <c r="OH25" i="2"/>
  <c r="OD25" i="2"/>
  <c r="NY25" i="2"/>
  <c r="NU25" i="2"/>
  <c r="NQ25" i="2"/>
  <c r="NM25" i="2"/>
  <c r="ND25" i="2"/>
  <c r="NE25" i="2" s="1"/>
  <c r="NI25" i="2" s="1"/>
  <c r="MT25" i="2"/>
  <c r="MP25" i="2"/>
  <c r="ML25" i="2"/>
  <c r="MH25" i="2"/>
  <c r="MC25" i="2"/>
  <c r="LY25" i="2"/>
  <c r="LU25" i="2"/>
  <c r="LQ25" i="2"/>
  <c r="LH25" i="2"/>
  <c r="LI25" i="2" s="1"/>
  <c r="LM25" i="2" s="1"/>
  <c r="JI25" i="2"/>
  <c r="JV25" i="2" s="1"/>
  <c r="IZ25" i="2"/>
  <c r="JA25" i="2" s="1"/>
  <c r="JE25" i="2" s="1"/>
  <c r="IP25" i="2"/>
  <c r="IL25" i="2"/>
  <c r="IH25" i="2"/>
  <c r="ID25" i="2"/>
  <c r="HY25" i="2"/>
  <c r="HU25" i="2"/>
  <c r="HQ25" i="2"/>
  <c r="HM25" i="2"/>
  <c r="HD25" i="2"/>
  <c r="HE25" i="2" s="1"/>
  <c r="HI25" i="2" s="1"/>
  <c r="GS25" i="2"/>
  <c r="GO25" i="2"/>
  <c r="GK25" i="2"/>
  <c r="GG25" i="2"/>
  <c r="GB25" i="2"/>
  <c r="FX25" i="2"/>
  <c r="FT25" i="2"/>
  <c r="FP25" i="2"/>
  <c r="FG25" i="2"/>
  <c r="FH25" i="2" s="1"/>
  <c r="FL25" i="2" s="1"/>
  <c r="EW25" i="2"/>
  <c r="ES25" i="2"/>
  <c r="EO25" i="2"/>
  <c r="EK25" i="2"/>
  <c r="EF25" i="2"/>
  <c r="EB25" i="2"/>
  <c r="DX25" i="2"/>
  <c r="DT25" i="2"/>
  <c r="DK25" i="2"/>
  <c r="DL25" i="2" s="1"/>
  <c r="DP25" i="2" s="1"/>
  <c r="DA25" i="2"/>
  <c r="CW25" i="2"/>
  <c r="CS25" i="2"/>
  <c r="CO25" i="2"/>
  <c r="CJ25" i="2"/>
  <c r="CF25" i="2"/>
  <c r="CB25" i="2"/>
  <c r="BX25" i="2"/>
  <c r="BL25" i="2"/>
  <c r="BM25" i="2" s="1"/>
  <c r="BO25" i="2" s="1"/>
  <c r="BP25" i="2" s="1"/>
  <c r="BT25" i="2" s="1"/>
  <c r="BG25" i="2"/>
  <c r="BA25" i="2"/>
  <c r="AZ25" i="2"/>
  <c r="BD25" i="2" s="1"/>
  <c r="AU25" i="2"/>
  <c r="AT25" i="2"/>
  <c r="AS25" i="2"/>
  <c r="AQ25" i="2"/>
  <c r="AP25" i="2"/>
  <c r="AO25" i="2"/>
  <c r="AM25" i="2"/>
  <c r="AL25" i="2"/>
  <c r="AK25" i="2"/>
  <c r="AI25" i="2"/>
  <c r="AH25" i="2"/>
  <c r="AG25" i="2"/>
  <c r="AD25" i="2"/>
  <c r="AC25" i="2"/>
  <c r="AB25" i="2"/>
  <c r="Z25" i="2"/>
  <c r="Y25" i="2"/>
  <c r="X25" i="2"/>
  <c r="V25" i="2"/>
  <c r="U25" i="2"/>
  <c r="T25" i="2"/>
  <c r="R25" i="2"/>
  <c r="Q25" i="2"/>
  <c r="P25" i="2"/>
  <c r="I25" i="2"/>
  <c r="WL24" i="2"/>
  <c r="WH24" i="2"/>
  <c r="WD24" i="2"/>
  <c r="VU24" i="2"/>
  <c r="VQ24" i="2"/>
  <c r="VM24" i="2"/>
  <c r="VC24" i="2"/>
  <c r="UR24" i="2"/>
  <c r="UD24" i="2"/>
  <c r="TZ24" i="2"/>
  <c r="TV24" i="2"/>
  <c r="TR24" i="2"/>
  <c r="TM24" i="2"/>
  <c r="TI24" i="2"/>
  <c r="TE24" i="2"/>
  <c r="TA24" i="2"/>
  <c r="SR24" i="2"/>
  <c r="SS24" i="2" s="1"/>
  <c r="SW24" i="2" s="1"/>
  <c r="SH24" i="2"/>
  <c r="SD24" i="2"/>
  <c r="RZ24" i="2"/>
  <c r="RV24" i="2"/>
  <c r="RQ24" i="2"/>
  <c r="RM24" i="2"/>
  <c r="RI24" i="2"/>
  <c r="RE24" i="2"/>
  <c r="QV24" i="2"/>
  <c r="QW24" i="2" s="1"/>
  <c r="RA24" i="2" s="1"/>
  <c r="QL24" i="2"/>
  <c r="QH24" i="2"/>
  <c r="QD24" i="2"/>
  <c r="PZ24" i="2"/>
  <c r="PU24" i="2"/>
  <c r="PQ24" i="2"/>
  <c r="PM24" i="2"/>
  <c r="PI24" i="2"/>
  <c r="OZ24" i="2"/>
  <c r="PA24" i="2" s="1"/>
  <c r="PE24" i="2" s="1"/>
  <c r="OP24" i="2"/>
  <c r="OL24" i="2"/>
  <c r="OH24" i="2"/>
  <c r="OD24" i="2"/>
  <c r="NY24" i="2"/>
  <c r="NU24" i="2"/>
  <c r="NQ24" i="2"/>
  <c r="NM24" i="2"/>
  <c r="ND24" i="2"/>
  <c r="NE24" i="2" s="1"/>
  <c r="NI24" i="2" s="1"/>
  <c r="MT24" i="2"/>
  <c r="MP24" i="2"/>
  <c r="ML24" i="2"/>
  <c r="MH24" i="2"/>
  <c r="MC24" i="2"/>
  <c r="LY24" i="2"/>
  <c r="LU24" i="2"/>
  <c r="LQ24" i="2"/>
  <c r="LH24" i="2"/>
  <c r="LI24" i="2" s="1"/>
  <c r="LM24" i="2" s="1"/>
  <c r="JI24" i="2"/>
  <c r="JV24" i="2" s="1"/>
  <c r="IZ24" i="2"/>
  <c r="JA24" i="2" s="1"/>
  <c r="JE24" i="2" s="1"/>
  <c r="IP24" i="2"/>
  <c r="IL24" i="2"/>
  <c r="IH24" i="2"/>
  <c r="ID24" i="2"/>
  <c r="HY24" i="2"/>
  <c r="HU24" i="2"/>
  <c r="HQ24" i="2"/>
  <c r="HM24" i="2"/>
  <c r="HD24" i="2"/>
  <c r="HE24" i="2" s="1"/>
  <c r="HI24" i="2" s="1"/>
  <c r="GS24" i="2"/>
  <c r="GO24" i="2"/>
  <c r="GK24" i="2"/>
  <c r="GG24" i="2"/>
  <c r="GB24" i="2"/>
  <c r="FX24" i="2"/>
  <c r="FT24" i="2"/>
  <c r="FP24" i="2"/>
  <c r="FG24" i="2"/>
  <c r="FH24" i="2" s="1"/>
  <c r="FL24" i="2" s="1"/>
  <c r="EW24" i="2"/>
  <c r="ES24" i="2"/>
  <c r="EO24" i="2"/>
  <c r="EK24" i="2"/>
  <c r="EF24" i="2"/>
  <c r="EB24" i="2"/>
  <c r="DX24" i="2"/>
  <c r="DT24" i="2"/>
  <c r="DK24" i="2"/>
  <c r="DL24" i="2" s="1"/>
  <c r="DP24" i="2" s="1"/>
  <c r="DA24" i="2"/>
  <c r="CW24" i="2"/>
  <c r="CS24" i="2"/>
  <c r="CO24" i="2"/>
  <c r="CJ24" i="2"/>
  <c r="CF24" i="2"/>
  <c r="CB24" i="2"/>
  <c r="BX24" i="2"/>
  <c r="BL24" i="2"/>
  <c r="BM24" i="2" s="1"/>
  <c r="BG24" i="2"/>
  <c r="BA24" i="2"/>
  <c r="AZ24" i="2"/>
  <c r="BD24" i="2" s="1"/>
  <c r="AU24" i="2"/>
  <c r="AT24" i="2"/>
  <c r="AS24" i="2"/>
  <c r="AQ24" i="2"/>
  <c r="AP24" i="2"/>
  <c r="AO24" i="2"/>
  <c r="AM24" i="2"/>
  <c r="AL24" i="2"/>
  <c r="AK24" i="2"/>
  <c r="AI24" i="2"/>
  <c r="AH24" i="2"/>
  <c r="AG24" i="2"/>
  <c r="AD24" i="2"/>
  <c r="AC24" i="2"/>
  <c r="AB24" i="2"/>
  <c r="Z24" i="2"/>
  <c r="Y24" i="2"/>
  <c r="X24" i="2"/>
  <c r="V24" i="2"/>
  <c r="U24" i="2"/>
  <c r="T24" i="2"/>
  <c r="R24" i="2"/>
  <c r="Q24" i="2"/>
  <c r="P24" i="2"/>
  <c r="I24" i="2"/>
  <c r="WY23" i="2"/>
  <c r="WL23" i="2"/>
  <c r="WH23" i="2"/>
  <c r="WD23" i="2"/>
  <c r="VU23" i="2"/>
  <c r="VQ23" i="2"/>
  <c r="VM23" i="2"/>
  <c r="VC23" i="2"/>
  <c r="VB23" i="2"/>
  <c r="UR23" i="2"/>
  <c r="UD23" i="2"/>
  <c r="TZ23" i="2"/>
  <c r="TV23" i="2"/>
  <c r="TR23" i="2"/>
  <c r="TM23" i="2"/>
  <c r="TI23" i="2"/>
  <c r="TE23" i="2"/>
  <c r="TA23" i="2"/>
  <c r="SH23" i="2"/>
  <c r="SD23" i="2"/>
  <c r="RZ23" i="2"/>
  <c r="RV23" i="2"/>
  <c r="RQ23" i="2"/>
  <c r="RM23" i="2"/>
  <c r="RI23" i="2"/>
  <c r="RE23" i="2"/>
  <c r="QL23" i="2"/>
  <c r="QH23" i="2"/>
  <c r="QD23" i="2"/>
  <c r="PZ23" i="2"/>
  <c r="PU23" i="2"/>
  <c r="PQ23" i="2"/>
  <c r="PM23" i="2"/>
  <c r="PI23" i="2"/>
  <c r="OP23" i="2"/>
  <c r="OL23" i="2"/>
  <c r="OH23" i="2"/>
  <c r="OD23" i="2"/>
  <c r="NY23" i="2"/>
  <c r="NU23" i="2"/>
  <c r="NQ23" i="2"/>
  <c r="NM23" i="2"/>
  <c r="MT23" i="2"/>
  <c r="MP23" i="2"/>
  <c r="ML23" i="2"/>
  <c r="MH23" i="2"/>
  <c r="MC23" i="2"/>
  <c r="LY23" i="2"/>
  <c r="LU23" i="2"/>
  <c r="LQ23" i="2"/>
  <c r="JI23" i="2"/>
  <c r="JV23" i="2" s="1"/>
  <c r="KQ23" i="2" s="1"/>
  <c r="IP23" i="2"/>
  <c r="IL23" i="2"/>
  <c r="IH23" i="2"/>
  <c r="ID23" i="2"/>
  <c r="HY23" i="2"/>
  <c r="HU23" i="2"/>
  <c r="HQ23" i="2"/>
  <c r="HM23" i="2"/>
  <c r="GS23" i="2"/>
  <c r="GO23" i="2"/>
  <c r="GK23" i="2"/>
  <c r="GG23" i="2"/>
  <c r="GB23" i="2"/>
  <c r="FX23" i="2"/>
  <c r="FT23" i="2"/>
  <c r="FP23" i="2"/>
  <c r="EW23" i="2"/>
  <c r="ES23" i="2"/>
  <c r="EO23" i="2"/>
  <c r="EK23" i="2"/>
  <c r="EF23" i="2"/>
  <c r="EB23" i="2"/>
  <c r="DX23" i="2"/>
  <c r="DT23" i="2"/>
  <c r="DA23" i="2"/>
  <c r="CW23" i="2"/>
  <c r="CS23" i="2"/>
  <c r="CO23" i="2"/>
  <c r="CJ23" i="2"/>
  <c r="CF23" i="2"/>
  <c r="CB23" i="2"/>
  <c r="BX23" i="2"/>
  <c r="BL23" i="2"/>
  <c r="BG23" i="2"/>
  <c r="BF23" i="2" s="1"/>
  <c r="BA23" i="2"/>
  <c r="AZ23" i="2"/>
  <c r="BD23" i="2" s="1"/>
  <c r="AX23" i="2"/>
  <c r="AU23" i="2"/>
  <c r="AT23" i="2"/>
  <c r="AS23" i="2"/>
  <c r="AQ23" i="2"/>
  <c r="AP23" i="2"/>
  <c r="AO23" i="2"/>
  <c r="AM23" i="2"/>
  <c r="AL23" i="2"/>
  <c r="AK23" i="2"/>
  <c r="AI23" i="2"/>
  <c r="AH23" i="2"/>
  <c r="AG23" i="2"/>
  <c r="AD23" i="2"/>
  <c r="AC23" i="2"/>
  <c r="AB23" i="2"/>
  <c r="Z23" i="2"/>
  <c r="Y23" i="2"/>
  <c r="X23" i="2"/>
  <c r="V23" i="2"/>
  <c r="U23" i="2"/>
  <c r="T23" i="2"/>
  <c r="R23" i="2"/>
  <c r="Q23" i="2"/>
  <c r="P23" i="2"/>
  <c r="I23" i="2"/>
  <c r="H23" i="2"/>
  <c r="WL22" i="2"/>
  <c r="WH22" i="2"/>
  <c r="WD22" i="2"/>
  <c r="VU22" i="2"/>
  <c r="VQ22" i="2"/>
  <c r="VM22" i="2"/>
  <c r="VC22" i="2"/>
  <c r="VB22" i="2"/>
  <c r="UR22" i="2"/>
  <c r="UD22" i="2"/>
  <c r="TZ22" i="2"/>
  <c r="TV22" i="2"/>
  <c r="TR22" i="2"/>
  <c r="TM22" i="2"/>
  <c r="TI22" i="2"/>
  <c r="TE22" i="2"/>
  <c r="TA22" i="2"/>
  <c r="SR22" i="2"/>
  <c r="SS22" i="2" s="1"/>
  <c r="SW22" i="2" s="1"/>
  <c r="SH22" i="2"/>
  <c r="SD22" i="2"/>
  <c r="RZ22" i="2"/>
  <c r="RV22" i="2"/>
  <c r="RQ22" i="2"/>
  <c r="RM22" i="2"/>
  <c r="RI22" i="2"/>
  <c r="RE22" i="2"/>
  <c r="QV22" i="2"/>
  <c r="QW22" i="2" s="1"/>
  <c r="RA22" i="2" s="1"/>
  <c r="QL22" i="2"/>
  <c r="QH22" i="2"/>
  <c r="QD22" i="2"/>
  <c r="PZ22" i="2"/>
  <c r="PU22" i="2"/>
  <c r="PQ22" i="2"/>
  <c r="PM22" i="2"/>
  <c r="PI22" i="2"/>
  <c r="OZ22" i="2"/>
  <c r="PA22" i="2" s="1"/>
  <c r="PE22" i="2" s="1"/>
  <c r="OP22" i="2"/>
  <c r="OL22" i="2"/>
  <c r="OH22" i="2"/>
  <c r="OD22" i="2"/>
  <c r="NY22" i="2"/>
  <c r="NU22" i="2"/>
  <c r="NQ22" i="2"/>
  <c r="NM22" i="2"/>
  <c r="ND22" i="2"/>
  <c r="NE22" i="2" s="1"/>
  <c r="NI22" i="2" s="1"/>
  <c r="MT22" i="2"/>
  <c r="MP22" i="2"/>
  <c r="ML22" i="2"/>
  <c r="MH22" i="2"/>
  <c r="MC22" i="2"/>
  <c r="LY22" i="2"/>
  <c r="LU22" i="2"/>
  <c r="LQ22" i="2"/>
  <c r="LH22" i="2"/>
  <c r="LI22" i="2" s="1"/>
  <c r="LM22" i="2" s="1"/>
  <c r="JI22" i="2"/>
  <c r="JV22" i="2" s="1"/>
  <c r="IZ22" i="2"/>
  <c r="JA22" i="2" s="1"/>
  <c r="JE22" i="2" s="1"/>
  <c r="IP22" i="2"/>
  <c r="IL22" i="2"/>
  <c r="IH22" i="2"/>
  <c r="ID22" i="2"/>
  <c r="HY22" i="2"/>
  <c r="HU22" i="2"/>
  <c r="HQ22" i="2"/>
  <c r="HM22" i="2"/>
  <c r="HD22" i="2"/>
  <c r="HE22" i="2" s="1"/>
  <c r="HI22" i="2" s="1"/>
  <c r="GS22" i="2"/>
  <c r="GO22" i="2"/>
  <c r="GK22" i="2"/>
  <c r="GG22" i="2"/>
  <c r="GB22" i="2"/>
  <c r="FX22" i="2"/>
  <c r="FT22" i="2"/>
  <c r="FP22" i="2"/>
  <c r="FG22" i="2"/>
  <c r="FH22" i="2" s="1"/>
  <c r="FL22" i="2" s="1"/>
  <c r="EW22" i="2"/>
  <c r="ES22" i="2"/>
  <c r="EO22" i="2"/>
  <c r="EK22" i="2"/>
  <c r="EF22" i="2"/>
  <c r="EB22" i="2"/>
  <c r="DX22" i="2"/>
  <c r="DT22" i="2"/>
  <c r="DK22" i="2"/>
  <c r="DL22" i="2" s="1"/>
  <c r="DP22" i="2" s="1"/>
  <c r="DA22" i="2"/>
  <c r="CW22" i="2"/>
  <c r="CS22" i="2"/>
  <c r="CO22" i="2"/>
  <c r="CJ22" i="2"/>
  <c r="CF22" i="2"/>
  <c r="CB22" i="2"/>
  <c r="BX22" i="2"/>
  <c r="BO22" i="2"/>
  <c r="BP22" i="2" s="1"/>
  <c r="BT22" i="2" s="1"/>
  <c r="BL22" i="2"/>
  <c r="BG22" i="2"/>
  <c r="BA22" i="2"/>
  <c r="AZ22" i="2"/>
  <c r="BD22" i="2" s="1"/>
  <c r="AU22" i="2"/>
  <c r="AT22" i="2"/>
  <c r="AS22" i="2"/>
  <c r="AQ22" i="2"/>
  <c r="AP22" i="2"/>
  <c r="AO22" i="2"/>
  <c r="AM22" i="2"/>
  <c r="AL22" i="2"/>
  <c r="AK22" i="2"/>
  <c r="AI22" i="2"/>
  <c r="AH22" i="2"/>
  <c r="AG22" i="2"/>
  <c r="AD22" i="2"/>
  <c r="AC22" i="2"/>
  <c r="AB22" i="2"/>
  <c r="Z22" i="2"/>
  <c r="Y22" i="2"/>
  <c r="X22" i="2"/>
  <c r="V22" i="2"/>
  <c r="U22" i="2"/>
  <c r="T22" i="2"/>
  <c r="R22" i="2"/>
  <c r="Q22" i="2"/>
  <c r="P22" i="2"/>
  <c r="I22" i="2"/>
  <c r="H22" i="2"/>
  <c r="WL21" i="2"/>
  <c r="WH21" i="2"/>
  <c r="WD21" i="2"/>
  <c r="VU21" i="2"/>
  <c r="VQ21" i="2"/>
  <c r="VM21" i="2"/>
  <c r="VC21" i="2"/>
  <c r="VB21" i="2"/>
  <c r="UR21" i="2"/>
  <c r="UD21" i="2"/>
  <c r="TZ21" i="2"/>
  <c r="TV21" i="2"/>
  <c r="TR21" i="2"/>
  <c r="TM21" i="2"/>
  <c r="TI21" i="2"/>
  <c r="TE21" i="2"/>
  <c r="TA21" i="2"/>
  <c r="SR21" i="2"/>
  <c r="SS21" i="2" s="1"/>
  <c r="SW21" i="2" s="1"/>
  <c r="SH21" i="2"/>
  <c r="SD21" i="2"/>
  <c r="RZ21" i="2"/>
  <c r="RV21" i="2"/>
  <c r="RQ21" i="2"/>
  <c r="RM21" i="2"/>
  <c r="RI21" i="2"/>
  <c r="RE21" i="2"/>
  <c r="QV21" i="2"/>
  <c r="QW21" i="2" s="1"/>
  <c r="RA21" i="2" s="1"/>
  <c r="QL21" i="2"/>
  <c r="QH21" i="2"/>
  <c r="QD21" i="2"/>
  <c r="PZ21" i="2"/>
  <c r="PU21" i="2"/>
  <c r="PQ21" i="2"/>
  <c r="PM21" i="2"/>
  <c r="PI21" i="2"/>
  <c r="OZ21" i="2"/>
  <c r="PA21" i="2" s="1"/>
  <c r="PE21" i="2" s="1"/>
  <c r="OP21" i="2"/>
  <c r="OL21" i="2"/>
  <c r="OH21" i="2"/>
  <c r="OD21" i="2"/>
  <c r="NY21" i="2"/>
  <c r="NU21" i="2"/>
  <c r="NQ21" i="2"/>
  <c r="NM21" i="2"/>
  <c r="ND21" i="2"/>
  <c r="NE21" i="2" s="1"/>
  <c r="NI21" i="2" s="1"/>
  <c r="MT21" i="2"/>
  <c r="MP21" i="2"/>
  <c r="ML21" i="2"/>
  <c r="MH21" i="2"/>
  <c r="MC21" i="2"/>
  <c r="LY21" i="2"/>
  <c r="LU21" i="2"/>
  <c r="LQ21" i="2"/>
  <c r="LH21" i="2"/>
  <c r="LI21" i="2" s="1"/>
  <c r="LM21" i="2" s="1"/>
  <c r="JI21" i="2"/>
  <c r="JV21" i="2" s="1"/>
  <c r="IZ21" i="2"/>
  <c r="JA21" i="2" s="1"/>
  <c r="JE21" i="2" s="1"/>
  <c r="IP21" i="2"/>
  <c r="IL21" i="2"/>
  <c r="IH21" i="2"/>
  <c r="ID21" i="2"/>
  <c r="HY21" i="2"/>
  <c r="HU21" i="2"/>
  <c r="HQ21" i="2"/>
  <c r="HM21" i="2"/>
  <c r="HD21" i="2"/>
  <c r="HE21" i="2" s="1"/>
  <c r="HI21" i="2" s="1"/>
  <c r="GS21" i="2"/>
  <c r="GO21" i="2"/>
  <c r="GK21" i="2"/>
  <c r="GG21" i="2"/>
  <c r="GB21" i="2"/>
  <c r="FX21" i="2"/>
  <c r="FT21" i="2"/>
  <c r="FP21" i="2"/>
  <c r="FG21" i="2"/>
  <c r="FH21" i="2" s="1"/>
  <c r="FL21" i="2" s="1"/>
  <c r="EW21" i="2"/>
  <c r="ES21" i="2"/>
  <c r="EO21" i="2"/>
  <c r="EK21" i="2"/>
  <c r="EF21" i="2"/>
  <c r="EB21" i="2"/>
  <c r="DX21" i="2"/>
  <c r="DT21" i="2"/>
  <c r="DK21" i="2"/>
  <c r="DL21" i="2" s="1"/>
  <c r="DP21" i="2" s="1"/>
  <c r="DA21" i="2"/>
  <c r="CW21" i="2"/>
  <c r="CS21" i="2"/>
  <c r="CO21" i="2"/>
  <c r="CJ21" i="2"/>
  <c r="CF21" i="2"/>
  <c r="CB21" i="2"/>
  <c r="BX21" i="2"/>
  <c r="BO21" i="2"/>
  <c r="BP21" i="2" s="1"/>
  <c r="BT21" i="2" s="1"/>
  <c r="BL21" i="2"/>
  <c r="BG21" i="2"/>
  <c r="BA21" i="2"/>
  <c r="AZ21" i="2"/>
  <c r="BD21" i="2" s="1"/>
  <c r="AU21" i="2"/>
  <c r="AT21" i="2"/>
  <c r="AS21" i="2"/>
  <c r="AQ21" i="2"/>
  <c r="AP21" i="2"/>
  <c r="AO21" i="2"/>
  <c r="AM21" i="2"/>
  <c r="AL21" i="2"/>
  <c r="AK21" i="2"/>
  <c r="AI21" i="2"/>
  <c r="AH21" i="2"/>
  <c r="AG21" i="2"/>
  <c r="AD21" i="2"/>
  <c r="AC21" i="2"/>
  <c r="AB21" i="2"/>
  <c r="Z21" i="2"/>
  <c r="Y21" i="2"/>
  <c r="X21" i="2"/>
  <c r="V21" i="2"/>
  <c r="U21" i="2"/>
  <c r="T21" i="2"/>
  <c r="R21" i="2"/>
  <c r="Q21" i="2"/>
  <c r="P21" i="2"/>
  <c r="I21" i="2"/>
  <c r="H21" i="2"/>
  <c r="WL20" i="2"/>
  <c r="WH20" i="2"/>
  <c r="WD20" i="2"/>
  <c r="VU20" i="2"/>
  <c r="VQ20" i="2"/>
  <c r="VM20" i="2"/>
  <c r="VC20" i="2"/>
  <c r="UR20" i="2"/>
  <c r="UD20" i="2"/>
  <c r="TZ20" i="2"/>
  <c r="TV20" i="2"/>
  <c r="TR20" i="2"/>
  <c r="TM20" i="2"/>
  <c r="TI20" i="2"/>
  <c r="TE20" i="2"/>
  <c r="TA20" i="2"/>
  <c r="SR20" i="2"/>
  <c r="SS20" i="2" s="1"/>
  <c r="SW20" i="2" s="1"/>
  <c r="SH20" i="2"/>
  <c r="SD20" i="2"/>
  <c r="RZ20" i="2"/>
  <c r="RV20" i="2"/>
  <c r="RQ20" i="2"/>
  <c r="RM20" i="2"/>
  <c r="RI20" i="2"/>
  <c r="RE20" i="2"/>
  <c r="QV20" i="2"/>
  <c r="QW20" i="2" s="1"/>
  <c r="RA20" i="2" s="1"/>
  <c r="QL20" i="2"/>
  <c r="QH20" i="2"/>
  <c r="QD20" i="2"/>
  <c r="PZ20" i="2"/>
  <c r="PU20" i="2"/>
  <c r="PQ20" i="2"/>
  <c r="PM20" i="2"/>
  <c r="PI20" i="2"/>
  <c r="OZ20" i="2"/>
  <c r="PA20" i="2" s="1"/>
  <c r="PE20" i="2" s="1"/>
  <c r="OP20" i="2"/>
  <c r="OL20" i="2"/>
  <c r="OH20" i="2"/>
  <c r="OD20" i="2"/>
  <c r="NY20" i="2"/>
  <c r="NU20" i="2"/>
  <c r="NQ20" i="2"/>
  <c r="NM20" i="2"/>
  <c r="ND20" i="2"/>
  <c r="NE20" i="2" s="1"/>
  <c r="MT20" i="2"/>
  <c r="MP20" i="2"/>
  <c r="ML20" i="2"/>
  <c r="MH20" i="2"/>
  <c r="MC20" i="2"/>
  <c r="LY20" i="2"/>
  <c r="LU20" i="2"/>
  <c r="LQ20" i="2"/>
  <c r="LH20" i="2"/>
  <c r="LI20" i="2" s="1"/>
  <c r="JI20" i="2"/>
  <c r="JV20" i="2" s="1"/>
  <c r="IZ20" i="2"/>
  <c r="JA20" i="2" s="1"/>
  <c r="JE20" i="2" s="1"/>
  <c r="IP20" i="2"/>
  <c r="IL20" i="2"/>
  <c r="IH20" i="2"/>
  <c r="ID20" i="2"/>
  <c r="HY20" i="2"/>
  <c r="HU20" i="2"/>
  <c r="HQ20" i="2"/>
  <c r="HM20" i="2"/>
  <c r="HD20" i="2"/>
  <c r="HE20" i="2" s="1"/>
  <c r="GS20" i="2"/>
  <c r="GO20" i="2"/>
  <c r="GK20" i="2"/>
  <c r="GG20" i="2"/>
  <c r="GB20" i="2"/>
  <c r="FX20" i="2"/>
  <c r="FT20" i="2"/>
  <c r="FP20" i="2"/>
  <c r="FG20" i="2"/>
  <c r="FH20" i="2" s="1"/>
  <c r="EW20" i="2"/>
  <c r="ES20" i="2"/>
  <c r="EO20" i="2"/>
  <c r="EK20" i="2"/>
  <c r="EF20" i="2"/>
  <c r="EB20" i="2"/>
  <c r="DX20" i="2"/>
  <c r="DT20" i="2"/>
  <c r="DK20" i="2"/>
  <c r="DL20" i="2" s="1"/>
  <c r="DP20" i="2" s="1"/>
  <c r="DA20" i="2"/>
  <c r="CW20" i="2"/>
  <c r="CS20" i="2"/>
  <c r="CO20" i="2"/>
  <c r="CJ20" i="2"/>
  <c r="CF20" i="2"/>
  <c r="CB20" i="2"/>
  <c r="BX20" i="2"/>
  <c r="BL20" i="2"/>
  <c r="BM20" i="2" s="1"/>
  <c r="H20" i="2" s="1"/>
  <c r="BK20" i="2"/>
  <c r="BK17" i="2" s="1"/>
  <c r="BA20" i="2"/>
  <c r="AU20" i="2"/>
  <c r="AT20" i="2"/>
  <c r="AS20" i="2"/>
  <c r="AQ20" i="2"/>
  <c r="AP20" i="2"/>
  <c r="AO20" i="2"/>
  <c r="AM20" i="2"/>
  <c r="AL20" i="2"/>
  <c r="AK20" i="2"/>
  <c r="AI20" i="2"/>
  <c r="AH20" i="2"/>
  <c r="AG20" i="2"/>
  <c r="AD20" i="2"/>
  <c r="AC20" i="2"/>
  <c r="AB20" i="2"/>
  <c r="Z20" i="2"/>
  <c r="Y20" i="2"/>
  <c r="X20" i="2"/>
  <c r="V20" i="2"/>
  <c r="U20" i="2"/>
  <c r="T20" i="2"/>
  <c r="R20" i="2"/>
  <c r="Q20" i="2"/>
  <c r="P20" i="2"/>
  <c r="I20" i="2"/>
  <c r="WZ19" i="2"/>
  <c r="WY19" i="2"/>
  <c r="WP19" i="2"/>
  <c r="WP17" i="2" s="1"/>
  <c r="WL19" i="2"/>
  <c r="WH19" i="2"/>
  <c r="WD19" i="2"/>
  <c r="VY19" i="2"/>
  <c r="VY17" i="2" s="1"/>
  <c r="VU19" i="2"/>
  <c r="VQ19" i="2"/>
  <c r="VM19" i="2"/>
  <c r="UR19" i="2"/>
  <c r="UD19" i="2"/>
  <c r="TZ19" i="2"/>
  <c r="TV19" i="2"/>
  <c r="TR19" i="2"/>
  <c r="TM19" i="2"/>
  <c r="TI19" i="2"/>
  <c r="TE19" i="2"/>
  <c r="TA19" i="2"/>
  <c r="SH19" i="2"/>
  <c r="SD19" i="2"/>
  <c r="RZ19" i="2"/>
  <c r="RV19" i="2"/>
  <c r="RQ19" i="2"/>
  <c r="RM19" i="2"/>
  <c r="RI19" i="2"/>
  <c r="RE19" i="2"/>
  <c r="QL19" i="2"/>
  <c r="QH19" i="2"/>
  <c r="QD19" i="2"/>
  <c r="PZ19" i="2"/>
  <c r="PU19" i="2"/>
  <c r="PQ19" i="2"/>
  <c r="PM19" i="2"/>
  <c r="PI19" i="2"/>
  <c r="OP19" i="2"/>
  <c r="OL19" i="2"/>
  <c r="OH19" i="2"/>
  <c r="OD19" i="2"/>
  <c r="NY19" i="2"/>
  <c r="NU19" i="2"/>
  <c r="NQ19" i="2"/>
  <c r="NM19" i="2"/>
  <c r="MT19" i="2"/>
  <c r="MP19" i="2"/>
  <c r="ML19" i="2"/>
  <c r="MH19" i="2"/>
  <c r="MC19" i="2"/>
  <c r="LY19" i="2"/>
  <c r="LU19" i="2"/>
  <c r="LQ19" i="2"/>
  <c r="JI19" i="2"/>
  <c r="IP19" i="2"/>
  <c r="IL19" i="2"/>
  <c r="IH19" i="2"/>
  <c r="ID19" i="2"/>
  <c r="HY19" i="2"/>
  <c r="HU19" i="2"/>
  <c r="HQ19" i="2"/>
  <c r="HM19" i="2"/>
  <c r="GS19" i="2"/>
  <c r="GO19" i="2"/>
  <c r="GK19" i="2"/>
  <c r="GG19" i="2"/>
  <c r="GB19" i="2"/>
  <c r="FX19" i="2"/>
  <c r="FT19" i="2"/>
  <c r="FP19" i="2"/>
  <c r="EW19" i="2"/>
  <c r="ES19" i="2"/>
  <c r="EO19" i="2"/>
  <c r="EK19" i="2"/>
  <c r="EF19" i="2"/>
  <c r="EB19" i="2"/>
  <c r="DX19" i="2"/>
  <c r="DT19" i="2"/>
  <c r="DA19" i="2"/>
  <c r="CW19" i="2"/>
  <c r="CS19" i="2"/>
  <c r="CO19" i="2"/>
  <c r="CJ19" i="2"/>
  <c r="CF19" i="2"/>
  <c r="CB19" i="2"/>
  <c r="BX19" i="2"/>
  <c r="BG19" i="2"/>
  <c r="BF19" i="2" s="1"/>
  <c r="BA19" i="2"/>
  <c r="AZ19" i="2"/>
  <c r="AX19" i="2"/>
  <c r="AU19" i="2"/>
  <c r="AT19" i="2"/>
  <c r="AS19" i="2"/>
  <c r="AQ19" i="2"/>
  <c r="AP19" i="2"/>
  <c r="AO19" i="2"/>
  <c r="AM19" i="2"/>
  <c r="AL19" i="2"/>
  <c r="AK19" i="2"/>
  <c r="AI19" i="2"/>
  <c r="AH19" i="2"/>
  <c r="AG19" i="2"/>
  <c r="AD19" i="2"/>
  <c r="AC19" i="2"/>
  <c r="AB19" i="2"/>
  <c r="Z19" i="2"/>
  <c r="Y19" i="2"/>
  <c r="X19" i="2"/>
  <c r="V19" i="2"/>
  <c r="U19" i="2"/>
  <c r="T19" i="2"/>
  <c r="R19" i="2"/>
  <c r="Q19" i="2"/>
  <c r="P19" i="2"/>
  <c r="WZ18" i="2"/>
  <c r="WY18" i="2"/>
  <c r="WR18" i="2"/>
  <c r="WR17" i="2" s="1"/>
  <c r="UR18" i="2"/>
  <c r="UG18" i="2"/>
  <c r="UF18" i="2"/>
  <c r="UF17" i="2" s="1"/>
  <c r="SK18" i="2"/>
  <c r="SJ18" i="2"/>
  <c r="SJ17" i="2" s="1"/>
  <c r="QO18" i="2"/>
  <c r="QN18" i="2"/>
  <c r="QN17" i="2" s="1"/>
  <c r="OV18" i="2"/>
  <c r="OS18" i="2"/>
  <c r="OR18" i="2"/>
  <c r="OR17" i="2" s="1"/>
  <c r="MW18" i="2"/>
  <c r="MV18" i="2"/>
  <c r="MV17" i="2" s="1"/>
  <c r="IV18" i="2"/>
  <c r="IS18" i="2"/>
  <c r="IR18" i="2"/>
  <c r="IR17" i="2" s="1"/>
  <c r="GV18" i="2"/>
  <c r="GU18" i="2"/>
  <c r="GU17" i="2" s="1"/>
  <c r="EY18" i="2"/>
  <c r="EY17" i="2" s="1"/>
  <c r="DG18" i="2"/>
  <c r="DC18" i="2"/>
  <c r="DC17" i="2" s="1"/>
  <c r="BG18" i="2"/>
  <c r="BF18" i="2" s="1"/>
  <c r="BB18" i="2"/>
  <c r="BA18" i="2"/>
  <c r="AZ18" i="2"/>
  <c r="BD18" i="2" s="1"/>
  <c r="AX18" i="2"/>
  <c r="AU18" i="2"/>
  <c r="AT18" i="2"/>
  <c r="AS18" i="2"/>
  <c r="AQ18" i="2"/>
  <c r="AP18" i="2"/>
  <c r="AO18" i="2"/>
  <c r="AM18" i="2"/>
  <c r="AL18" i="2"/>
  <c r="AK18" i="2"/>
  <c r="AI18" i="2"/>
  <c r="AH18" i="2"/>
  <c r="AG18" i="2"/>
  <c r="AD18" i="2"/>
  <c r="AC18" i="2"/>
  <c r="AB18" i="2"/>
  <c r="Z18" i="2"/>
  <c r="Y18" i="2"/>
  <c r="X18" i="2"/>
  <c r="V18" i="2"/>
  <c r="U18" i="2"/>
  <c r="T18" i="2"/>
  <c r="R18" i="2"/>
  <c r="Q18" i="2"/>
  <c r="P18" i="2"/>
  <c r="WU17" i="2"/>
  <c r="WU177" i="2" s="1"/>
  <c r="WT17" i="2"/>
  <c r="WS17" i="2"/>
  <c r="WO17" i="2"/>
  <c r="WN17" i="2"/>
  <c r="WM17" i="2"/>
  <c r="WK17" i="2"/>
  <c r="WJ17" i="2"/>
  <c r="WI17" i="2"/>
  <c r="WG17" i="2"/>
  <c r="WF17" i="2"/>
  <c r="WE17" i="2"/>
  <c r="WC17" i="2"/>
  <c r="WB17" i="2"/>
  <c r="WA17" i="2"/>
  <c r="VX17" i="2"/>
  <c r="VW17" i="2"/>
  <c r="VV17" i="2"/>
  <c r="VT17" i="2"/>
  <c r="VS17" i="2"/>
  <c r="VR17" i="2"/>
  <c r="VP17" i="2"/>
  <c r="VO17" i="2"/>
  <c r="VN17" i="2"/>
  <c r="VL17" i="2"/>
  <c r="VK17" i="2"/>
  <c r="VJ17" i="2"/>
  <c r="VH17" i="2"/>
  <c r="VG17" i="2"/>
  <c r="VF17" i="2"/>
  <c r="UI17" i="2"/>
  <c r="UH17" i="2"/>
  <c r="UC17" i="2"/>
  <c r="UB17" i="2"/>
  <c r="UA17" i="2"/>
  <c r="TY17" i="2"/>
  <c r="TX17" i="2"/>
  <c r="TW17" i="2"/>
  <c r="TU17" i="2"/>
  <c r="TT17" i="2"/>
  <c r="TS17" i="2"/>
  <c r="TQ17" i="2"/>
  <c r="TP17" i="2"/>
  <c r="TO17" i="2"/>
  <c r="TL17" i="2"/>
  <c r="TK17" i="2"/>
  <c r="TJ17" i="2"/>
  <c r="TH17" i="2"/>
  <c r="TG17" i="2"/>
  <c r="TF17" i="2"/>
  <c r="TD17" i="2"/>
  <c r="TC17" i="2"/>
  <c r="TB17" i="2"/>
  <c r="SZ17" i="2"/>
  <c r="SY17" i="2"/>
  <c r="SX17" i="2"/>
  <c r="SV17" i="2"/>
  <c r="SU17" i="2"/>
  <c r="ST17" i="2"/>
  <c r="SQ17" i="2"/>
  <c r="SP17" i="2"/>
  <c r="SM17" i="2"/>
  <c r="SL17" i="2"/>
  <c r="SG17" i="2"/>
  <c r="SF17" i="2"/>
  <c r="SE17" i="2"/>
  <c r="SC17" i="2"/>
  <c r="SB17" i="2"/>
  <c r="SA17" i="2"/>
  <c r="RY17" i="2"/>
  <c r="RX17" i="2"/>
  <c r="RW17" i="2"/>
  <c r="RU17" i="2"/>
  <c r="RT17" i="2"/>
  <c r="RS17" i="2"/>
  <c r="RP17" i="2"/>
  <c r="RO17" i="2"/>
  <c r="RN17" i="2"/>
  <c r="RL17" i="2"/>
  <c r="RK17" i="2"/>
  <c r="RJ17" i="2"/>
  <c r="RH17" i="2"/>
  <c r="RG17" i="2"/>
  <c r="RF17" i="2"/>
  <c r="RD17" i="2"/>
  <c r="RC17" i="2"/>
  <c r="RB17" i="2"/>
  <c r="QZ17" i="2"/>
  <c r="QY17" i="2"/>
  <c r="QX17" i="2"/>
  <c r="QU17" i="2"/>
  <c r="QT17" i="2"/>
  <c r="QQ17" i="2"/>
  <c r="QP17" i="2"/>
  <c r="QK17" i="2"/>
  <c r="QJ17" i="2"/>
  <c r="QI17" i="2"/>
  <c r="QG17" i="2"/>
  <c r="QF17" i="2"/>
  <c r="QE17" i="2"/>
  <c r="QC17" i="2"/>
  <c r="QB17" i="2"/>
  <c r="QA17" i="2"/>
  <c r="PY17" i="2"/>
  <c r="PX17" i="2"/>
  <c r="PW17" i="2"/>
  <c r="PT17" i="2"/>
  <c r="PS17" i="2"/>
  <c r="PR17" i="2"/>
  <c r="PP17" i="2"/>
  <c r="PO17" i="2"/>
  <c r="PN17" i="2"/>
  <c r="PL17" i="2"/>
  <c r="PK17" i="2"/>
  <c r="PJ17" i="2"/>
  <c r="PH17" i="2"/>
  <c r="PG17" i="2"/>
  <c r="PF17" i="2"/>
  <c r="PD17" i="2"/>
  <c r="PC17" i="2"/>
  <c r="PB17" i="2"/>
  <c r="OY17" i="2"/>
  <c r="OX17" i="2"/>
  <c r="OU17" i="2"/>
  <c r="OT17" i="2"/>
  <c r="OO17" i="2"/>
  <c r="ON17" i="2"/>
  <c r="OM17" i="2"/>
  <c r="OK17" i="2"/>
  <c r="OJ17" i="2"/>
  <c r="OI17" i="2"/>
  <c r="OG17" i="2"/>
  <c r="OF17" i="2"/>
  <c r="OE17" i="2"/>
  <c r="OC17" i="2"/>
  <c r="OB17" i="2"/>
  <c r="OA17" i="2"/>
  <c r="NX17" i="2"/>
  <c r="NW17" i="2"/>
  <c r="NV17" i="2"/>
  <c r="NT17" i="2"/>
  <c r="NS17" i="2"/>
  <c r="NR17" i="2"/>
  <c r="NP17" i="2"/>
  <c r="NO17" i="2"/>
  <c r="NN17" i="2"/>
  <c r="NL17" i="2"/>
  <c r="NK17" i="2"/>
  <c r="NJ17" i="2"/>
  <c r="NH17" i="2"/>
  <c r="NG17" i="2"/>
  <c r="NF17" i="2"/>
  <c r="NC17" i="2"/>
  <c r="NB17" i="2"/>
  <c r="MY17" i="2"/>
  <c r="MX17" i="2"/>
  <c r="MS17" i="2"/>
  <c r="MR17" i="2"/>
  <c r="MQ17" i="2"/>
  <c r="MO17" i="2"/>
  <c r="MN17" i="2"/>
  <c r="MM17" i="2"/>
  <c r="MK17" i="2"/>
  <c r="MJ17" i="2"/>
  <c r="MI17" i="2"/>
  <c r="MG17" i="2"/>
  <c r="MF17" i="2"/>
  <c r="ME17" i="2"/>
  <c r="MB17" i="2"/>
  <c r="MA17" i="2"/>
  <c r="LZ17" i="2"/>
  <c r="LX17" i="2"/>
  <c r="LW17" i="2"/>
  <c r="LV17" i="2"/>
  <c r="LT17" i="2"/>
  <c r="LS17" i="2"/>
  <c r="LR17" i="2"/>
  <c r="LP17" i="2"/>
  <c r="LO17" i="2"/>
  <c r="LN17" i="2"/>
  <c r="LL17" i="2"/>
  <c r="LK17" i="2"/>
  <c r="LJ17" i="2"/>
  <c r="LG17" i="2"/>
  <c r="LF17" i="2"/>
  <c r="JH17" i="2"/>
  <c r="JG17" i="2"/>
  <c r="JF17" i="2"/>
  <c r="JD17" i="2"/>
  <c r="JC17" i="2"/>
  <c r="JB17" i="2"/>
  <c r="IY17" i="2"/>
  <c r="IX17" i="2"/>
  <c r="IU17" i="2"/>
  <c r="IT17" i="2"/>
  <c r="IO17" i="2"/>
  <c r="IN17" i="2"/>
  <c r="IM17" i="2"/>
  <c r="IK17" i="2"/>
  <c r="IJ17" i="2"/>
  <c r="II17" i="2"/>
  <c r="IG17" i="2"/>
  <c r="IF17" i="2"/>
  <c r="IE17" i="2"/>
  <c r="IC17" i="2"/>
  <c r="IB17" i="2"/>
  <c r="IA17" i="2"/>
  <c r="HX17" i="2"/>
  <c r="HW17" i="2"/>
  <c r="HV17" i="2"/>
  <c r="HT17" i="2"/>
  <c r="HS17" i="2"/>
  <c r="HR17" i="2"/>
  <c r="HP17" i="2"/>
  <c r="HO17" i="2"/>
  <c r="HN17" i="2"/>
  <c r="HL17" i="2"/>
  <c r="HK17" i="2"/>
  <c r="HJ17" i="2"/>
  <c r="HH17" i="2"/>
  <c r="HG17" i="2"/>
  <c r="HF17" i="2"/>
  <c r="HC17" i="2"/>
  <c r="HB17" i="2"/>
  <c r="GX17" i="2"/>
  <c r="GW17" i="2"/>
  <c r="GR17" i="2"/>
  <c r="GQ17" i="2"/>
  <c r="GP17" i="2"/>
  <c r="GN17" i="2"/>
  <c r="GM17" i="2"/>
  <c r="GL17" i="2"/>
  <c r="GJ17" i="2"/>
  <c r="GI17" i="2"/>
  <c r="GH17" i="2"/>
  <c r="GF17" i="2"/>
  <c r="GE17" i="2"/>
  <c r="GD17" i="2"/>
  <c r="GA17" i="2"/>
  <c r="FZ17" i="2"/>
  <c r="FY17" i="2"/>
  <c r="FW17" i="2"/>
  <c r="FV17" i="2"/>
  <c r="FU17" i="2"/>
  <c r="FS17" i="2"/>
  <c r="FR17" i="2"/>
  <c r="FQ17" i="2"/>
  <c r="FO17" i="2"/>
  <c r="FN17" i="2"/>
  <c r="FM17" i="2"/>
  <c r="FK17" i="2"/>
  <c r="FJ17" i="2"/>
  <c r="FI17" i="2"/>
  <c r="FF17" i="2"/>
  <c r="FE17" i="2"/>
  <c r="FB17" i="2"/>
  <c r="FA17" i="2"/>
  <c r="EV17" i="2"/>
  <c r="EU17" i="2"/>
  <c r="ET17" i="2"/>
  <c r="ER17" i="2"/>
  <c r="EQ17" i="2"/>
  <c r="EP17" i="2"/>
  <c r="EN17" i="2"/>
  <c r="EM17" i="2"/>
  <c r="EL17" i="2"/>
  <c r="EJ17" i="2"/>
  <c r="EI17" i="2"/>
  <c r="EH17" i="2"/>
  <c r="EE17" i="2"/>
  <c r="ED17" i="2"/>
  <c r="EC17" i="2"/>
  <c r="EA17" i="2"/>
  <c r="DZ17" i="2"/>
  <c r="DY17" i="2"/>
  <c r="DW17" i="2"/>
  <c r="DV17" i="2"/>
  <c r="DU17" i="2"/>
  <c r="DS17" i="2"/>
  <c r="DR17" i="2"/>
  <c r="DQ17" i="2"/>
  <c r="DO17" i="2"/>
  <c r="DN17" i="2"/>
  <c r="DM17" i="2"/>
  <c r="DJ17" i="2"/>
  <c r="DI17" i="2"/>
  <c r="DF17" i="2"/>
  <c r="DE17" i="2"/>
  <c r="CZ17" i="2"/>
  <c r="CY17" i="2"/>
  <c r="CX17" i="2"/>
  <c r="CV17" i="2"/>
  <c r="CU17" i="2"/>
  <c r="CT17" i="2"/>
  <c r="CR17" i="2"/>
  <c r="CQ17" i="2"/>
  <c r="CP17" i="2"/>
  <c r="CN17" i="2"/>
  <c r="CM17" i="2"/>
  <c r="CL17" i="2"/>
  <c r="CI17" i="2"/>
  <c r="CH17" i="2"/>
  <c r="CG17" i="2"/>
  <c r="CE17" i="2"/>
  <c r="CD17" i="2"/>
  <c r="CC17" i="2"/>
  <c r="CA17" i="2"/>
  <c r="BZ17" i="2"/>
  <c r="BY17" i="2"/>
  <c r="BW17" i="2"/>
  <c r="BV17" i="2"/>
  <c r="BU17" i="2"/>
  <c r="BS17" i="2"/>
  <c r="BR17" i="2"/>
  <c r="BQ17" i="2"/>
  <c r="BN17" i="2"/>
  <c r="N17" i="2"/>
  <c r="M17" i="2"/>
  <c r="L17" i="2"/>
  <c r="JO16" i="2" l="1"/>
  <c r="JO177" i="2" s="1"/>
  <c r="JP16" i="2"/>
  <c r="JK16" i="2"/>
  <c r="JK177" i="2" s="1"/>
  <c r="JK179" i="2" s="1"/>
  <c r="KQ22" i="2"/>
  <c r="VA23" i="2"/>
  <c r="KO156" i="2"/>
  <c r="JF16" i="2"/>
  <c r="JJ16" i="2"/>
  <c r="JJ177" i="2" s="1"/>
  <c r="KQ40" i="2"/>
  <c r="KQ26" i="2"/>
  <c r="KQ42" i="2"/>
  <c r="KQ20" i="2"/>
  <c r="KQ27" i="2"/>
  <c r="KQ28" i="2"/>
  <c r="KQ29" i="2"/>
  <c r="KQ34" i="2"/>
  <c r="KQ35" i="2"/>
  <c r="W173" i="2"/>
  <c r="AN173" i="2"/>
  <c r="CK173" i="2"/>
  <c r="DD173" i="2" s="1"/>
  <c r="KQ25" i="2"/>
  <c r="KQ31" i="2"/>
  <c r="KQ36" i="2"/>
  <c r="JV156" i="2"/>
  <c r="KQ21" i="2"/>
  <c r="KQ24" i="2"/>
  <c r="KQ30" i="2"/>
  <c r="KQ33" i="2"/>
  <c r="KQ41" i="2"/>
  <c r="PH16" i="2"/>
  <c r="SB16" i="2"/>
  <c r="SB177" i="2" s="1"/>
  <c r="NW16" i="2"/>
  <c r="NW177" i="2" s="1"/>
  <c r="UB16" i="2"/>
  <c r="UB177" i="2" s="1"/>
  <c r="MF16" i="2"/>
  <c r="MF177" i="2" s="1"/>
  <c r="ML120" i="2"/>
  <c r="LT1" i="2"/>
  <c r="AN162" i="2"/>
  <c r="ND120" i="2"/>
  <c r="VD122" i="2"/>
  <c r="VE122" i="2" s="1"/>
  <c r="VI122" i="2" s="1"/>
  <c r="WR122" i="2" s="1"/>
  <c r="J125" i="2"/>
  <c r="CC43" i="2"/>
  <c r="CF43" i="2" s="1"/>
  <c r="CT43" i="2"/>
  <c r="CT16" i="2" s="1"/>
  <c r="HV43" i="2"/>
  <c r="IM43" i="2"/>
  <c r="IM16" i="2" s="1"/>
  <c r="BY43" i="2"/>
  <c r="BY16" i="2" s="1"/>
  <c r="CP43" i="2"/>
  <c r="CS43" i="2" s="1"/>
  <c r="HR43" i="2"/>
  <c r="HR16" i="2" s="1"/>
  <c r="HR177" i="2" s="1"/>
  <c r="II43" i="2"/>
  <c r="II16" i="2" s="1"/>
  <c r="BU43" i="2"/>
  <c r="BU16" i="2" s="1"/>
  <c r="EC43" i="2"/>
  <c r="EC16" i="2" s="1"/>
  <c r="EC177" i="2" s="1"/>
  <c r="ET43" i="2"/>
  <c r="ET16" i="2" s="1"/>
  <c r="ET177" i="2" s="1"/>
  <c r="FU43" i="2"/>
  <c r="FU16" i="2" s="1"/>
  <c r="GL43" i="2"/>
  <c r="GL16" i="2" s="1"/>
  <c r="GL177" i="2" s="1"/>
  <c r="CG43" i="2"/>
  <c r="CG16" i="2" s="1"/>
  <c r="DY43" i="2"/>
  <c r="DY16" i="2" s="1"/>
  <c r="DY177" i="2" s="1"/>
  <c r="EP43" i="2"/>
  <c r="EP16" i="2" s="1"/>
  <c r="EP177" i="2" s="1"/>
  <c r="FQ43" i="2"/>
  <c r="FT43" i="2" s="1"/>
  <c r="GH43" i="2"/>
  <c r="GK43" i="2" s="1"/>
  <c r="JW16" i="2"/>
  <c r="EY121" i="2"/>
  <c r="BQ43" i="2"/>
  <c r="BQ177" i="2" s="1"/>
  <c r="EY123" i="2"/>
  <c r="EY125" i="2"/>
  <c r="QV6" i="2"/>
  <c r="QE16" i="2"/>
  <c r="QE177" i="2" s="1"/>
  <c r="PH177" i="2"/>
  <c r="GI16" i="2"/>
  <c r="GI177" i="2" s="1"/>
  <c r="IN16" i="2"/>
  <c r="IN177" i="2" s="1"/>
  <c r="JI120" i="2"/>
  <c r="US125" i="2"/>
  <c r="V120" i="2"/>
  <c r="AH120" i="2"/>
  <c r="NM120" i="2"/>
  <c r="PK16" i="2"/>
  <c r="PK177" i="2" s="1"/>
  <c r="SU16" i="2"/>
  <c r="SU177" i="2" s="1"/>
  <c r="JT16" i="2"/>
  <c r="JT177" i="2" s="1"/>
  <c r="Z120" i="2"/>
  <c r="CO120" i="2"/>
  <c r="MP120" i="2"/>
  <c r="MH120" i="2"/>
  <c r="SZ16" i="2"/>
  <c r="SZ177" i="2" s="1"/>
  <c r="FP120" i="2"/>
  <c r="PD16" i="2"/>
  <c r="PD177" i="2" s="1"/>
  <c r="QU16" i="2"/>
  <c r="ST16" i="2"/>
  <c r="ST177" i="2" s="1"/>
  <c r="RV120" i="2"/>
  <c r="TZ120" i="2"/>
  <c r="VC120" i="2"/>
  <c r="PT16" i="2"/>
  <c r="RB16" i="2"/>
  <c r="RB177" i="2" s="1"/>
  <c r="RG16" i="2"/>
  <c r="RG177" i="2" s="1"/>
  <c r="WA16" i="2"/>
  <c r="EW143" i="2"/>
  <c r="EW141" i="2" s="1"/>
  <c r="TS16" i="2"/>
  <c r="TS177" i="2" s="1"/>
  <c r="NU155" i="2"/>
  <c r="OL155" i="2"/>
  <c r="PA155" i="2"/>
  <c r="PE155" i="2" s="1"/>
  <c r="PZ155" i="2"/>
  <c r="RI155" i="2"/>
  <c r="RZ155" i="2"/>
  <c r="QF16" i="2"/>
  <c r="QF177" i="2" s="1"/>
  <c r="RS16" i="2"/>
  <c r="RS177" i="2" s="1"/>
  <c r="BG120" i="2"/>
  <c r="FX155" i="2"/>
  <c r="GO155" i="2"/>
  <c r="IP155" i="2"/>
  <c r="DN16" i="2"/>
  <c r="QK16" i="2"/>
  <c r="SC16" i="2"/>
  <c r="SC177" i="2" s="1"/>
  <c r="LG43" i="2"/>
  <c r="LG16" i="2" s="1"/>
  <c r="VD161" i="2"/>
  <c r="VB158" i="2"/>
  <c r="QA16" i="2"/>
  <c r="QA177" i="2" s="1"/>
  <c r="US71" i="2"/>
  <c r="OP141" i="2"/>
  <c r="FG143" i="2"/>
  <c r="FT143" i="2"/>
  <c r="OP143" i="2"/>
  <c r="S144" i="2"/>
  <c r="AJ144" i="2"/>
  <c r="W70" i="2"/>
  <c r="WU16" i="2"/>
  <c r="HU158" i="2"/>
  <c r="JV161" i="2"/>
  <c r="LJ16" i="2"/>
  <c r="LJ177" i="2" s="1"/>
  <c r="NG16" i="2"/>
  <c r="NG177" i="2" s="1"/>
  <c r="TK16" i="2"/>
  <c r="TK177" i="2" s="1"/>
  <c r="VF16" i="2"/>
  <c r="VF177" i="2" s="1"/>
  <c r="R120" i="2"/>
  <c r="H128" i="2"/>
  <c r="R128" i="2"/>
  <c r="MC141" i="2"/>
  <c r="TE141" i="2"/>
  <c r="AP143" i="2"/>
  <c r="AP141" i="2" s="1"/>
  <c r="J145" i="2"/>
  <c r="S146" i="2"/>
  <c r="AJ146" i="2"/>
  <c r="AE149" i="2"/>
  <c r="AV149" i="2"/>
  <c r="S150" i="2"/>
  <c r="AJ150" i="2"/>
  <c r="VD151" i="2"/>
  <c r="VE151" i="2" s="1"/>
  <c r="VI151" i="2" s="1"/>
  <c r="AR152" i="2"/>
  <c r="AA153" i="2"/>
  <c r="LY158" i="2"/>
  <c r="PI158" i="2"/>
  <c r="QM77" i="2"/>
  <c r="OR46" i="2"/>
  <c r="US53" i="2"/>
  <c r="QM67" i="2"/>
  <c r="JD16" i="2"/>
  <c r="JD177" i="2" s="1"/>
  <c r="WF16" i="2"/>
  <c r="DO177" i="2"/>
  <c r="EE16" i="2"/>
  <c r="EE177" i="2" s="1"/>
  <c r="EL16" i="2"/>
  <c r="EL177" i="2" s="1"/>
  <c r="EQ16" i="2"/>
  <c r="EQ177" i="2" s="1"/>
  <c r="EV16" i="2"/>
  <c r="EV177" i="2" s="1"/>
  <c r="LT16" i="2"/>
  <c r="MK16" i="2"/>
  <c r="OI16" i="2"/>
  <c r="OI177" i="2" s="1"/>
  <c r="TY16" i="2"/>
  <c r="VN177" i="2"/>
  <c r="VS177" i="2"/>
  <c r="VX177" i="2"/>
  <c r="WI177" i="2"/>
  <c r="WN177" i="2"/>
  <c r="AR69" i="2"/>
  <c r="TJ16" i="2"/>
  <c r="TJ177" i="2" s="1"/>
  <c r="TU16" i="2"/>
  <c r="VJ177" i="2"/>
  <c r="VO177" i="2"/>
  <c r="VT177" i="2"/>
  <c r="WE177" i="2"/>
  <c r="WJ177" i="2"/>
  <c r="FR16" i="2"/>
  <c r="FR177" i="2" s="1"/>
  <c r="LK16" i="2"/>
  <c r="LK177" i="2" s="1"/>
  <c r="MR16" i="2"/>
  <c r="MR177" i="2" s="1"/>
  <c r="LP16" i="2"/>
  <c r="MA16" i="2"/>
  <c r="MA177" i="2" s="1"/>
  <c r="MM16" i="2"/>
  <c r="MM177" i="2" s="1"/>
  <c r="NH16" i="2"/>
  <c r="NH177" i="2" s="1"/>
  <c r="NX16" i="2"/>
  <c r="NX177" i="2" s="1"/>
  <c r="OJ16" i="2"/>
  <c r="OJ177" i="2" s="1"/>
  <c r="FN16" i="2"/>
  <c r="FN177" i="2" s="1"/>
  <c r="GE16" i="2"/>
  <c r="GE177" i="2" s="1"/>
  <c r="HL16" i="2"/>
  <c r="HL177" i="2" s="1"/>
  <c r="HW16" i="2"/>
  <c r="HW177" i="2" s="1"/>
  <c r="IC16" i="2"/>
  <c r="IC177" i="2" s="1"/>
  <c r="JP177" i="2"/>
  <c r="MB16" i="2"/>
  <c r="MB177" i="2" s="1"/>
  <c r="QX16" i="2"/>
  <c r="QX177" i="2" s="1"/>
  <c r="RY16" i="2"/>
  <c r="RY177" i="2" s="1"/>
  <c r="DN177" i="2"/>
  <c r="DS16" i="2"/>
  <c r="DS177" i="2" s="1"/>
  <c r="EJ16" i="2"/>
  <c r="EJ177" i="2" s="1"/>
  <c r="EU16" i="2"/>
  <c r="EU177" i="2" s="1"/>
  <c r="HX16" i="2"/>
  <c r="HX177" i="2" s="1"/>
  <c r="IE16" i="2"/>
  <c r="IE177" i="2" s="1"/>
  <c r="IJ16" i="2"/>
  <c r="IJ177" i="2" s="1"/>
  <c r="IO16" i="2"/>
  <c r="IO177" i="2" s="1"/>
  <c r="VG16" i="2"/>
  <c r="VG177" i="2" s="1"/>
  <c r="QM44" i="2"/>
  <c r="GT66" i="2"/>
  <c r="OR67" i="2"/>
  <c r="EG72" i="2"/>
  <c r="OR74" i="2"/>
  <c r="DB75" i="2"/>
  <c r="PV75" i="2"/>
  <c r="GT76" i="2"/>
  <c r="OR77" i="2"/>
  <c r="AP17" i="2"/>
  <c r="MU37" i="2"/>
  <c r="UE37" i="2"/>
  <c r="UE50" i="2"/>
  <c r="OR70" i="2"/>
  <c r="VZ70" i="2"/>
  <c r="W74" i="2"/>
  <c r="OR75" i="2"/>
  <c r="AT17" i="2"/>
  <c r="S19" i="2"/>
  <c r="W49" i="2"/>
  <c r="IQ49" i="2"/>
  <c r="GC50" i="2"/>
  <c r="OR60" i="2"/>
  <c r="UE68" i="2"/>
  <c r="AV69" i="2"/>
  <c r="AE71" i="2"/>
  <c r="HT16" i="2"/>
  <c r="HT177" i="2" s="1"/>
  <c r="IF16" i="2"/>
  <c r="IF177" i="2" s="1"/>
  <c r="KH16" i="2"/>
  <c r="KH177" i="2" s="1"/>
  <c r="KM16" i="2"/>
  <c r="KM177" i="2" s="1"/>
  <c r="OR53" i="2"/>
  <c r="EA16" i="2"/>
  <c r="EA177" i="2" s="1"/>
  <c r="EM16" i="2"/>
  <c r="EM177" i="2" s="1"/>
  <c r="ER16" i="2"/>
  <c r="ER177" i="2" s="1"/>
  <c r="RQ17" i="2"/>
  <c r="PV21" i="2"/>
  <c r="QO21" i="2" s="1"/>
  <c r="GT22" i="2"/>
  <c r="VD23" i="2"/>
  <c r="AR24" i="2"/>
  <c r="PV40" i="2"/>
  <c r="QO40" i="2" s="1"/>
  <c r="MU41" i="2"/>
  <c r="UE41" i="2"/>
  <c r="HZ42" i="2"/>
  <c r="PV42" i="2"/>
  <c r="QO42" i="2" s="1"/>
  <c r="TN52" i="2"/>
  <c r="AR53" i="2"/>
  <c r="HZ78" i="2"/>
  <c r="EG79" i="2"/>
  <c r="MD79" i="2"/>
  <c r="OR79" i="2"/>
  <c r="AR81" i="2"/>
  <c r="GG141" i="2"/>
  <c r="Z143" i="2"/>
  <c r="Z141" i="2" s="1"/>
  <c r="AQ143" i="2"/>
  <c r="AQ141" i="2" s="1"/>
  <c r="RR156" i="2"/>
  <c r="WD120" i="2"/>
  <c r="AC120" i="2"/>
  <c r="AR121" i="2"/>
  <c r="AT120" i="2"/>
  <c r="CB120" i="2"/>
  <c r="EK120" i="2"/>
  <c r="IH120" i="2"/>
  <c r="NQ120" i="2"/>
  <c r="PZ120" i="2"/>
  <c r="TE120" i="2"/>
  <c r="UD120" i="2"/>
  <c r="VM120" i="2"/>
  <c r="S122" i="2"/>
  <c r="AA123" i="2"/>
  <c r="AR123" i="2"/>
  <c r="S124" i="2"/>
  <c r="AA125" i="2"/>
  <c r="GT125" i="2"/>
  <c r="S126" i="2"/>
  <c r="EY126" i="2"/>
  <c r="AA127" i="2"/>
  <c r="EY127" i="2"/>
  <c r="DT128" i="2"/>
  <c r="AV147" i="2"/>
  <c r="W148" i="2"/>
  <c r="AN148" i="2"/>
  <c r="J149" i="2"/>
  <c r="AV150" i="2"/>
  <c r="FT155" i="2"/>
  <c r="GK155" i="2"/>
  <c r="MH155" i="2"/>
  <c r="NQ155" i="2"/>
  <c r="OH155" i="2"/>
  <c r="QL155" i="2"/>
  <c r="RE155" i="2"/>
  <c r="QK158" i="2"/>
  <c r="HD160" i="2"/>
  <c r="HD158" i="2" s="1"/>
  <c r="IP160" i="2"/>
  <c r="IP158" i="2" s="1"/>
  <c r="RR81" i="2"/>
  <c r="EX83" i="2"/>
  <c r="MU83" i="2"/>
  <c r="OR83" i="2"/>
  <c r="SI83" i="2"/>
  <c r="VZ83" i="2"/>
  <c r="NZ84" i="2"/>
  <c r="OR86" i="2"/>
  <c r="LX1" i="2"/>
  <c r="NZ91" i="2"/>
  <c r="W92" i="2"/>
  <c r="AN92" i="2"/>
  <c r="CK92" i="2"/>
  <c r="SI92" i="2"/>
  <c r="AE94" i="2"/>
  <c r="AV94" i="2"/>
  <c r="EX94" i="2"/>
  <c r="MU94" i="2"/>
  <c r="UE94" i="2"/>
  <c r="HD128" i="2"/>
  <c r="OZ128" i="2"/>
  <c r="AV129" i="2"/>
  <c r="EW128" i="2"/>
  <c r="GS128" i="2"/>
  <c r="RE128" i="2"/>
  <c r="TR128" i="2"/>
  <c r="AV131" i="2"/>
  <c r="QM131" i="2"/>
  <c r="AV132" i="2"/>
  <c r="AV133" i="2"/>
  <c r="IQ133" i="2"/>
  <c r="UE133" i="2"/>
  <c r="W135" i="2"/>
  <c r="J136" i="2"/>
  <c r="K136" i="2" s="1"/>
  <c r="O136" i="2" s="1"/>
  <c r="AA136" i="2"/>
  <c r="VD136" i="2"/>
  <c r="WZ136" i="2" s="1"/>
  <c r="W137" i="2"/>
  <c r="HZ137" i="2"/>
  <c r="J138" i="2"/>
  <c r="K138" i="2" s="1"/>
  <c r="O138" i="2" s="1"/>
  <c r="AA138" i="2"/>
  <c r="UE138" i="2"/>
  <c r="S139" i="2"/>
  <c r="AJ139" i="2"/>
  <c r="J147" i="2"/>
  <c r="AX147" i="2" s="1"/>
  <c r="S148" i="2"/>
  <c r="AJ148" i="2"/>
  <c r="H158" i="2"/>
  <c r="Q158" i="2"/>
  <c r="V158" i="2"/>
  <c r="AH158" i="2"/>
  <c r="AM158" i="2"/>
  <c r="S161" i="2"/>
  <c r="AN161" i="2"/>
  <c r="EF160" i="2"/>
  <c r="EF158" i="2" s="1"/>
  <c r="TN161" i="2"/>
  <c r="US162" i="2"/>
  <c r="PV162" i="2"/>
  <c r="QO162" i="2" s="1"/>
  <c r="S171" i="2"/>
  <c r="AR173" i="2"/>
  <c r="IY16" i="2"/>
  <c r="IY177" i="2" s="1"/>
  <c r="JL16" i="2"/>
  <c r="JL177" i="2" s="1"/>
  <c r="IX16" i="2"/>
  <c r="IX177" i="2" s="1"/>
  <c r="IZ120" i="2"/>
  <c r="Z17" i="2"/>
  <c r="AL17" i="2"/>
  <c r="GK17" i="2"/>
  <c r="CV16" i="2"/>
  <c r="CV177" i="2" s="1"/>
  <c r="DE16" i="2"/>
  <c r="FF16" i="2"/>
  <c r="FF177" i="2" s="1"/>
  <c r="FW16" i="2"/>
  <c r="FW177" i="2" s="1"/>
  <c r="LZ16" i="2"/>
  <c r="LZ177" i="2" s="1"/>
  <c r="TF16" i="2"/>
  <c r="TF177" i="2" s="1"/>
  <c r="TW16" i="2"/>
  <c r="TW177" i="2" s="1"/>
  <c r="VV16" i="2"/>
  <c r="WK16" i="2"/>
  <c r="Y120" i="2"/>
  <c r="AD120" i="2"/>
  <c r="TV120" i="2"/>
  <c r="TX16" i="2"/>
  <c r="TX177" i="2" s="1"/>
  <c r="GO128" i="2"/>
  <c r="PI128" i="2"/>
  <c r="GK128" i="2"/>
  <c r="DT141" i="2"/>
  <c r="GK141" i="2"/>
  <c r="NY141" i="2"/>
  <c r="PE141" i="2"/>
  <c r="PQ141" i="2"/>
  <c r="HY160" i="2"/>
  <c r="HY158" i="2" s="1"/>
  <c r="JU160" i="2"/>
  <c r="TM160" i="2"/>
  <c r="TM158" i="2" s="1"/>
  <c r="P158" i="2"/>
  <c r="AB158" i="2"/>
  <c r="AS158" i="2"/>
  <c r="W40" i="2"/>
  <c r="AN114" i="2"/>
  <c r="CW143" i="2"/>
  <c r="CT141" i="2"/>
  <c r="CW141" i="2" s="1"/>
  <c r="IL143" i="2"/>
  <c r="II141" i="2"/>
  <c r="IL141" i="2" s="1"/>
  <c r="RZ141" i="2"/>
  <c r="VC44" i="2"/>
  <c r="VD44" i="2" s="1"/>
  <c r="VE44" i="2" s="1"/>
  <c r="VI44" i="2" s="1"/>
  <c r="I44" i="2"/>
  <c r="SY43" i="2"/>
  <c r="Q78" i="2"/>
  <c r="S78" i="2" s="1"/>
  <c r="TR78" i="2"/>
  <c r="UE78" i="2" s="1"/>
  <c r="AH78" i="2"/>
  <c r="BP129" i="2"/>
  <c r="BT129" i="2" s="1"/>
  <c r="BT128" i="2" s="1"/>
  <c r="BO128" i="2"/>
  <c r="AA135" i="2"/>
  <c r="X128" i="2"/>
  <c r="AV145" i="2"/>
  <c r="AS143" i="2"/>
  <c r="QV128" i="2"/>
  <c r="FE141" i="2"/>
  <c r="FG141" i="2" s="1"/>
  <c r="IZ141" i="2"/>
  <c r="BG143" i="2"/>
  <c r="DX141" i="2"/>
  <c r="GO141" i="2"/>
  <c r="AN144" i="2"/>
  <c r="J151" i="2"/>
  <c r="AV152" i="2"/>
  <c r="FG160" i="2"/>
  <c r="FG158" i="2" s="1"/>
  <c r="EI16" i="2"/>
  <c r="EI177" i="2" s="1"/>
  <c r="LO16" i="2"/>
  <c r="LO177" i="2" s="1"/>
  <c r="MQ16" i="2"/>
  <c r="MQ177" i="2" s="1"/>
  <c r="NL16" i="2"/>
  <c r="NL177" i="2" s="1"/>
  <c r="ON16" i="2"/>
  <c r="ON177" i="2" s="1"/>
  <c r="UC16" i="2"/>
  <c r="VL177" i="2"/>
  <c r="VW177" i="2"/>
  <c r="WM177" i="2"/>
  <c r="AJ18" i="2"/>
  <c r="EG20" i="2"/>
  <c r="AR21" i="2"/>
  <c r="S23" i="2"/>
  <c r="CK24" i="2"/>
  <c r="GC25" i="2"/>
  <c r="GV25" i="2" s="1"/>
  <c r="NZ25" i="2"/>
  <c r="OS25" i="2" s="1"/>
  <c r="AN45" i="2"/>
  <c r="AE46" i="2"/>
  <c r="TN48" i="2"/>
  <c r="EG50" i="2"/>
  <c r="MD50" i="2"/>
  <c r="OR50" i="2"/>
  <c r="SI50" i="2"/>
  <c r="OQ51" i="2"/>
  <c r="AN52" i="2"/>
  <c r="CK83" i="2"/>
  <c r="QM83" i="2"/>
  <c r="WQ83" i="2"/>
  <c r="GC84" i="2"/>
  <c r="TN84" i="2"/>
  <c r="DB86" i="2"/>
  <c r="PV86" i="2"/>
  <c r="GC91" i="2"/>
  <c r="TN91" i="2"/>
  <c r="QM92" i="2"/>
  <c r="CK94" i="2"/>
  <c r="SI94" i="2"/>
  <c r="HZ99" i="2"/>
  <c r="OQ99" i="2"/>
  <c r="OR100" i="2"/>
  <c r="RR100" i="2"/>
  <c r="AJ101" i="2"/>
  <c r="VD101" i="2"/>
  <c r="VA101" i="2" s="1"/>
  <c r="OR104" i="2"/>
  <c r="EX106" i="2"/>
  <c r="OR106" i="2"/>
  <c r="VD107" i="2"/>
  <c r="VE107" i="2" s="1"/>
  <c r="VI107" i="2" s="1"/>
  <c r="OR108" i="2"/>
  <c r="J110" i="2"/>
  <c r="OR110" i="2"/>
  <c r="FG120" i="2"/>
  <c r="WH120" i="2"/>
  <c r="AE121" i="2"/>
  <c r="AV121" i="2"/>
  <c r="ID120" i="2"/>
  <c r="W122" i="2"/>
  <c r="RE120" i="2"/>
  <c r="UE122" i="2"/>
  <c r="AE123" i="2"/>
  <c r="AV123" i="2"/>
  <c r="W124" i="2"/>
  <c r="MD124" i="2"/>
  <c r="AE125" i="2"/>
  <c r="W126" i="2"/>
  <c r="AN126" i="2"/>
  <c r="AE127" i="2"/>
  <c r="AV127" i="2"/>
  <c r="GT127" i="2"/>
  <c r="GY127" i="2" s="1"/>
  <c r="NI128" i="2"/>
  <c r="FT128" i="2"/>
  <c r="PM128" i="2"/>
  <c r="VM128" i="2"/>
  <c r="AJ130" i="2"/>
  <c r="AJ131" i="2"/>
  <c r="AJ134" i="2"/>
  <c r="IQ134" i="2"/>
  <c r="WQ134" i="2"/>
  <c r="PQ128" i="2"/>
  <c r="AE136" i="2"/>
  <c r="IQ136" i="2"/>
  <c r="UE136" i="2"/>
  <c r="UK136" i="2" s="1"/>
  <c r="WQ136" i="2"/>
  <c r="WV136" i="2" s="1"/>
  <c r="AA137" i="2"/>
  <c r="VD137" i="2"/>
  <c r="VE137" i="2" s="1"/>
  <c r="VI137" i="2" s="1"/>
  <c r="AE138" i="2"/>
  <c r="JV138" i="2"/>
  <c r="KQ138" i="2" s="1"/>
  <c r="AN139" i="2"/>
  <c r="IQ139" i="2"/>
  <c r="CS141" i="2"/>
  <c r="W146" i="2"/>
  <c r="AN146" i="2"/>
  <c r="AB155" i="2"/>
  <c r="AJ159" i="2"/>
  <c r="AG158" i="2"/>
  <c r="AL158" i="2"/>
  <c r="AQ158" i="2"/>
  <c r="VC160" i="2"/>
  <c r="VC158" i="2" s="1"/>
  <c r="FL121" i="2"/>
  <c r="GU121" i="2" s="1"/>
  <c r="FH120" i="2"/>
  <c r="FL120" i="2" s="1"/>
  <c r="FX143" i="2"/>
  <c r="FU141" i="2"/>
  <c r="FX141" i="2" s="1"/>
  <c r="OD143" i="2"/>
  <c r="OA141" i="2"/>
  <c r="BH177" i="2"/>
  <c r="BH178" i="2" s="1"/>
  <c r="BG52" i="2"/>
  <c r="FL156" i="2"/>
  <c r="FH155" i="2"/>
  <c r="FL155" i="2" s="1"/>
  <c r="DL161" i="2"/>
  <c r="DK160" i="2"/>
  <c r="DK158" i="2" s="1"/>
  <c r="LI161" i="2"/>
  <c r="LI160" i="2" s="1"/>
  <c r="LI158" i="2" s="1"/>
  <c r="LH160" i="2"/>
  <c r="LH158" i="2" s="1"/>
  <c r="ND17" i="2"/>
  <c r="OZ17" i="2"/>
  <c r="CF17" i="2"/>
  <c r="AA20" i="2"/>
  <c r="GT20" i="2"/>
  <c r="OQ20" i="2"/>
  <c r="WQ20" i="2"/>
  <c r="VD21" i="2"/>
  <c r="VE21" i="2" s="1"/>
  <c r="VI21" i="2" s="1"/>
  <c r="EG22" i="2"/>
  <c r="EZ22" i="2" s="1"/>
  <c r="MD22" i="2"/>
  <c r="MW22" i="2" s="1"/>
  <c r="AE23" i="2"/>
  <c r="VD37" i="2"/>
  <c r="VE37" i="2" s="1"/>
  <c r="VI37" i="2" s="1"/>
  <c r="AA40" i="2"/>
  <c r="AR40" i="2"/>
  <c r="DB41" i="2"/>
  <c r="RR41" i="2"/>
  <c r="SK41" i="2" s="1"/>
  <c r="AR42" i="2"/>
  <c r="BG60" i="2"/>
  <c r="DA143" i="2"/>
  <c r="IP143" i="2"/>
  <c r="NI143" i="2"/>
  <c r="AC143" i="2"/>
  <c r="AC141" i="2" s="1"/>
  <c r="AE152" i="2"/>
  <c r="DW16" i="2"/>
  <c r="DW177" i="2" s="1"/>
  <c r="EN16" i="2"/>
  <c r="EN177" i="2" s="1"/>
  <c r="GN16" i="2"/>
  <c r="GN177" i="2" s="1"/>
  <c r="MY16" i="2"/>
  <c r="MY177" i="2" s="1"/>
  <c r="VR177" i="2"/>
  <c r="WB177" i="2"/>
  <c r="EO17" i="2"/>
  <c r="LU17" i="2"/>
  <c r="WD17" i="2"/>
  <c r="MD20" i="2"/>
  <c r="VA21" i="2"/>
  <c r="VZ22" i="2"/>
  <c r="VZ23" i="2"/>
  <c r="RR24" i="2"/>
  <c r="SK24" i="2" s="1"/>
  <c r="GC48" i="2"/>
  <c r="GT49" i="2"/>
  <c r="HZ51" i="2"/>
  <c r="BZ16" i="2"/>
  <c r="BZ177" i="2" s="1"/>
  <c r="CE16" i="2"/>
  <c r="CE177" i="2" s="1"/>
  <c r="CQ16" i="2"/>
  <c r="CQ177" i="2" s="1"/>
  <c r="TQ16" i="2"/>
  <c r="TQ177" i="2" s="1"/>
  <c r="VK177" i="2"/>
  <c r="VP177" i="2"/>
  <c r="VV177" i="2"/>
  <c r="WA177" i="2"/>
  <c r="WF177" i="2"/>
  <c r="AD17" i="2"/>
  <c r="AN18" i="2"/>
  <c r="AE19" i="2"/>
  <c r="HM17" i="2"/>
  <c r="OD17" i="2"/>
  <c r="PI17" i="2"/>
  <c r="TN19" i="2"/>
  <c r="UG19" i="2" s="1"/>
  <c r="AE21" i="2"/>
  <c r="DB21" i="2"/>
  <c r="WQ22" i="2"/>
  <c r="W23" i="2"/>
  <c r="WQ23" i="2"/>
  <c r="W24" i="2"/>
  <c r="AN24" i="2"/>
  <c r="AN39" i="2"/>
  <c r="HZ39" i="2"/>
  <c r="CK40" i="2"/>
  <c r="SI40" i="2"/>
  <c r="AR41" i="2"/>
  <c r="CM43" i="2"/>
  <c r="CM16" i="2" s="1"/>
  <c r="CM177" i="2" s="1"/>
  <c r="EG52" i="2"/>
  <c r="MD52" i="2"/>
  <c r="OR52" i="2"/>
  <c r="RR52" i="2"/>
  <c r="AE53" i="2"/>
  <c r="AV53" i="2"/>
  <c r="DB53" i="2"/>
  <c r="OR58" i="2"/>
  <c r="DB59" i="2"/>
  <c r="VD59" i="2"/>
  <c r="VE59" i="2" s="1"/>
  <c r="VI59" i="2" s="1"/>
  <c r="CK64" i="2"/>
  <c r="IQ66" i="2"/>
  <c r="EG67" i="2"/>
  <c r="MD67" i="2"/>
  <c r="SI67" i="2"/>
  <c r="HZ68" i="2"/>
  <c r="CK71" i="2"/>
  <c r="DD71" i="2" s="1"/>
  <c r="GT74" i="2"/>
  <c r="RR75" i="2"/>
  <c r="IQ76" i="2"/>
  <c r="EG77" i="2"/>
  <c r="MD77" i="2"/>
  <c r="SI77" i="2"/>
  <c r="SR120" i="2"/>
  <c r="FQ141" i="2"/>
  <c r="FT141" i="2" s="1"/>
  <c r="IM141" i="2"/>
  <c r="IP141" i="2" s="1"/>
  <c r="OH141" i="2"/>
  <c r="AK143" i="2"/>
  <c r="AK141" i="2" s="1"/>
  <c r="MD156" i="2"/>
  <c r="QV160" i="2"/>
  <c r="QV158" i="2" s="1"/>
  <c r="AE24" i="2"/>
  <c r="EX24" i="2"/>
  <c r="UE24" i="2"/>
  <c r="IQ25" i="2"/>
  <c r="QM25" i="2"/>
  <c r="AE26" i="2"/>
  <c r="EX26" i="2"/>
  <c r="MU26" i="2"/>
  <c r="UE26" i="2"/>
  <c r="VD33" i="2"/>
  <c r="VE33" i="2" s="1"/>
  <c r="VI33" i="2" s="1"/>
  <c r="WY33" i="2" s="1"/>
  <c r="RR37" i="2"/>
  <c r="SK37" i="2" s="1"/>
  <c r="AV40" i="2"/>
  <c r="EX40" i="2"/>
  <c r="MU40" i="2"/>
  <c r="HZ41" i="2"/>
  <c r="IS41" i="2" s="1"/>
  <c r="UE44" i="2"/>
  <c r="AR45" i="2"/>
  <c r="EG48" i="2"/>
  <c r="MD48" i="2"/>
  <c r="OR48" i="2"/>
  <c r="MU49" i="2"/>
  <c r="OR49" i="2"/>
  <c r="QM50" i="2"/>
  <c r="UE51" i="2"/>
  <c r="AR52" i="2"/>
  <c r="PV52" i="2"/>
  <c r="AA57" i="2"/>
  <c r="AR57" i="2"/>
  <c r="OR57" i="2"/>
  <c r="RR57" i="2"/>
  <c r="TN59" i="2"/>
  <c r="DB60" i="2"/>
  <c r="EX61" i="2"/>
  <c r="AJ62" i="2"/>
  <c r="TN63" i="2"/>
  <c r="AA64" i="2"/>
  <c r="GT64" i="2"/>
  <c r="AA66" i="2"/>
  <c r="AR66" i="2"/>
  <c r="OR66" i="2"/>
  <c r="HZ67" i="2"/>
  <c r="OQ67" i="2"/>
  <c r="VD67" i="2"/>
  <c r="WZ67" i="2" s="1"/>
  <c r="OR68" i="2"/>
  <c r="AJ69" i="2"/>
  <c r="AE70" i="2"/>
  <c r="WQ70" i="2"/>
  <c r="GT71" i="2"/>
  <c r="EZ73" i="2"/>
  <c r="CK74" i="2"/>
  <c r="AA76" i="2"/>
  <c r="AR76" i="2"/>
  <c r="MU76" i="2"/>
  <c r="OR76" i="2"/>
  <c r="HZ77" i="2"/>
  <c r="OQ77" i="2"/>
  <c r="AR78" i="2"/>
  <c r="OR78" i="2"/>
  <c r="HZ79" i="2"/>
  <c r="OR80" i="2"/>
  <c r="SI80" i="2"/>
  <c r="AA82" i="2"/>
  <c r="OR82" i="2"/>
  <c r="VZ82" i="2"/>
  <c r="IQ83" i="2"/>
  <c r="VD83" i="2"/>
  <c r="AA84" i="2"/>
  <c r="EG84" i="2"/>
  <c r="MD84" i="2"/>
  <c r="OR84" i="2"/>
  <c r="S86" i="2"/>
  <c r="VD86" i="2"/>
  <c r="OR87" i="2"/>
  <c r="SI87" i="2"/>
  <c r="S88" i="2"/>
  <c r="NZ88" i="2"/>
  <c r="OS88" i="2" s="1"/>
  <c r="AA89" i="2"/>
  <c r="OR89" i="2"/>
  <c r="VZ89" i="2"/>
  <c r="OQ90" i="2"/>
  <c r="EG91" i="2"/>
  <c r="MD91" i="2"/>
  <c r="OR91" i="2"/>
  <c r="RR91" i="2"/>
  <c r="AV92" i="2"/>
  <c r="GT92" i="2"/>
  <c r="OQ92" i="2"/>
  <c r="AN94" i="2"/>
  <c r="IQ94" i="2"/>
  <c r="QM94" i="2"/>
  <c r="AN95" i="2"/>
  <c r="UE95" i="2"/>
  <c r="AE110" i="2"/>
  <c r="AE114" i="2"/>
  <c r="AV114" i="2"/>
  <c r="DB114" i="2"/>
  <c r="NI120" i="2"/>
  <c r="QV120" i="2"/>
  <c r="S121" i="2"/>
  <c r="U120" i="2"/>
  <c r="AJ121" i="2"/>
  <c r="FT120" i="2"/>
  <c r="GO120" i="2"/>
  <c r="LU120" i="2"/>
  <c r="PI120" i="2"/>
  <c r="WQ121" i="2"/>
  <c r="AA122" i="2"/>
  <c r="EY122" i="2"/>
  <c r="MU122" i="2"/>
  <c r="VD123" i="2"/>
  <c r="VE123" i="2" s="1"/>
  <c r="VI123" i="2" s="1"/>
  <c r="WQ123" i="2"/>
  <c r="J124" i="2"/>
  <c r="AA124" i="2"/>
  <c r="EY124" i="2"/>
  <c r="MU124" i="2"/>
  <c r="PV125" i="2"/>
  <c r="QO125" i="2" s="1"/>
  <c r="VD125" i="2"/>
  <c r="VE125" i="2" s="1"/>
  <c r="VI125" i="2" s="1"/>
  <c r="J126" i="2"/>
  <c r="K126" i="2" s="1"/>
  <c r="O126" i="2" s="1"/>
  <c r="AX126" i="2" s="1"/>
  <c r="AA126" i="2"/>
  <c r="S127" i="2"/>
  <c r="AJ127" i="2"/>
  <c r="LH128" i="2"/>
  <c r="LI128" i="2" s="1"/>
  <c r="LM128" i="2" s="1"/>
  <c r="PE128" i="2"/>
  <c r="SR128" i="2"/>
  <c r="AP128" i="2"/>
  <c r="CF128" i="2"/>
  <c r="SI130" i="2"/>
  <c r="GC131" i="2"/>
  <c r="VD134" i="2"/>
  <c r="AE135" i="2"/>
  <c r="DB135" i="2"/>
  <c r="S136" i="2"/>
  <c r="SK136" i="2"/>
  <c r="AE137" i="2"/>
  <c r="DB137" i="2"/>
  <c r="S138" i="2"/>
  <c r="J139" i="2"/>
  <c r="K139" i="2" s="1"/>
  <c r="O139" i="2" s="1"/>
  <c r="AX139" i="2" s="1"/>
  <c r="AR139" i="2"/>
  <c r="ND141" i="2"/>
  <c r="NU141" i="2"/>
  <c r="OL141" i="2"/>
  <c r="DK143" i="2"/>
  <c r="GB143" i="2"/>
  <c r="IZ143" i="2"/>
  <c r="JM143" i="2"/>
  <c r="AR144" i="2"/>
  <c r="VD145" i="2"/>
  <c r="VE145" i="2" s="1"/>
  <c r="VI145" i="2" s="1"/>
  <c r="J146" i="2"/>
  <c r="AA146" i="2"/>
  <c r="AR146" i="2"/>
  <c r="AJ147" i="2"/>
  <c r="VD147" i="2"/>
  <c r="J148" i="2"/>
  <c r="AA148" i="2"/>
  <c r="AR148" i="2"/>
  <c r="AJ149" i="2"/>
  <c r="W150" i="2"/>
  <c r="AN150" i="2"/>
  <c r="AJ152" i="2"/>
  <c r="BL155" i="2"/>
  <c r="GB155" i="2"/>
  <c r="ID155" i="2"/>
  <c r="KF155" i="2"/>
  <c r="NY155" i="2"/>
  <c r="RM155" i="2"/>
  <c r="SD155" i="2"/>
  <c r="UD155" i="2"/>
  <c r="VU155" i="2"/>
  <c r="HZ156" i="2"/>
  <c r="QM156" i="2"/>
  <c r="UR158" i="2"/>
  <c r="US158" i="2" s="1"/>
  <c r="DX158" i="2"/>
  <c r="FX158" i="2"/>
  <c r="NU158" i="2"/>
  <c r="PM158" i="2"/>
  <c r="RZ158" i="2"/>
  <c r="WH158" i="2"/>
  <c r="VA160" i="2"/>
  <c r="W171" i="2"/>
  <c r="W174" i="2"/>
  <c r="AN174" i="2"/>
  <c r="CK174" i="2"/>
  <c r="DD174" i="2" s="1"/>
  <c r="OR44" i="2"/>
  <c r="AE45" i="2"/>
  <c r="AV45" i="2"/>
  <c r="WQ45" i="2"/>
  <c r="GT46" i="2"/>
  <c r="AV48" i="2"/>
  <c r="PV48" i="2"/>
  <c r="CK49" i="2"/>
  <c r="DD49" i="2" s="1"/>
  <c r="HZ50" i="2"/>
  <c r="OQ50" i="2"/>
  <c r="VD50" i="2"/>
  <c r="WZ50" i="2" s="1"/>
  <c r="OR51" i="2"/>
  <c r="SI51" i="2"/>
  <c r="AV52" i="2"/>
  <c r="NZ52" i="2"/>
  <c r="OS52" i="2" s="1"/>
  <c r="AE57" i="2"/>
  <c r="AV57" i="2"/>
  <c r="DB57" i="2"/>
  <c r="PV57" i="2"/>
  <c r="VD58" i="2"/>
  <c r="VE58" i="2" s="1"/>
  <c r="VI58" i="2" s="1"/>
  <c r="WR58" i="2" s="1"/>
  <c r="AA59" i="2"/>
  <c r="GT59" i="2"/>
  <c r="GZ59" i="2" s="1"/>
  <c r="AV60" i="2"/>
  <c r="AE64" i="2"/>
  <c r="EX64" i="2"/>
  <c r="MU64" i="2"/>
  <c r="OR64" i="2"/>
  <c r="AE66" i="2"/>
  <c r="AV66" i="2"/>
  <c r="CK66" i="2"/>
  <c r="GC67" i="2"/>
  <c r="UE67" i="2"/>
  <c r="QM68" i="2"/>
  <c r="VD70" i="2"/>
  <c r="WZ70" i="2" s="1"/>
  <c r="AA71" i="2"/>
  <c r="EX71" i="2"/>
  <c r="OR71" i="2"/>
  <c r="US74" i="2"/>
  <c r="IQ74" i="2"/>
  <c r="AV76" i="2"/>
  <c r="CK76" i="2"/>
  <c r="DD76" i="2" s="1"/>
  <c r="GC77" i="2"/>
  <c r="UE77" i="2"/>
  <c r="GC79" i="2"/>
  <c r="AV80" i="2"/>
  <c r="TN81" i="2"/>
  <c r="DB82" i="2"/>
  <c r="WQ82" i="2"/>
  <c r="GT83" i="2"/>
  <c r="PV84" i="2"/>
  <c r="PV91" i="2"/>
  <c r="EX92" i="2"/>
  <c r="MU92" i="2"/>
  <c r="UE92" i="2"/>
  <c r="AR94" i="2"/>
  <c r="GT94" i="2"/>
  <c r="OQ94" i="2"/>
  <c r="VD96" i="2"/>
  <c r="WZ96" i="2" s="1"/>
  <c r="OR97" i="2"/>
  <c r="RR97" i="2"/>
  <c r="S98" i="2"/>
  <c r="OR99" i="2"/>
  <c r="OR101" i="2"/>
  <c r="IQ102" i="2"/>
  <c r="VD102" i="2"/>
  <c r="VE102" i="2" s="1"/>
  <c r="VI102" i="2" s="1"/>
  <c r="WR102" i="2" s="1"/>
  <c r="AA103" i="2"/>
  <c r="EG103" i="2"/>
  <c r="MD103" i="2"/>
  <c r="NZ104" i="2"/>
  <c r="OS104" i="2" s="1"/>
  <c r="VD104" i="2"/>
  <c r="VE104" i="2" s="1"/>
  <c r="VI104" i="2" s="1"/>
  <c r="AA105" i="2"/>
  <c r="AR105" i="2"/>
  <c r="RR105" i="2"/>
  <c r="S106" i="2"/>
  <c r="EG107" i="2"/>
  <c r="MD107" i="2"/>
  <c r="OR107" i="2"/>
  <c r="NZ108" i="2"/>
  <c r="OS108" i="2" s="1"/>
  <c r="VD108" i="2"/>
  <c r="VE108" i="2" s="1"/>
  <c r="VI108" i="2" s="1"/>
  <c r="WR108" i="2" s="1"/>
  <c r="OR109" i="2"/>
  <c r="US110" i="2"/>
  <c r="IQ110" i="2"/>
  <c r="VD110" i="2"/>
  <c r="VE110" i="2" s="1"/>
  <c r="VI110" i="2" s="1"/>
  <c r="WR110" i="2" s="1"/>
  <c r="AA111" i="2"/>
  <c r="EG111" i="2"/>
  <c r="MD111" i="2"/>
  <c r="OR111" i="2"/>
  <c r="WP120" i="2"/>
  <c r="AN121" i="2"/>
  <c r="GK120" i="2"/>
  <c r="HM120" i="2"/>
  <c r="AE122" i="2"/>
  <c r="AE124" i="2"/>
  <c r="TN124" i="2"/>
  <c r="W125" i="2"/>
  <c r="HZ125" i="2"/>
  <c r="IS125" i="2" s="1"/>
  <c r="AE126" i="2"/>
  <c r="JV126" i="2"/>
  <c r="VD126" i="2"/>
  <c r="BF127" i="2"/>
  <c r="W127" i="2"/>
  <c r="DP128" i="2"/>
  <c r="IZ128" i="2"/>
  <c r="J129" i="2"/>
  <c r="K129" i="2" s="1"/>
  <c r="BG128" i="2"/>
  <c r="EX129" i="2"/>
  <c r="VD129" i="2"/>
  <c r="VE129" i="2" s="1"/>
  <c r="VI129" i="2" s="1"/>
  <c r="J130" i="2"/>
  <c r="K130" i="2" s="1"/>
  <c r="O130" i="2" s="1"/>
  <c r="BF130" i="2" s="1"/>
  <c r="EX130" i="2"/>
  <c r="VD130" i="2"/>
  <c r="J131" i="2"/>
  <c r="K131" i="2" s="1"/>
  <c r="O131" i="2" s="1"/>
  <c r="EX131" i="2"/>
  <c r="GT131" i="2"/>
  <c r="VD131" i="2"/>
  <c r="J132" i="2"/>
  <c r="VD132" i="2"/>
  <c r="VE132" i="2" s="1"/>
  <c r="VI132" i="2" s="1"/>
  <c r="WY132" i="2" s="1"/>
  <c r="J133" i="2"/>
  <c r="K133" i="2" s="1"/>
  <c r="O133" i="2" s="1"/>
  <c r="BF133" i="2" s="1"/>
  <c r="EX133" i="2"/>
  <c r="VD133" i="2"/>
  <c r="WZ133" i="2" s="1"/>
  <c r="J134" i="2"/>
  <c r="K134" i="2" s="1"/>
  <c r="O134" i="2" s="1"/>
  <c r="BF134" i="2" s="1"/>
  <c r="NZ134" i="2"/>
  <c r="OS134" i="2" s="1"/>
  <c r="S135" i="2"/>
  <c r="W136" i="2"/>
  <c r="EX136" i="2"/>
  <c r="S137" i="2"/>
  <c r="W138" i="2"/>
  <c r="GC138" i="2"/>
  <c r="GV138" i="2" s="1"/>
  <c r="VD138" i="2"/>
  <c r="VE138" i="2" s="1"/>
  <c r="VI138" i="2" s="1"/>
  <c r="WY138" i="2" s="1"/>
  <c r="AE139" i="2"/>
  <c r="AV139" i="2"/>
  <c r="EX139" i="2"/>
  <c r="J140" i="2"/>
  <c r="K140" i="2" s="1"/>
  <c r="O140" i="2" s="1"/>
  <c r="BF140" i="2" s="1"/>
  <c r="GS141" i="2"/>
  <c r="LH141" i="2"/>
  <c r="PI141" i="2"/>
  <c r="CS143" i="2"/>
  <c r="FP143" i="2"/>
  <c r="HD143" i="2"/>
  <c r="OL143" i="2"/>
  <c r="RZ143" i="2"/>
  <c r="AE144" i="2"/>
  <c r="AV144" i="2"/>
  <c r="AN145" i="2"/>
  <c r="AE146" i="2"/>
  <c r="AV146" i="2"/>
  <c r="AE148" i="2"/>
  <c r="AV148" i="2"/>
  <c r="W149" i="2"/>
  <c r="HZ149" i="2"/>
  <c r="IV149" i="2" s="1"/>
  <c r="J150" i="2"/>
  <c r="AA150" i="2"/>
  <c r="AR150" i="2"/>
  <c r="W152" i="2"/>
  <c r="W153" i="2"/>
  <c r="WZ153" i="2"/>
  <c r="FP155" i="2"/>
  <c r="JQ155" i="2"/>
  <c r="KJ155" i="2"/>
  <c r="MT155" i="2"/>
  <c r="NM155" i="2"/>
  <c r="RQ155" i="2"/>
  <c r="TR155" i="2"/>
  <c r="VY155" i="2"/>
  <c r="GT156" i="2"/>
  <c r="NZ156" i="2"/>
  <c r="BL158" i="2"/>
  <c r="EB158" i="2"/>
  <c r="PQ158" i="2"/>
  <c r="SD158" i="2"/>
  <c r="TE158" i="2"/>
  <c r="WL158" i="2"/>
  <c r="VD159" i="2"/>
  <c r="WZ159" i="2" s="1"/>
  <c r="VA172" i="2"/>
  <c r="AA174" i="2"/>
  <c r="AR174" i="2"/>
  <c r="CZ16" i="2"/>
  <c r="GA16" i="2"/>
  <c r="GA177" i="2" s="1"/>
  <c r="HV16" i="2"/>
  <c r="HV177" i="2" s="1"/>
  <c r="KG16" i="2"/>
  <c r="LF16" i="2"/>
  <c r="LF177" i="2" s="1"/>
  <c r="MO16" i="2"/>
  <c r="MO177" i="2" s="1"/>
  <c r="NK16" i="2"/>
  <c r="NK177" i="2" s="1"/>
  <c r="OM16" i="2"/>
  <c r="OM177" i="2" s="1"/>
  <c r="OU16" i="2"/>
  <c r="OU177" i="2" s="1"/>
  <c r="QJ16" i="2"/>
  <c r="QJ177" i="2" s="1"/>
  <c r="QT16" i="2"/>
  <c r="RF16" i="2"/>
  <c r="RF177" i="2" s="1"/>
  <c r="SQ16" i="2"/>
  <c r="SQ177" i="2" s="1"/>
  <c r="UI16" i="2"/>
  <c r="UI177" i="2" s="1"/>
  <c r="VO16" i="2"/>
  <c r="VT16" i="2"/>
  <c r="WC16" i="2"/>
  <c r="WO16" i="2"/>
  <c r="RV158" i="2"/>
  <c r="VM158" i="2"/>
  <c r="WD158" i="2"/>
  <c r="AE173" i="2"/>
  <c r="AA171" i="2"/>
  <c r="S173" i="2"/>
  <c r="AE174" i="2"/>
  <c r="CK172" i="2"/>
  <c r="DD172" i="2" s="1"/>
  <c r="S174" i="2"/>
  <c r="TI158" i="2"/>
  <c r="WP158" i="2"/>
  <c r="AA173" i="2"/>
  <c r="OR98" i="2"/>
  <c r="GR16" i="2"/>
  <c r="GC80" i="2"/>
  <c r="AR80" i="2"/>
  <c r="QM80" i="2"/>
  <c r="HZ80" i="2"/>
  <c r="OQ80" i="2"/>
  <c r="AR100" i="2"/>
  <c r="NZ101" i="2"/>
  <c r="OS101" i="2" s="1"/>
  <c r="VD99" i="2"/>
  <c r="VE99" i="2" s="1"/>
  <c r="VI99" i="2" s="1"/>
  <c r="PV96" i="2"/>
  <c r="AA97" i="2"/>
  <c r="HZ95" i="2"/>
  <c r="OQ95" i="2"/>
  <c r="AR96" i="2"/>
  <c r="EX96" i="2"/>
  <c r="MD96" i="2"/>
  <c r="OR96" i="2"/>
  <c r="HZ97" i="2"/>
  <c r="NZ97" i="2"/>
  <c r="AR102" i="2"/>
  <c r="EX102" i="2"/>
  <c r="MU102" i="2"/>
  <c r="AN97" i="2"/>
  <c r="GC97" i="2"/>
  <c r="GV97" i="2" s="1"/>
  <c r="AE98" i="2"/>
  <c r="GT99" i="2"/>
  <c r="UE99" i="2"/>
  <c r="PV100" i="2"/>
  <c r="W101" i="2"/>
  <c r="AN101" i="2"/>
  <c r="AE102" i="2"/>
  <c r="AV102" i="2"/>
  <c r="CK102" i="2"/>
  <c r="DD102" i="2" s="1"/>
  <c r="AR95" i="2"/>
  <c r="OR95" i="2"/>
  <c r="SI95" i="2"/>
  <c r="IQ96" i="2"/>
  <c r="EX99" i="2"/>
  <c r="MU99" i="2"/>
  <c r="SI99" i="2"/>
  <c r="NZ100" i="2"/>
  <c r="OS100" i="2" s="1"/>
  <c r="AR101" i="2"/>
  <c r="OR103" i="2"/>
  <c r="QM95" i="2"/>
  <c r="AN96" i="2"/>
  <c r="TN96" i="2"/>
  <c r="AE97" i="2"/>
  <c r="AV97" i="2"/>
  <c r="DB97" i="2"/>
  <c r="W98" i="2"/>
  <c r="GT98" i="2"/>
  <c r="QM99" i="2"/>
  <c r="AN100" i="2"/>
  <c r="TN100" i="2"/>
  <c r="AE101" i="2"/>
  <c r="W102" i="2"/>
  <c r="AN102" i="2"/>
  <c r="GT102" i="2"/>
  <c r="VD90" i="2"/>
  <c r="WZ90" i="2" s="1"/>
  <c r="VD79" i="2"/>
  <c r="VE79" i="2" s="1"/>
  <c r="VI79" i="2" s="1"/>
  <c r="AN36" i="2"/>
  <c r="GC36" i="2"/>
  <c r="GV36" i="2" s="1"/>
  <c r="UE39" i="2"/>
  <c r="DR16" i="2"/>
  <c r="DR177" i="2" s="1"/>
  <c r="FK16" i="2"/>
  <c r="FK177" i="2" s="1"/>
  <c r="FV16" i="2"/>
  <c r="FV177" i="2" s="1"/>
  <c r="GM16" i="2"/>
  <c r="GM177" i="2" s="1"/>
  <c r="HC16" i="2"/>
  <c r="HC177" i="2" s="1"/>
  <c r="HP16" i="2"/>
  <c r="HP177" i="2" s="1"/>
  <c r="IB16" i="2"/>
  <c r="IB177" i="2" s="1"/>
  <c r="IG16" i="2"/>
  <c r="IG177" i="2" s="1"/>
  <c r="IU16" i="2"/>
  <c r="IU177" i="2" s="1"/>
  <c r="JC16" i="2"/>
  <c r="JC177" i="2" s="1"/>
  <c r="JH16" i="2"/>
  <c r="JH177" i="2" s="1"/>
  <c r="JS16" i="2"/>
  <c r="JS177" i="2" s="1"/>
  <c r="KL16" i="2"/>
  <c r="KL177" i="2" s="1"/>
  <c r="LN16" i="2"/>
  <c r="LN177" i="2" s="1"/>
  <c r="LX16" i="2"/>
  <c r="LX177" i="2" s="1"/>
  <c r="MJ16" i="2"/>
  <c r="MJ177" i="2" s="1"/>
  <c r="PC16" i="2"/>
  <c r="PC177" i="2" s="1"/>
  <c r="PS16" i="2"/>
  <c r="PS177" i="2" s="1"/>
  <c r="QZ16" i="2"/>
  <c r="QZ177" i="2" s="1"/>
  <c r="RP16" i="2"/>
  <c r="RP177" i="2" s="1"/>
  <c r="SG16" i="2"/>
  <c r="SG177" i="2" s="1"/>
  <c r="SX16" i="2"/>
  <c r="SX177" i="2" s="1"/>
  <c r="TD16" i="2"/>
  <c r="TD177" i="2" s="1"/>
  <c r="TP16" i="2"/>
  <c r="TP177" i="2" s="1"/>
  <c r="UA16" i="2"/>
  <c r="UA177" i="2" s="1"/>
  <c r="VJ16" i="2"/>
  <c r="WJ16" i="2"/>
  <c r="DI16" i="2"/>
  <c r="DV16" i="2"/>
  <c r="DV177" i="2" s="1"/>
  <c r="FJ16" i="2"/>
  <c r="FJ177" i="2" s="1"/>
  <c r="FO16" i="2"/>
  <c r="FO177" i="2" s="1"/>
  <c r="FZ16" i="2"/>
  <c r="FZ177" i="2" s="1"/>
  <c r="GQ16" i="2"/>
  <c r="GQ177" i="2" s="1"/>
  <c r="HB16" i="2"/>
  <c r="HB177" i="2" s="1"/>
  <c r="HO16" i="2"/>
  <c r="IK16" i="2"/>
  <c r="IK177" i="2" s="1"/>
  <c r="JB16" i="2"/>
  <c r="JB177" i="2" s="1"/>
  <c r="JG16" i="2"/>
  <c r="JG177" i="2" s="1"/>
  <c r="JR16" i="2"/>
  <c r="JZ16" i="2"/>
  <c r="JZ177" i="2" s="1"/>
  <c r="KE177" i="2"/>
  <c r="LL16" i="2"/>
  <c r="LL177" i="2" s="1"/>
  <c r="MN16" i="2"/>
  <c r="MN177" i="2" s="1"/>
  <c r="MS16" i="2"/>
  <c r="NC16" i="2"/>
  <c r="NO16" i="2"/>
  <c r="OA16" i="2"/>
  <c r="PB16" i="2"/>
  <c r="PB177" i="2" s="1"/>
  <c r="PG16" i="2"/>
  <c r="PG177" i="2" s="1"/>
  <c r="PL16" i="2"/>
  <c r="PL177" i="2" s="1"/>
  <c r="PR16" i="2"/>
  <c r="PR177" i="2" s="1"/>
  <c r="PX16" i="2"/>
  <c r="PX177" i="2" s="1"/>
  <c r="QI16" i="2"/>
  <c r="QI177" i="2" s="1"/>
  <c r="RD16" i="2"/>
  <c r="RD177" i="2" s="1"/>
  <c r="RJ16" i="2"/>
  <c r="RJ177" i="2" s="1"/>
  <c r="RU16" i="2"/>
  <c r="RU177" i="2" s="1"/>
  <c r="SF16" i="2"/>
  <c r="SF177" i="2" s="1"/>
  <c r="SP16" i="2"/>
  <c r="SV16" i="2"/>
  <c r="SV177" i="2" s="1"/>
  <c r="TC16" i="2"/>
  <c r="TC177" i="2" s="1"/>
  <c r="TH16" i="2"/>
  <c r="TH177" i="2" s="1"/>
  <c r="TO16" i="2"/>
  <c r="TO177" i="2" s="1"/>
  <c r="TT16" i="2"/>
  <c r="TT177" i="2" s="1"/>
  <c r="VH16" i="2"/>
  <c r="VH177" i="2" s="1"/>
  <c r="VN16" i="2"/>
  <c r="VS16" i="2"/>
  <c r="VX16" i="2"/>
  <c r="WI16" i="2"/>
  <c r="WN16" i="2"/>
  <c r="S26" i="2"/>
  <c r="CK26" i="2"/>
  <c r="RR26" i="2"/>
  <c r="CR16" i="2"/>
  <c r="CR177" i="2" s="1"/>
  <c r="FS16" i="2"/>
  <c r="FS177" i="2" s="1"/>
  <c r="GP16" i="2"/>
  <c r="GP177" i="2" s="1"/>
  <c r="HG16" i="2"/>
  <c r="HG177" i="2" s="1"/>
  <c r="HN16" i="2"/>
  <c r="HN177" i="2" s="1"/>
  <c r="HS16" i="2"/>
  <c r="HS177" i="2" s="1"/>
  <c r="JF177" i="2"/>
  <c r="KI16" i="2"/>
  <c r="KI177" i="2" s="1"/>
  <c r="MG16" i="2"/>
  <c r="NB16" i="2"/>
  <c r="NS16" i="2"/>
  <c r="NS177" i="2" s="1"/>
  <c r="OY16" i="2"/>
  <c r="OY177" i="2" s="1"/>
  <c r="PF16" i="2"/>
  <c r="PF177" i="2" s="1"/>
  <c r="PP16" i="2"/>
  <c r="PP177" i="2" s="1"/>
  <c r="PW16" i="2"/>
  <c r="PW177" i="2" s="1"/>
  <c r="QB16" i="2"/>
  <c r="QB177" i="2" s="1"/>
  <c r="RN16" i="2"/>
  <c r="RN177" i="2" s="1"/>
  <c r="TB16" i="2"/>
  <c r="TB177" i="2" s="1"/>
  <c r="TG16" i="2"/>
  <c r="TG177" i="2" s="1"/>
  <c r="TL16" i="2"/>
  <c r="TL177" i="2" s="1"/>
  <c r="VR16" i="2"/>
  <c r="VW16" i="2"/>
  <c r="WG16" i="2"/>
  <c r="WM16" i="2"/>
  <c r="W26" i="2"/>
  <c r="MU27" i="2"/>
  <c r="UE27" i="2"/>
  <c r="AN28" i="2"/>
  <c r="GC28" i="2"/>
  <c r="GV28" i="2" s="1"/>
  <c r="TN30" i="2"/>
  <c r="AN31" i="2"/>
  <c r="VZ32" i="2"/>
  <c r="AV33" i="2"/>
  <c r="CK33" i="2"/>
  <c r="DD33" i="2" s="1"/>
  <c r="SI33" i="2"/>
  <c r="IQ34" i="2"/>
  <c r="WQ34" i="2"/>
  <c r="HZ35" i="2"/>
  <c r="IS35" i="2" s="1"/>
  <c r="PV35" i="2"/>
  <c r="WQ36" i="2"/>
  <c r="EX37" i="2"/>
  <c r="S90" i="2"/>
  <c r="CD16" i="2"/>
  <c r="CD177" i="2" s="1"/>
  <c r="CU16" i="2"/>
  <c r="CU177" i="2" s="1"/>
  <c r="PY16" i="2"/>
  <c r="RK16" i="2"/>
  <c r="RW16" i="2"/>
  <c r="RW177" i="2" s="1"/>
  <c r="M177" i="2"/>
  <c r="CZ177" i="2"/>
  <c r="BR177" i="2"/>
  <c r="LS16" i="2"/>
  <c r="LS177" i="2" s="1"/>
  <c r="ME16" i="2"/>
  <c r="ME177" i="2" s="1"/>
  <c r="NP16" i="2"/>
  <c r="NP177" i="2" s="1"/>
  <c r="OB16" i="2"/>
  <c r="OB177" i="2" s="1"/>
  <c r="US89" i="2"/>
  <c r="DX43" i="2"/>
  <c r="LY43" i="2"/>
  <c r="MP43" i="2"/>
  <c r="OH43" i="2"/>
  <c r="QM87" i="2"/>
  <c r="TN88" i="2"/>
  <c r="DB89" i="2"/>
  <c r="GT90" i="2"/>
  <c r="OE16" i="2"/>
  <c r="OE177" i="2" s="1"/>
  <c r="CA16" i="2"/>
  <c r="CA177" i="2" s="1"/>
  <c r="CX177" i="2"/>
  <c r="FY16" i="2"/>
  <c r="FY177" i="2" s="1"/>
  <c r="GJ16" i="2"/>
  <c r="GJ177" i="2" s="1"/>
  <c r="LW16" i="2"/>
  <c r="LW177" i="2" s="1"/>
  <c r="MI16" i="2"/>
  <c r="MI177" i="2" s="1"/>
  <c r="NT16" i="2"/>
  <c r="NT177" i="2" s="1"/>
  <c r="OF16" i="2"/>
  <c r="OF177" i="2" s="1"/>
  <c r="QG16" i="2"/>
  <c r="RC16" i="2"/>
  <c r="SE16" i="2"/>
  <c r="LQ43" i="2"/>
  <c r="LP1" i="2" s="1"/>
  <c r="MH43" i="2"/>
  <c r="QH43" i="2"/>
  <c r="UE87" i="2"/>
  <c r="CK90" i="2"/>
  <c r="QM90" i="2"/>
  <c r="WQ89" i="2"/>
  <c r="DU16" i="2"/>
  <c r="DU177" i="2" s="1"/>
  <c r="BW16" i="2"/>
  <c r="BW177" i="2" s="1"/>
  <c r="CH177" i="2"/>
  <c r="DF16" i="2"/>
  <c r="DF177" i="2" s="1"/>
  <c r="GF16" i="2"/>
  <c r="GF177" i="2" s="1"/>
  <c r="QC16" i="2"/>
  <c r="QY16" i="2"/>
  <c r="QY177" i="2" s="1"/>
  <c r="RO16" i="2"/>
  <c r="SA16" i="2"/>
  <c r="SM16" i="2"/>
  <c r="SM177" i="2" s="1"/>
  <c r="HZ87" i="2"/>
  <c r="OQ87" i="2"/>
  <c r="EX90" i="2"/>
  <c r="MU90" i="2"/>
  <c r="OR90" i="2"/>
  <c r="VD94" i="2"/>
  <c r="VD75" i="2"/>
  <c r="WZ75" i="2" s="1"/>
  <c r="VD46" i="2"/>
  <c r="WZ46" i="2" s="1"/>
  <c r="VD62" i="2"/>
  <c r="VA62" i="2" s="1"/>
  <c r="GC61" i="2"/>
  <c r="RR61" i="2"/>
  <c r="NZ63" i="2"/>
  <c r="OS63" i="2" s="1"/>
  <c r="GC62" i="2"/>
  <c r="GV62" i="2" s="1"/>
  <c r="AJ61" i="2"/>
  <c r="GT62" i="2"/>
  <c r="OR62" i="2"/>
  <c r="TN61" i="2"/>
  <c r="AJ114" i="2"/>
  <c r="KA16" i="2"/>
  <c r="KA177" i="2" s="1"/>
  <c r="AJ53" i="2"/>
  <c r="S46" i="2"/>
  <c r="JI43" i="2"/>
  <c r="JI193" i="2" s="1"/>
  <c r="AJ40" i="2"/>
  <c r="VD77" i="2"/>
  <c r="WZ77" i="2" s="1"/>
  <c r="AJ105" i="2"/>
  <c r="VZ106" i="2"/>
  <c r="AJ109" i="2"/>
  <c r="EB43" i="2"/>
  <c r="JM43" i="2"/>
  <c r="OL43" i="2"/>
  <c r="QD43" i="2"/>
  <c r="AE103" i="2"/>
  <c r="GC104" i="2"/>
  <c r="UE104" i="2"/>
  <c r="AV105" i="2"/>
  <c r="DB105" i="2"/>
  <c r="W106" i="2"/>
  <c r="GT106" i="2"/>
  <c r="CK107" i="2"/>
  <c r="DD107" i="2" s="1"/>
  <c r="QM107" i="2"/>
  <c r="AN108" i="2"/>
  <c r="TN108" i="2"/>
  <c r="AE109" i="2"/>
  <c r="PV109" i="2"/>
  <c r="W110" i="2"/>
  <c r="GT110" i="2"/>
  <c r="AE111" i="2"/>
  <c r="HZ103" i="2"/>
  <c r="AR104" i="2"/>
  <c r="IQ107" i="2"/>
  <c r="OQ107" i="2"/>
  <c r="RR108" i="2"/>
  <c r="NZ109" i="2"/>
  <c r="OS109" i="2" s="1"/>
  <c r="EX110" i="2"/>
  <c r="MU110" i="2"/>
  <c r="HZ111" i="2"/>
  <c r="VD111" i="2"/>
  <c r="VE111" i="2" s="1"/>
  <c r="VI111" i="2" s="1"/>
  <c r="LU43" i="2"/>
  <c r="ML43" i="2"/>
  <c r="OD43" i="2"/>
  <c r="SD43" i="2"/>
  <c r="SR43" i="2"/>
  <c r="GC103" i="2"/>
  <c r="AV104" i="2"/>
  <c r="PV104" i="2"/>
  <c r="W105" i="2"/>
  <c r="AN105" i="2"/>
  <c r="AE106" i="2"/>
  <c r="CK106" i="2"/>
  <c r="DD106" i="2" s="1"/>
  <c r="WQ106" i="2"/>
  <c r="GC107" i="2"/>
  <c r="UE107" i="2"/>
  <c r="PV108" i="2"/>
  <c r="AN109" i="2"/>
  <c r="CK110" i="2"/>
  <c r="DD110" i="2" s="1"/>
  <c r="W111" i="2"/>
  <c r="GC111" i="2"/>
  <c r="PI43" i="2"/>
  <c r="PI193" i="2" s="1"/>
  <c r="PZ43" i="2"/>
  <c r="DK17" i="2"/>
  <c r="HD17" i="2"/>
  <c r="IZ17" i="2"/>
  <c r="QV17" i="2"/>
  <c r="SR17" i="2"/>
  <c r="IQ28" i="2"/>
  <c r="S29" i="2"/>
  <c r="CK29" i="2"/>
  <c r="RR29" i="2"/>
  <c r="SK29" i="2" s="1"/>
  <c r="GT30" i="2"/>
  <c r="OQ30" i="2"/>
  <c r="WQ30" i="2"/>
  <c r="S31" i="2"/>
  <c r="AE32" i="2"/>
  <c r="AV32" i="2"/>
  <c r="TN32" i="2"/>
  <c r="EX33" i="2"/>
  <c r="VZ34" i="2"/>
  <c r="WV34" i="2" s="1"/>
  <c r="CK35" i="2"/>
  <c r="IQ36" i="2"/>
  <c r="LH17" i="2"/>
  <c r="DB27" i="2"/>
  <c r="RR27" i="2"/>
  <c r="SK27" i="2" s="1"/>
  <c r="GT31" i="2"/>
  <c r="OQ31" i="2"/>
  <c r="OQ32" i="2"/>
  <c r="WQ32" i="2"/>
  <c r="HZ33" i="2"/>
  <c r="GC34" i="2"/>
  <c r="GV34" i="2" s="1"/>
  <c r="OQ34" i="2"/>
  <c r="VD35" i="2"/>
  <c r="WZ35" i="2" s="1"/>
  <c r="MD36" i="2"/>
  <c r="TN36" i="2"/>
  <c r="W27" i="2"/>
  <c r="AN27" i="2"/>
  <c r="AE29" i="2"/>
  <c r="UE29" i="2"/>
  <c r="VZ30" i="2"/>
  <c r="AE31" i="2"/>
  <c r="AV31" i="2"/>
  <c r="EG31" i="2"/>
  <c r="MD31" i="2"/>
  <c r="MW31" i="2" s="1"/>
  <c r="TN31" i="2"/>
  <c r="UG31" i="2" s="1"/>
  <c r="AR32" i="2"/>
  <c r="MD32" i="2"/>
  <c r="AA34" i="2"/>
  <c r="AR34" i="2"/>
  <c r="MD34" i="2"/>
  <c r="TN34" i="2"/>
  <c r="EX35" i="2"/>
  <c r="VZ36" i="2"/>
  <c r="AV172" i="2"/>
  <c r="JU155" i="2"/>
  <c r="KQ161" i="2"/>
  <c r="JM155" i="2"/>
  <c r="JI155" i="2"/>
  <c r="VD162" i="2"/>
  <c r="VE162" i="2" s="1"/>
  <c r="VI162" i="2" s="1"/>
  <c r="AV62" i="2"/>
  <c r="AV81" i="2"/>
  <c r="AV86" i="2"/>
  <c r="AV88" i="2"/>
  <c r="AV49" i="2"/>
  <c r="AV61" i="2"/>
  <c r="AV72" i="2"/>
  <c r="AV74" i="2"/>
  <c r="AV91" i="2"/>
  <c r="AV59" i="2"/>
  <c r="AV63" i="2"/>
  <c r="AV101" i="2"/>
  <c r="AV109" i="2"/>
  <c r="AR49" i="2"/>
  <c r="AR61" i="2"/>
  <c r="AR74" i="2"/>
  <c r="AR92" i="2"/>
  <c r="AR114" i="2"/>
  <c r="AR60" i="2"/>
  <c r="AR68" i="2"/>
  <c r="AR87" i="2"/>
  <c r="AR51" i="2"/>
  <c r="AR59" i="2"/>
  <c r="AR63" i="2"/>
  <c r="AR109" i="2"/>
  <c r="AR132" i="2"/>
  <c r="AR133" i="2"/>
  <c r="AR134" i="2"/>
  <c r="AR58" i="2"/>
  <c r="AR86" i="2"/>
  <c r="AR88" i="2"/>
  <c r="AR127" i="2"/>
  <c r="AN53" i="2"/>
  <c r="AN58" i="2"/>
  <c r="AN69" i="2"/>
  <c r="AN81" i="2"/>
  <c r="AN86" i="2"/>
  <c r="AN88" i="2"/>
  <c r="AN49" i="2"/>
  <c r="AN61" i="2"/>
  <c r="AN74" i="2"/>
  <c r="AN123" i="2"/>
  <c r="KO123" i="2"/>
  <c r="AN127" i="2"/>
  <c r="AN130" i="2"/>
  <c r="KO131" i="2"/>
  <c r="KO132" i="2"/>
  <c r="AN133" i="2"/>
  <c r="AN134" i="2"/>
  <c r="KO138" i="2"/>
  <c r="AN57" i="2"/>
  <c r="AN66" i="2"/>
  <c r="AN68" i="2"/>
  <c r="AN76" i="2"/>
  <c r="AN78" i="2"/>
  <c r="AN87" i="2"/>
  <c r="AN147" i="2"/>
  <c r="AN149" i="2"/>
  <c r="AN152" i="2"/>
  <c r="AN51" i="2"/>
  <c r="AN59" i="2"/>
  <c r="AN63" i="2"/>
  <c r="AJ63" i="2"/>
  <c r="AJ97" i="2"/>
  <c r="AJ88" i="2"/>
  <c r="AJ100" i="2"/>
  <c r="AJ104" i="2"/>
  <c r="AJ108" i="2"/>
  <c r="AJ45" i="2"/>
  <c r="AJ48" i="2"/>
  <c r="AJ52" i="2"/>
  <c r="AJ76" i="2"/>
  <c r="AE73" i="2"/>
  <c r="AE79" i="2"/>
  <c r="AE86" i="2"/>
  <c r="AE90" i="2"/>
  <c r="AE61" i="2"/>
  <c r="AE74" i="2"/>
  <c r="AE76" i="2"/>
  <c r="AE82" i="2"/>
  <c r="AE84" i="2"/>
  <c r="AE89" i="2"/>
  <c r="AE59" i="2"/>
  <c r="JQ43" i="2"/>
  <c r="AA70" i="2"/>
  <c r="AA74" i="2"/>
  <c r="AA92" i="2"/>
  <c r="AA98" i="2"/>
  <c r="AA102" i="2"/>
  <c r="AA106" i="2"/>
  <c r="AA110" i="2"/>
  <c r="AA114" i="2"/>
  <c r="AA46" i="2"/>
  <c r="AA53" i="2"/>
  <c r="AA73" i="2"/>
  <c r="AA79" i="2"/>
  <c r="AA81" i="2"/>
  <c r="AA86" i="2"/>
  <c r="AA90" i="2"/>
  <c r="W52" i="2"/>
  <c r="W64" i="2"/>
  <c r="W66" i="2"/>
  <c r="W76" i="2"/>
  <c r="W82" i="2"/>
  <c r="W84" i="2"/>
  <c r="W89" i="2"/>
  <c r="W63" i="2"/>
  <c r="W71" i="2"/>
  <c r="W103" i="2"/>
  <c r="W46" i="2"/>
  <c r="W69" i="2"/>
  <c r="W73" i="2"/>
  <c r="W79" i="2"/>
  <c r="W81" i="2"/>
  <c r="W88" i="2"/>
  <c r="W90" i="2"/>
  <c r="S63" i="2"/>
  <c r="S103" i="2"/>
  <c r="S109" i="2"/>
  <c r="S111" i="2"/>
  <c r="S114" i="2"/>
  <c r="US66" i="2"/>
  <c r="S76" i="2"/>
  <c r="IZ43" i="2"/>
  <c r="VD51" i="2"/>
  <c r="VD71" i="2"/>
  <c r="WZ71" i="2" s="1"/>
  <c r="VD95" i="2"/>
  <c r="VE95" i="2" s="1"/>
  <c r="VI95" i="2" s="1"/>
  <c r="J102" i="2"/>
  <c r="K102" i="2" s="1"/>
  <c r="O102" i="2" s="1"/>
  <c r="AX102" i="2" s="1"/>
  <c r="J106" i="2"/>
  <c r="K106" i="2" s="1"/>
  <c r="O106" i="2" s="1"/>
  <c r="AX106" i="2" s="1"/>
  <c r="J75" i="2"/>
  <c r="K75" i="2" s="1"/>
  <c r="O75" i="2" s="1"/>
  <c r="BF75" i="2" s="1"/>
  <c r="VD98" i="2"/>
  <c r="VA98" i="2" s="1"/>
  <c r="VD106" i="2"/>
  <c r="VE106" i="2" s="1"/>
  <c r="VI106" i="2" s="1"/>
  <c r="VD45" i="2"/>
  <c r="VE45" i="2" s="1"/>
  <c r="VI45" i="2" s="1"/>
  <c r="VD48" i="2"/>
  <c r="VE48" i="2" s="1"/>
  <c r="VI48" i="2" s="1"/>
  <c r="VD57" i="2"/>
  <c r="WZ57" i="2" s="1"/>
  <c r="J58" i="2"/>
  <c r="K58" i="2" s="1"/>
  <c r="O58" i="2" s="1"/>
  <c r="BF58" i="2" s="1"/>
  <c r="J62" i="2"/>
  <c r="K62" i="2" s="1"/>
  <c r="O62" i="2" s="1"/>
  <c r="BF62" i="2" s="1"/>
  <c r="VD68" i="2"/>
  <c r="WZ68" i="2" s="1"/>
  <c r="J69" i="2"/>
  <c r="K69" i="2" s="1"/>
  <c r="O69" i="2" s="1"/>
  <c r="VD73" i="2"/>
  <c r="VD80" i="2"/>
  <c r="VE80" i="2" s="1"/>
  <c r="VI80" i="2" s="1"/>
  <c r="VD82" i="2"/>
  <c r="VE82" i="2" s="1"/>
  <c r="VI82" i="2" s="1"/>
  <c r="VD84" i="2"/>
  <c r="VE84" i="2" s="1"/>
  <c r="VI84" i="2" s="1"/>
  <c r="VD87" i="2"/>
  <c r="VE87" i="2" s="1"/>
  <c r="VI87" i="2" s="1"/>
  <c r="VD89" i="2"/>
  <c r="WZ89" i="2" s="1"/>
  <c r="VD91" i="2"/>
  <c r="VA91" i="2" s="1"/>
  <c r="AV21" i="2"/>
  <c r="AV25" i="2"/>
  <c r="AV27" i="2"/>
  <c r="AV24" i="2"/>
  <c r="AV37" i="2"/>
  <c r="AV20" i="2"/>
  <c r="AV22" i="2"/>
  <c r="AV35" i="2"/>
  <c r="AV41" i="2"/>
  <c r="AR28" i="2"/>
  <c r="AR31" i="2"/>
  <c r="AR36" i="2"/>
  <c r="AR37" i="2"/>
  <c r="AR20" i="2"/>
  <c r="AR22" i="2"/>
  <c r="AR35" i="2"/>
  <c r="AR27" i="2"/>
  <c r="AR30" i="2"/>
  <c r="AR33" i="2"/>
  <c r="AN37" i="2"/>
  <c r="AN20" i="2"/>
  <c r="AN32" i="2"/>
  <c r="AN34" i="2"/>
  <c r="AN35" i="2"/>
  <c r="AN21" i="2"/>
  <c r="AN33" i="2"/>
  <c r="AN40" i="2"/>
  <c r="AN42" i="2"/>
  <c r="AJ35" i="2"/>
  <c r="AJ20" i="2"/>
  <c r="AJ32" i="2"/>
  <c r="AJ21" i="2"/>
  <c r="AJ33" i="2"/>
  <c r="AJ24" i="2"/>
  <c r="AJ31" i="2"/>
  <c r="AJ37" i="2"/>
  <c r="AE33" i="2"/>
  <c r="AE39" i="2"/>
  <c r="AE37" i="2"/>
  <c r="AE20" i="2"/>
  <c r="AE35" i="2"/>
  <c r="AA23" i="2"/>
  <c r="AA24" i="2"/>
  <c r="AA26" i="2"/>
  <c r="AA29" i="2"/>
  <c r="AA31" i="2"/>
  <c r="AA36" i="2"/>
  <c r="AA37" i="2"/>
  <c r="AA35" i="2"/>
  <c r="AA21" i="2"/>
  <c r="AA33" i="2"/>
  <c r="AA39" i="2"/>
  <c r="W29" i="2"/>
  <c r="W31" i="2"/>
  <c r="W37" i="2"/>
  <c r="W20" i="2"/>
  <c r="W35" i="2"/>
  <c r="W21" i="2"/>
  <c r="W33" i="2"/>
  <c r="W39" i="2"/>
  <c r="S20" i="2"/>
  <c r="S32" i="2"/>
  <c r="S35" i="2"/>
  <c r="S33" i="2"/>
  <c r="S39" i="2"/>
  <c r="S37" i="2"/>
  <c r="VD32" i="2"/>
  <c r="WZ32" i="2" s="1"/>
  <c r="VD36" i="2"/>
  <c r="WZ36" i="2" s="1"/>
  <c r="VD34" i="2"/>
  <c r="VE34" i="2" s="1"/>
  <c r="VI34" i="2" s="1"/>
  <c r="WY34" i="2" s="1"/>
  <c r="VD39" i="2"/>
  <c r="WZ39" i="2" s="1"/>
  <c r="VA22" i="2"/>
  <c r="JV172" i="2"/>
  <c r="KK16" i="2"/>
  <c r="VD114" i="2"/>
  <c r="WZ114" i="2" s="1"/>
  <c r="VD103" i="2"/>
  <c r="VD100" i="2"/>
  <c r="WZ100" i="2" s="1"/>
  <c r="US18" i="2"/>
  <c r="HZ19" i="2"/>
  <c r="IS19" i="2" s="1"/>
  <c r="NZ19" i="2"/>
  <c r="HZ21" i="2"/>
  <c r="IS21" i="2" s="1"/>
  <c r="OQ22" i="2"/>
  <c r="TN22" i="2"/>
  <c r="UG22" i="2" s="1"/>
  <c r="VZ25" i="2"/>
  <c r="WQ25" i="2"/>
  <c r="US26" i="2"/>
  <c r="NZ28" i="2"/>
  <c r="OS28" i="2" s="1"/>
  <c r="QM28" i="2"/>
  <c r="VZ28" i="2"/>
  <c r="WQ28" i="2"/>
  <c r="EX29" i="2"/>
  <c r="MU29" i="2"/>
  <c r="US29" i="2"/>
  <c r="MD30" i="2"/>
  <c r="EX32" i="2"/>
  <c r="IQ32" i="2"/>
  <c r="PV33" i="2"/>
  <c r="SI35" i="2"/>
  <c r="OQ36" i="2"/>
  <c r="EG37" i="2"/>
  <c r="EZ37" i="2" s="1"/>
  <c r="IQ37" i="2"/>
  <c r="MD37" i="2"/>
  <c r="MW37" i="2" s="1"/>
  <c r="OQ37" i="2"/>
  <c r="TN37" i="2"/>
  <c r="DB39" i="2"/>
  <c r="DG39" i="2" s="1"/>
  <c r="OQ39" i="2"/>
  <c r="US39" i="2"/>
  <c r="US40" i="2"/>
  <c r="US41" i="2"/>
  <c r="DB42" i="2"/>
  <c r="SI42" i="2"/>
  <c r="BL43" i="2"/>
  <c r="HZ44" i="2"/>
  <c r="OQ44" i="2"/>
  <c r="SI44" i="2"/>
  <c r="CK46" i="2"/>
  <c r="DD46" i="2" s="1"/>
  <c r="EX46" i="2"/>
  <c r="IQ46" i="2"/>
  <c r="MU46" i="2"/>
  <c r="US46" i="2"/>
  <c r="NZ48" i="2"/>
  <c r="OS48" i="2" s="1"/>
  <c r="RR48" i="2"/>
  <c r="EX49" i="2"/>
  <c r="US49" i="2"/>
  <c r="VZ49" i="2"/>
  <c r="WQ49" i="2"/>
  <c r="VZ50" i="2"/>
  <c r="WQ50" i="2"/>
  <c r="QM51" i="2"/>
  <c r="VZ57" i="2"/>
  <c r="WQ57" i="2"/>
  <c r="US58" i="2"/>
  <c r="NZ59" i="2"/>
  <c r="OS59" i="2" s="1"/>
  <c r="EX60" i="2"/>
  <c r="MU60" i="2"/>
  <c r="US60" i="2"/>
  <c r="DB61" i="2"/>
  <c r="PV62" i="2"/>
  <c r="QO62" i="2" s="1"/>
  <c r="QM62" i="2"/>
  <c r="TN62" i="2"/>
  <c r="UG62" i="2" s="1"/>
  <c r="UE62" i="2"/>
  <c r="IQ64" i="2"/>
  <c r="EX66" i="2"/>
  <c r="MU66" i="2"/>
  <c r="VZ66" i="2"/>
  <c r="WQ66" i="2"/>
  <c r="VZ67" i="2"/>
  <c r="WQ67" i="2"/>
  <c r="OQ68" i="2"/>
  <c r="SI68" i="2"/>
  <c r="DB70" i="2"/>
  <c r="IQ71" i="2"/>
  <c r="MU71" i="2"/>
  <c r="VZ72" i="2"/>
  <c r="WQ72" i="2"/>
  <c r="DB73" i="2"/>
  <c r="DG73" i="2" s="1"/>
  <c r="IQ73" i="2"/>
  <c r="US73" i="2"/>
  <c r="EX74" i="2"/>
  <c r="MU74" i="2"/>
  <c r="VZ74" i="2"/>
  <c r="WQ74" i="2"/>
  <c r="EX76" i="2"/>
  <c r="US76" i="2"/>
  <c r="VZ76" i="2"/>
  <c r="WQ76" i="2"/>
  <c r="VZ77" i="2"/>
  <c r="WQ77" i="2"/>
  <c r="OQ78" i="2"/>
  <c r="QM78" i="2"/>
  <c r="SI78" i="2"/>
  <c r="US78" i="2"/>
  <c r="VZ78" i="2"/>
  <c r="WQ78" i="2"/>
  <c r="US79" i="2"/>
  <c r="VZ79" i="2"/>
  <c r="WQ79" i="2"/>
  <c r="UE80" i="2"/>
  <c r="DB81" i="2"/>
  <c r="US82" i="2"/>
  <c r="OQ83" i="2"/>
  <c r="RR84" i="2"/>
  <c r="MU85" i="2"/>
  <c r="VZ85" i="2"/>
  <c r="WQ85" i="2"/>
  <c r="IQ90" i="2"/>
  <c r="IQ92" i="2"/>
  <c r="VZ94" i="2"/>
  <c r="WQ94" i="2"/>
  <c r="US96" i="2"/>
  <c r="DB98" i="2"/>
  <c r="IQ98" i="2"/>
  <c r="US98" i="2"/>
  <c r="VZ98" i="2"/>
  <c r="WQ98" i="2"/>
  <c r="VZ102" i="2"/>
  <c r="WQ102" i="2"/>
  <c r="US103" i="2"/>
  <c r="SI104" i="2"/>
  <c r="MU106" i="2"/>
  <c r="US106" i="2"/>
  <c r="SI107" i="2"/>
  <c r="WZ107" i="2"/>
  <c r="VZ110" i="2"/>
  <c r="WQ110" i="2"/>
  <c r="US111" i="2"/>
  <c r="VZ111" i="2"/>
  <c r="WQ111" i="2"/>
  <c r="VZ114" i="2"/>
  <c r="WQ114" i="2"/>
  <c r="EG121" i="2"/>
  <c r="EZ121" i="2" s="1"/>
  <c r="JV121" i="2"/>
  <c r="NZ121" i="2"/>
  <c r="OS121" i="2" s="1"/>
  <c r="RR121" i="2"/>
  <c r="SI121" i="2"/>
  <c r="CK122" i="2"/>
  <c r="DD122" i="2" s="1"/>
  <c r="GC122" i="2"/>
  <c r="GV122" i="2" s="1"/>
  <c r="HZ122" i="2"/>
  <c r="IS122" i="2" s="1"/>
  <c r="IQ122" i="2"/>
  <c r="EG123" i="2"/>
  <c r="EZ123" i="2" s="1"/>
  <c r="JV123" i="2"/>
  <c r="NZ123" i="2"/>
  <c r="OS123" i="2" s="1"/>
  <c r="RR123" i="2"/>
  <c r="SK123" i="2" s="1"/>
  <c r="SI123" i="2"/>
  <c r="CK124" i="2"/>
  <c r="DD124" i="2" s="1"/>
  <c r="GC124" i="2"/>
  <c r="HZ124" i="2"/>
  <c r="IS124" i="2" s="1"/>
  <c r="IQ124" i="2"/>
  <c r="EG125" i="2"/>
  <c r="OQ125" i="2"/>
  <c r="VZ125" i="2"/>
  <c r="GT126" i="2"/>
  <c r="MD126" i="2"/>
  <c r="MU126" i="2"/>
  <c r="NZ126" i="2"/>
  <c r="OS126" i="2" s="1"/>
  <c r="RR126" i="2"/>
  <c r="SK126" i="2" s="1"/>
  <c r="SI126" i="2"/>
  <c r="IQ127" i="2"/>
  <c r="IV127" i="2" s="1"/>
  <c r="KO127" i="2"/>
  <c r="KT127" i="2" s="1"/>
  <c r="QM127" i="2"/>
  <c r="QR127" i="2" s="1"/>
  <c r="SI127" i="2"/>
  <c r="SN127" i="2" s="1"/>
  <c r="UE127" i="2"/>
  <c r="UK127" i="2" s="1"/>
  <c r="DB129" i="2"/>
  <c r="GC129" i="2"/>
  <c r="GV129" i="2" s="1"/>
  <c r="HZ129" i="2"/>
  <c r="IS129" i="2" s="1"/>
  <c r="JV129" i="2"/>
  <c r="KO129" i="2"/>
  <c r="PV129" i="2"/>
  <c r="QM129" i="2"/>
  <c r="RR129" i="2"/>
  <c r="SI129" i="2"/>
  <c r="TN129" i="2"/>
  <c r="UG129" i="2" s="1"/>
  <c r="UE129" i="2"/>
  <c r="UK129" i="2" s="1"/>
  <c r="US129" i="2"/>
  <c r="CK130" i="2"/>
  <c r="DD130" i="2" s="1"/>
  <c r="DB130" i="2"/>
  <c r="GC130" i="2"/>
  <c r="GV130" i="2" s="1"/>
  <c r="HZ130" i="2"/>
  <c r="IS130" i="2" s="1"/>
  <c r="IQ130" i="2"/>
  <c r="JV130" i="2"/>
  <c r="KQ130" i="2" s="1"/>
  <c r="KO130" i="2"/>
  <c r="PV130" i="2"/>
  <c r="QO130" i="2" s="1"/>
  <c r="QM130" i="2"/>
  <c r="RR130" i="2"/>
  <c r="SK130" i="2" s="1"/>
  <c r="TN130" i="2"/>
  <c r="UG130" i="2" s="1"/>
  <c r="DB131" i="2"/>
  <c r="HZ131" i="2"/>
  <c r="IS131" i="2" s="1"/>
  <c r="IQ131" i="2"/>
  <c r="JV131" i="2"/>
  <c r="KQ131" i="2" s="1"/>
  <c r="MD131" i="2"/>
  <c r="MU131" i="2"/>
  <c r="PV131" i="2"/>
  <c r="QO131" i="2" s="1"/>
  <c r="RR131" i="2"/>
  <c r="SI131" i="2"/>
  <c r="TN131" i="2"/>
  <c r="DB132" i="2"/>
  <c r="GC132" i="2"/>
  <c r="GV132" i="2" s="1"/>
  <c r="HZ132" i="2"/>
  <c r="IS132" i="2" s="1"/>
  <c r="IQ132" i="2"/>
  <c r="JV132" i="2"/>
  <c r="KQ132" i="2" s="1"/>
  <c r="PV132" i="2"/>
  <c r="QM132" i="2"/>
  <c r="RR132" i="2"/>
  <c r="SI132" i="2"/>
  <c r="TN132" i="2"/>
  <c r="UG132" i="2" s="1"/>
  <c r="US132" i="2"/>
  <c r="VZ132" i="2"/>
  <c r="CK133" i="2"/>
  <c r="DD133" i="2" s="1"/>
  <c r="DB133" i="2"/>
  <c r="GC133" i="2"/>
  <c r="GV133" i="2" s="1"/>
  <c r="HZ133" i="2"/>
  <c r="IS133" i="2" s="1"/>
  <c r="JV133" i="2"/>
  <c r="KO133" i="2"/>
  <c r="PV133" i="2"/>
  <c r="QO133" i="2" s="1"/>
  <c r="QM133" i="2"/>
  <c r="RR133" i="2"/>
  <c r="SI133" i="2"/>
  <c r="TN133" i="2"/>
  <c r="UG133" i="2" s="1"/>
  <c r="US133" i="2"/>
  <c r="OQ134" i="2"/>
  <c r="RR134" i="2"/>
  <c r="SK134" i="2" s="1"/>
  <c r="SI134" i="2"/>
  <c r="EG135" i="2"/>
  <c r="EZ135" i="2" s="1"/>
  <c r="PV135" i="2"/>
  <c r="QM135" i="2"/>
  <c r="VZ135" i="2"/>
  <c r="WV135" i="2" s="1"/>
  <c r="GT136" i="2"/>
  <c r="MU136" i="2"/>
  <c r="US136" i="2"/>
  <c r="EG137" i="2"/>
  <c r="EZ137" i="2" s="1"/>
  <c r="NZ137" i="2"/>
  <c r="OS137" i="2" s="1"/>
  <c r="PV137" i="2"/>
  <c r="QO137" i="2" s="1"/>
  <c r="QM137" i="2"/>
  <c r="VZ137" i="2"/>
  <c r="MD138" i="2"/>
  <c r="MU138" i="2"/>
  <c r="US138" i="2"/>
  <c r="JV139" i="2"/>
  <c r="KO139" i="2"/>
  <c r="PV139" i="2"/>
  <c r="QO139" i="2" s="1"/>
  <c r="QM139" i="2"/>
  <c r="EG144" i="2"/>
  <c r="EZ144" i="2" s="1"/>
  <c r="HZ144" i="2"/>
  <c r="IS144" i="2" s="1"/>
  <c r="JV144" i="2"/>
  <c r="KT144" i="2" s="1"/>
  <c r="CK145" i="2"/>
  <c r="DD145" i="2" s="1"/>
  <c r="MD145" i="2"/>
  <c r="MW145" i="2" s="1"/>
  <c r="NZ145" i="2"/>
  <c r="OV145" i="2" s="1"/>
  <c r="TN145" i="2"/>
  <c r="UK145" i="2" s="1"/>
  <c r="US145" i="2"/>
  <c r="EG146" i="2"/>
  <c r="FC146" i="2" s="1"/>
  <c r="HZ146" i="2"/>
  <c r="IV146" i="2" s="1"/>
  <c r="JV146" i="2"/>
  <c r="KT146" i="2" s="1"/>
  <c r="CK147" i="2"/>
  <c r="DD147" i="2" s="1"/>
  <c r="MD147" i="2"/>
  <c r="MW147" i="2" s="1"/>
  <c r="NZ147" i="2"/>
  <c r="OV147" i="2" s="1"/>
  <c r="PV147" i="2"/>
  <c r="QR147" i="2" s="1"/>
  <c r="TN147" i="2"/>
  <c r="UK147" i="2" s="1"/>
  <c r="US147" i="2"/>
  <c r="EG148" i="2"/>
  <c r="FC148" i="2" s="1"/>
  <c r="HZ148" i="2"/>
  <c r="IV148" i="2" s="1"/>
  <c r="JV148" i="2"/>
  <c r="KT148" i="2" s="1"/>
  <c r="RR148" i="2"/>
  <c r="SN148" i="2" s="1"/>
  <c r="DB149" i="2"/>
  <c r="EG149" i="2"/>
  <c r="FC149" i="2" s="1"/>
  <c r="PV149" i="2"/>
  <c r="QO149" i="2" s="1"/>
  <c r="TN149" i="2"/>
  <c r="UK149" i="2" s="1"/>
  <c r="VZ149" i="2"/>
  <c r="WV149" i="2" s="1"/>
  <c r="DB150" i="2"/>
  <c r="MU150" i="2"/>
  <c r="RR150" i="2"/>
  <c r="SN150" i="2" s="1"/>
  <c r="GC151" i="2"/>
  <c r="GY151" i="2" s="1"/>
  <c r="JV151" i="2"/>
  <c r="KT151" i="2" s="1"/>
  <c r="PV151" i="2"/>
  <c r="TN151" i="2"/>
  <c r="UK151" i="2" s="1"/>
  <c r="US151" i="2"/>
  <c r="VZ151" i="2"/>
  <c r="WV151" i="2" s="1"/>
  <c r="DB152" i="2"/>
  <c r="PV152" i="2"/>
  <c r="QR152" i="2" s="1"/>
  <c r="RR152" i="2"/>
  <c r="SN152" i="2" s="1"/>
  <c r="TN152" i="2"/>
  <c r="UK152" i="2" s="1"/>
  <c r="VZ152" i="2"/>
  <c r="WV152" i="2" s="1"/>
  <c r="US153" i="2"/>
  <c r="US160" i="2"/>
  <c r="HZ161" i="2"/>
  <c r="IV161" i="2" s="1"/>
  <c r="DB162" i="2"/>
  <c r="GC162" i="2"/>
  <c r="GV162" i="2" s="1"/>
  <c r="IQ160" i="2"/>
  <c r="IQ158" i="2" s="1"/>
  <c r="MD162" i="2"/>
  <c r="MU162" i="2"/>
  <c r="NZ162" i="2"/>
  <c r="OV162" i="2" s="1"/>
  <c r="CK171" i="2"/>
  <c r="DD171" i="2" s="1"/>
  <c r="TN171" i="2"/>
  <c r="UK171" i="2" s="1"/>
  <c r="DB172" i="2"/>
  <c r="UN172" i="2" s="1"/>
  <c r="PV174" i="2"/>
  <c r="QR174" i="2" s="1"/>
  <c r="AI43" i="2"/>
  <c r="VA59" i="2"/>
  <c r="JA155" i="2"/>
  <c r="JE155" i="2" s="1"/>
  <c r="VD53" i="2"/>
  <c r="WZ53" i="2" s="1"/>
  <c r="AJ27" i="2"/>
  <c r="R17" i="2"/>
  <c r="S27" i="2"/>
  <c r="G11" i="4"/>
  <c r="H11" i="4"/>
  <c r="FD72" i="2"/>
  <c r="FL72" i="2"/>
  <c r="GU72" i="2" s="1"/>
  <c r="W18" i="2"/>
  <c r="AA18" i="2"/>
  <c r="Q17" i="2"/>
  <c r="U17" i="2"/>
  <c r="BA17" i="2"/>
  <c r="EG19" i="2"/>
  <c r="GT19" i="2"/>
  <c r="US19" i="2"/>
  <c r="VZ19" i="2"/>
  <c r="AM17" i="2"/>
  <c r="AU17" i="2"/>
  <c r="HQ17" i="2"/>
  <c r="HU17" i="2"/>
  <c r="MU20" i="2"/>
  <c r="PQ17" i="2"/>
  <c r="PV20" i="2"/>
  <c r="QO20" i="2" s="1"/>
  <c r="RR20" i="2"/>
  <c r="SI20" i="2"/>
  <c r="TA17" i="2"/>
  <c r="UE20" i="2"/>
  <c r="CK21" i="2"/>
  <c r="EB17" i="2"/>
  <c r="EX21" i="2"/>
  <c r="GO17" i="2"/>
  <c r="IQ21" i="2"/>
  <c r="MD21" i="2"/>
  <c r="MW21" i="2" s="1"/>
  <c r="NU17" i="2"/>
  <c r="NZ21" i="2"/>
  <c r="OQ21" i="2"/>
  <c r="QM21" i="2"/>
  <c r="RR21" i="2"/>
  <c r="SK21" i="2" s="1"/>
  <c r="TN21" i="2"/>
  <c r="TR17" i="2"/>
  <c r="VZ21" i="2"/>
  <c r="WQ21" i="2"/>
  <c r="J22" i="2"/>
  <c r="S22" i="2"/>
  <c r="V17" i="2"/>
  <c r="AE22" i="2"/>
  <c r="AH17" i="2"/>
  <c r="CK22" i="2"/>
  <c r="DB22" i="2"/>
  <c r="EX22" i="2"/>
  <c r="GC22" i="2"/>
  <c r="GV22" i="2" s="1"/>
  <c r="IQ22" i="2"/>
  <c r="MU22" i="2"/>
  <c r="NZ22" i="2"/>
  <c r="QM22" i="2"/>
  <c r="RR22" i="2"/>
  <c r="SK22" i="2" s="1"/>
  <c r="UE22" i="2"/>
  <c r="US22" i="2"/>
  <c r="AR23" i="2"/>
  <c r="AV23" i="2"/>
  <c r="CK23" i="2"/>
  <c r="DB23" i="2"/>
  <c r="EG23" i="2"/>
  <c r="EZ23" i="2" s="1"/>
  <c r="GC23" i="2"/>
  <c r="GV23" i="2" s="1"/>
  <c r="HZ23" i="2"/>
  <c r="IQ23" i="2"/>
  <c r="MD23" i="2"/>
  <c r="MW23" i="2" s="1"/>
  <c r="MP17" i="2"/>
  <c r="NZ23" i="2"/>
  <c r="OS23" i="2" s="1"/>
  <c r="PV23" i="2"/>
  <c r="QM23" i="2"/>
  <c r="RR23" i="2"/>
  <c r="SK23" i="2" s="1"/>
  <c r="SI23" i="2"/>
  <c r="TN23" i="2"/>
  <c r="UG23" i="2" s="1"/>
  <c r="US23" i="2"/>
  <c r="DB24" i="2"/>
  <c r="DG24" i="2" s="1"/>
  <c r="EG24" i="2"/>
  <c r="EZ24" i="2" s="1"/>
  <c r="FX17" i="2"/>
  <c r="GC24" i="2"/>
  <c r="GT24" i="2"/>
  <c r="HZ24" i="2"/>
  <c r="IQ24" i="2"/>
  <c r="KT24" i="2"/>
  <c r="MD24" i="2"/>
  <c r="MW24" i="2" s="1"/>
  <c r="MH17" i="2"/>
  <c r="OQ24" i="2"/>
  <c r="PV24" i="2"/>
  <c r="QO24" i="2" s="1"/>
  <c r="SI24" i="2"/>
  <c r="TN24" i="2"/>
  <c r="VZ24" i="2"/>
  <c r="WQ24" i="2"/>
  <c r="S25" i="2"/>
  <c r="W25" i="2"/>
  <c r="AA25" i="2"/>
  <c r="AE25" i="2"/>
  <c r="CK25" i="2"/>
  <c r="DB25" i="2"/>
  <c r="EG25" i="2"/>
  <c r="EZ25" i="2" s="1"/>
  <c r="GT25" i="2"/>
  <c r="HZ25" i="2"/>
  <c r="IS25" i="2" s="1"/>
  <c r="MD25" i="2"/>
  <c r="MW25" i="2" s="1"/>
  <c r="OQ25" i="2"/>
  <c r="PV25" i="2"/>
  <c r="TN25" i="2"/>
  <c r="UG25" i="2" s="1"/>
  <c r="US25" i="2"/>
  <c r="VB25" i="2"/>
  <c r="VA25" i="2" s="1"/>
  <c r="AJ26" i="2"/>
  <c r="AN26" i="2"/>
  <c r="AR26" i="2"/>
  <c r="AV26" i="2"/>
  <c r="DB26" i="2"/>
  <c r="EG26" i="2"/>
  <c r="EZ26" i="2" s="1"/>
  <c r="GT26" i="2"/>
  <c r="HZ26" i="2"/>
  <c r="IQ26" i="2"/>
  <c r="JI17" i="2"/>
  <c r="JV17" i="2" s="1"/>
  <c r="MD26" i="2"/>
  <c r="OQ26" i="2"/>
  <c r="PV26" i="2"/>
  <c r="QM26" i="2"/>
  <c r="SI26" i="2"/>
  <c r="SN26" i="2" s="1"/>
  <c r="TN26" i="2"/>
  <c r="UG26" i="2" s="1"/>
  <c r="WQ26" i="2"/>
  <c r="CK27" i="2"/>
  <c r="DD27" i="2" s="1"/>
  <c r="EX27" i="2"/>
  <c r="GC27" i="2"/>
  <c r="GV27" i="2" s="1"/>
  <c r="HZ27" i="2"/>
  <c r="IS27" i="2" s="1"/>
  <c r="NZ27" i="2"/>
  <c r="OQ27" i="2"/>
  <c r="PV27" i="2"/>
  <c r="QO27" i="2" s="1"/>
  <c r="SI27" i="2"/>
  <c r="TN27" i="2"/>
  <c r="UG27" i="2" s="1"/>
  <c r="VZ27" i="2"/>
  <c r="WQ27" i="2"/>
  <c r="J28" i="2"/>
  <c r="K28" i="2" s="1"/>
  <c r="O28" i="2" s="1"/>
  <c r="AX28" i="2" s="1"/>
  <c r="AA28" i="2"/>
  <c r="AE28" i="2"/>
  <c r="CK28" i="2"/>
  <c r="DB28" i="2"/>
  <c r="EG28" i="2"/>
  <c r="GT28" i="2"/>
  <c r="HZ28" i="2"/>
  <c r="IS28" i="2" s="1"/>
  <c r="MD28" i="2"/>
  <c r="MW28" i="2" s="1"/>
  <c r="OQ28" i="2"/>
  <c r="PV28" i="2"/>
  <c r="QO28" i="2" s="1"/>
  <c r="RR28" i="2"/>
  <c r="SI28" i="2"/>
  <c r="TN28" i="2"/>
  <c r="UG28" i="2" s="1"/>
  <c r="US28" i="2"/>
  <c r="AJ29" i="2"/>
  <c r="AN29" i="2"/>
  <c r="AR29" i="2"/>
  <c r="AV29" i="2"/>
  <c r="DB29" i="2"/>
  <c r="EG29" i="2"/>
  <c r="GT29" i="2"/>
  <c r="MD29" i="2"/>
  <c r="MW29" i="2" s="1"/>
  <c r="OQ29" i="2"/>
  <c r="SI29" i="2"/>
  <c r="TN29" i="2"/>
  <c r="UG29" i="2" s="1"/>
  <c r="VZ29" i="2"/>
  <c r="WQ29" i="2"/>
  <c r="S30" i="2"/>
  <c r="W30" i="2"/>
  <c r="AA30" i="2"/>
  <c r="AE30" i="2"/>
  <c r="CK30" i="2"/>
  <c r="DB30" i="2"/>
  <c r="DT17" i="2"/>
  <c r="EX30" i="2"/>
  <c r="GC30" i="2"/>
  <c r="GV30" i="2" s="1"/>
  <c r="IQ30" i="2"/>
  <c r="MU30" i="2"/>
  <c r="NZ30" i="2"/>
  <c r="PM17" i="2"/>
  <c r="QM30" i="2"/>
  <c r="RR30" i="2"/>
  <c r="SI30" i="2"/>
  <c r="UE30" i="2"/>
  <c r="US30" i="2"/>
  <c r="CK31" i="2"/>
  <c r="EX31" i="2"/>
  <c r="GC31" i="2"/>
  <c r="GV31" i="2" s="1"/>
  <c r="MU31" i="2"/>
  <c r="NZ31" i="2"/>
  <c r="RR31" i="2"/>
  <c r="SK31" i="2" s="1"/>
  <c r="UE31" i="2"/>
  <c r="US31" i="2"/>
  <c r="VZ31" i="2"/>
  <c r="J32" i="2"/>
  <c r="K32" i="2" s="1"/>
  <c r="O32" i="2" s="1"/>
  <c r="CK32" i="2"/>
  <c r="DD32" i="2" s="1"/>
  <c r="DB32" i="2"/>
  <c r="GC32" i="2"/>
  <c r="GT32" i="2"/>
  <c r="MU32" i="2"/>
  <c r="NZ32" i="2"/>
  <c r="OS32" i="2" s="1"/>
  <c r="RR32" i="2"/>
  <c r="SK32" i="2" s="1"/>
  <c r="UE32" i="2"/>
  <c r="DB33" i="2"/>
  <c r="EG33" i="2"/>
  <c r="EZ33" i="2" s="1"/>
  <c r="GT33" i="2"/>
  <c r="IQ33" i="2"/>
  <c r="MD33" i="2"/>
  <c r="MW33" i="2" s="1"/>
  <c r="MU33" i="2"/>
  <c r="QM33" i="2"/>
  <c r="RR33" i="2"/>
  <c r="SK33" i="2" s="1"/>
  <c r="UE33" i="2"/>
  <c r="VZ33" i="2"/>
  <c r="WQ33" i="2"/>
  <c r="AE34" i="2"/>
  <c r="CK34" i="2"/>
  <c r="DD34" i="2" s="1"/>
  <c r="DB34" i="2"/>
  <c r="EG34" i="2"/>
  <c r="EZ34" i="2" s="1"/>
  <c r="GT34" i="2"/>
  <c r="HZ34" i="2"/>
  <c r="IS34" i="2" s="1"/>
  <c r="MU34" i="2"/>
  <c r="NZ34" i="2"/>
  <c r="PV34" i="2"/>
  <c r="QM34" i="2"/>
  <c r="UE34" i="2"/>
  <c r="US34" i="2"/>
  <c r="DB35" i="2"/>
  <c r="EG35" i="2"/>
  <c r="EZ35" i="2" s="1"/>
  <c r="GT35" i="2"/>
  <c r="IQ35" i="2"/>
  <c r="MD35" i="2"/>
  <c r="MW35" i="2" s="1"/>
  <c r="MU35" i="2"/>
  <c r="QM35" i="2"/>
  <c r="RR35" i="2"/>
  <c r="UE35" i="2"/>
  <c r="VZ35" i="2"/>
  <c r="WQ35" i="2"/>
  <c r="AE36" i="2"/>
  <c r="CK36" i="2"/>
  <c r="DB36" i="2"/>
  <c r="EG36" i="2"/>
  <c r="EZ36" i="2" s="1"/>
  <c r="GT36" i="2"/>
  <c r="HZ36" i="2"/>
  <c r="MU36" i="2"/>
  <c r="NZ36" i="2"/>
  <c r="OS36" i="2" s="1"/>
  <c r="PV36" i="2"/>
  <c r="QM36" i="2"/>
  <c r="UE36" i="2"/>
  <c r="US36" i="2"/>
  <c r="DB37" i="2"/>
  <c r="GT37" i="2"/>
  <c r="HZ37" i="2"/>
  <c r="NZ37" i="2"/>
  <c r="PV37" i="2"/>
  <c r="QO37" i="2" s="1"/>
  <c r="QM37" i="2"/>
  <c r="EG39" i="2"/>
  <c r="EZ39" i="2" s="1"/>
  <c r="EX39" i="2"/>
  <c r="IQ39" i="2"/>
  <c r="MU39" i="2"/>
  <c r="NZ39" i="2"/>
  <c r="PV39" i="2"/>
  <c r="QO39" i="2" s="1"/>
  <c r="QM39" i="2"/>
  <c r="TN39" i="2"/>
  <c r="UG39" i="2" s="1"/>
  <c r="DB40" i="2"/>
  <c r="GC40" i="2"/>
  <c r="GT40" i="2"/>
  <c r="HZ40" i="2"/>
  <c r="IS40" i="2" s="1"/>
  <c r="MD40" i="2"/>
  <c r="MW40" i="2" s="1"/>
  <c r="OQ40" i="2"/>
  <c r="QM40" i="2"/>
  <c r="RR40" i="2"/>
  <c r="SN40" i="2" s="1"/>
  <c r="TN40" i="2"/>
  <c r="UE40" i="2"/>
  <c r="AE41" i="2"/>
  <c r="CK41" i="2"/>
  <c r="GC41" i="2"/>
  <c r="GV41" i="2" s="1"/>
  <c r="IQ41" i="2"/>
  <c r="MD41" i="2"/>
  <c r="PV41" i="2"/>
  <c r="QO41" i="2" s="1"/>
  <c r="SI41" i="2"/>
  <c r="SN41" i="2" s="1"/>
  <c r="TN41" i="2"/>
  <c r="WQ41" i="2"/>
  <c r="AA42" i="2"/>
  <c r="AE42" i="2"/>
  <c r="CK42" i="2"/>
  <c r="DG42" i="2" s="1"/>
  <c r="EG42" i="2"/>
  <c r="EX42" i="2"/>
  <c r="GC42" i="2"/>
  <c r="GV42" i="2" s="1"/>
  <c r="IQ42" i="2"/>
  <c r="MD42" i="2"/>
  <c r="MU42" i="2"/>
  <c r="NZ42" i="2"/>
  <c r="OS42" i="2" s="1"/>
  <c r="QM42" i="2"/>
  <c r="RR42" i="2"/>
  <c r="SK42" i="2" s="1"/>
  <c r="TN42" i="2"/>
  <c r="UE42" i="2"/>
  <c r="US42" i="2"/>
  <c r="VB42" i="2"/>
  <c r="VD42" i="2" s="1"/>
  <c r="VE42" i="2" s="1"/>
  <c r="VI42" i="2" s="1"/>
  <c r="VZ42" i="2"/>
  <c r="WQ42" i="2"/>
  <c r="CN16" i="2"/>
  <c r="EO43" i="2"/>
  <c r="GX16" i="2"/>
  <c r="GX177" i="2" s="1"/>
  <c r="KB43" i="2"/>
  <c r="NF16" i="2"/>
  <c r="NF177" i="2" s="1"/>
  <c r="NV16" i="2"/>
  <c r="NV177" i="2" s="1"/>
  <c r="OC16" i="2"/>
  <c r="OC177" i="2" s="1"/>
  <c r="OG16" i="2"/>
  <c r="OG177" i="2" s="1"/>
  <c r="OK16" i="2"/>
  <c r="OK177" i="2" s="1"/>
  <c r="OO16" i="2"/>
  <c r="OO177" i="2" s="1"/>
  <c r="OX16" i="2"/>
  <c r="PN16" i="2"/>
  <c r="PN177" i="2" s="1"/>
  <c r="PO16" i="2"/>
  <c r="PO177" i="2" s="1"/>
  <c r="QQ16" i="2"/>
  <c r="QQ177" i="2" s="1"/>
  <c r="RE43" i="2"/>
  <c r="RH16" i="2"/>
  <c r="RH177" i="2" s="1"/>
  <c r="RL16" i="2"/>
  <c r="RL177" i="2" s="1"/>
  <c r="RT16" i="2"/>
  <c r="RT177" i="2" s="1"/>
  <c r="RX16" i="2"/>
  <c r="RX177" i="2" s="1"/>
  <c r="TE43" i="2"/>
  <c r="TI43" i="2"/>
  <c r="TR43" i="2"/>
  <c r="DB44" i="2"/>
  <c r="EG44" i="2"/>
  <c r="GC44" i="2"/>
  <c r="NZ44" i="2"/>
  <c r="PV44" i="2"/>
  <c r="QR44" i="2" s="1"/>
  <c r="RR44" i="2"/>
  <c r="TN44" i="2"/>
  <c r="US44" i="2"/>
  <c r="VZ44" i="2"/>
  <c r="J45" i="2"/>
  <c r="K45" i="2" s="1"/>
  <c r="O45" i="2" s="1"/>
  <c r="AX45" i="2" s="1"/>
  <c r="DB45" i="2"/>
  <c r="FH45" i="2"/>
  <c r="FL45" i="2" s="1"/>
  <c r="GU45" i="2" s="1"/>
  <c r="HZ45" i="2"/>
  <c r="IS45" i="2" s="1"/>
  <c r="IQ45" i="2"/>
  <c r="MU45" i="2"/>
  <c r="QW45" i="2"/>
  <c r="RA45" i="2" s="1"/>
  <c r="SJ45" i="2" s="1"/>
  <c r="SI45" i="2"/>
  <c r="UE45" i="2"/>
  <c r="AN46" i="2"/>
  <c r="AR46" i="2"/>
  <c r="EG46" i="2"/>
  <c r="GC46" i="2"/>
  <c r="HZ46" i="2"/>
  <c r="KT46" i="2"/>
  <c r="MD46" i="2"/>
  <c r="OQ46" i="2"/>
  <c r="QM46" i="2"/>
  <c r="SI46" i="2"/>
  <c r="SJ46" i="2"/>
  <c r="UE46" i="2"/>
  <c r="VZ46" i="2"/>
  <c r="J48" i="2"/>
  <c r="K48" i="2" s="1"/>
  <c r="O48" i="2" s="1"/>
  <c r="BF48" i="2" s="1"/>
  <c r="S48" i="2"/>
  <c r="W48" i="2"/>
  <c r="EX48" i="2"/>
  <c r="HZ48" i="2"/>
  <c r="MU48" i="2"/>
  <c r="OQ48" i="2"/>
  <c r="SI48" i="2"/>
  <c r="UE48" i="2"/>
  <c r="US48" i="2"/>
  <c r="DB49" i="2"/>
  <c r="EG49" i="2"/>
  <c r="EZ49" i="2" s="1"/>
  <c r="GC49" i="2"/>
  <c r="GV49" i="2" s="1"/>
  <c r="HZ49" i="2"/>
  <c r="IS49" i="2" s="1"/>
  <c r="MD49" i="2"/>
  <c r="MW49" i="2" s="1"/>
  <c r="NZ49" i="2"/>
  <c r="OQ49" i="2"/>
  <c r="PV49" i="2"/>
  <c r="QO49" i="2" s="1"/>
  <c r="QM49" i="2"/>
  <c r="W50" i="2"/>
  <c r="AA50" i="2"/>
  <c r="AE50" i="2"/>
  <c r="AJ50" i="2"/>
  <c r="AV50" i="2"/>
  <c r="CK50" i="2"/>
  <c r="DD50" i="2" s="1"/>
  <c r="EX50" i="2"/>
  <c r="GT50" i="2"/>
  <c r="IQ50" i="2"/>
  <c r="KT50" i="2"/>
  <c r="MU50" i="2"/>
  <c r="NZ50" i="2"/>
  <c r="PV50" i="2"/>
  <c r="QO50" i="2" s="1"/>
  <c r="QW50" i="2"/>
  <c r="RA50" i="2" s="1"/>
  <c r="RR50" i="2"/>
  <c r="TN50" i="2"/>
  <c r="US50" i="2"/>
  <c r="J51" i="2"/>
  <c r="K51" i="2" s="1"/>
  <c r="O51" i="2" s="1"/>
  <c r="BF51" i="2" s="1"/>
  <c r="AA51" i="2"/>
  <c r="AE51" i="2"/>
  <c r="CK51" i="2"/>
  <c r="DD51" i="2" s="1"/>
  <c r="DB51" i="2"/>
  <c r="EG51" i="2"/>
  <c r="GC51" i="2"/>
  <c r="IQ51" i="2"/>
  <c r="KT51" i="2"/>
  <c r="MD51" i="2"/>
  <c r="NZ51" i="2"/>
  <c r="OS51" i="2" s="1"/>
  <c r="PV51" i="2"/>
  <c r="RR51" i="2"/>
  <c r="TN51" i="2"/>
  <c r="US51" i="2"/>
  <c r="VZ51" i="2"/>
  <c r="WQ51" i="2"/>
  <c r="J52" i="2"/>
  <c r="K52" i="2" s="1"/>
  <c r="O52" i="2" s="1"/>
  <c r="AX52" i="2" s="1"/>
  <c r="DB52" i="2"/>
  <c r="EX52" i="2"/>
  <c r="HZ52" i="2"/>
  <c r="KT52" i="2"/>
  <c r="MU52" i="2"/>
  <c r="OQ52" i="2"/>
  <c r="QM52" i="2"/>
  <c r="SI52" i="2"/>
  <c r="UE52" i="2"/>
  <c r="J53" i="2"/>
  <c r="K53" i="2" s="1"/>
  <c r="O53" i="2" s="1"/>
  <c r="AX53" i="2" s="1"/>
  <c r="CK53" i="2"/>
  <c r="DD53" i="2" s="1"/>
  <c r="HE53" i="2"/>
  <c r="HI53" i="2" s="1"/>
  <c r="HZ53" i="2"/>
  <c r="IQ53" i="2"/>
  <c r="QW53" i="2"/>
  <c r="RA53" i="2" s="1"/>
  <c r="RR53" i="2"/>
  <c r="SI53" i="2"/>
  <c r="TN53" i="2"/>
  <c r="UG53" i="2" s="1"/>
  <c r="UE53" i="2"/>
  <c r="J57" i="2"/>
  <c r="K57" i="2" s="1"/>
  <c r="O57" i="2" s="1"/>
  <c r="CK57" i="2"/>
  <c r="DD57" i="2" s="1"/>
  <c r="HE57" i="2"/>
  <c r="HI57" i="2" s="1"/>
  <c r="HZ57" i="2"/>
  <c r="IQ57" i="2"/>
  <c r="NZ57" i="2"/>
  <c r="OS57" i="2" s="1"/>
  <c r="QM57" i="2"/>
  <c r="SI57" i="2"/>
  <c r="TN57" i="2"/>
  <c r="AA58" i="2"/>
  <c r="AE58" i="2"/>
  <c r="CK58" i="2"/>
  <c r="DD58" i="2" s="1"/>
  <c r="DB58" i="2"/>
  <c r="EG58" i="2"/>
  <c r="IQ58" i="2"/>
  <c r="MU58" i="2"/>
  <c r="QW58" i="2"/>
  <c r="RA58" i="2" s="1"/>
  <c r="RR58" i="2"/>
  <c r="SI58" i="2"/>
  <c r="TN58" i="2"/>
  <c r="UG58" i="2" s="1"/>
  <c r="UE58" i="2"/>
  <c r="J59" i="2"/>
  <c r="K59" i="2" s="1"/>
  <c r="O59" i="2" s="1"/>
  <c r="BP59" i="2"/>
  <c r="BT59" i="2" s="1"/>
  <c r="CK59" i="2"/>
  <c r="LI59" i="2"/>
  <c r="LM59" i="2" s="1"/>
  <c r="MD59" i="2"/>
  <c r="MU59" i="2"/>
  <c r="OQ59" i="2"/>
  <c r="PV59" i="2"/>
  <c r="RR59" i="2"/>
  <c r="UE59" i="2"/>
  <c r="US59" i="2"/>
  <c r="VZ59" i="2"/>
  <c r="WQ59" i="2"/>
  <c r="S60" i="2"/>
  <c r="AE60" i="2"/>
  <c r="CK60" i="2"/>
  <c r="DD60" i="2" s="1"/>
  <c r="EG60" i="2"/>
  <c r="FB60" i="2" s="1"/>
  <c r="GC60" i="2"/>
  <c r="GV60" i="2" s="1"/>
  <c r="GT60" i="2"/>
  <c r="MD60" i="2"/>
  <c r="MW60" i="2" s="1"/>
  <c r="NZ60" i="2"/>
  <c r="OQ60" i="2"/>
  <c r="PV60" i="2"/>
  <c r="QO60" i="2" s="1"/>
  <c r="QM60" i="2"/>
  <c r="VZ60" i="2"/>
  <c r="CK61" i="2"/>
  <c r="EG61" i="2"/>
  <c r="F7" i="4" s="1"/>
  <c r="GT61" i="2"/>
  <c r="HZ61" i="2"/>
  <c r="MD61" i="2"/>
  <c r="MW61" i="2" s="1"/>
  <c r="MU61" i="2"/>
  <c r="PV61" i="2"/>
  <c r="SI61" i="2"/>
  <c r="UE61" i="2"/>
  <c r="VZ61" i="2"/>
  <c r="WQ61" i="2"/>
  <c r="W62" i="2"/>
  <c r="DB62" i="2"/>
  <c r="DG62" i="2" s="1"/>
  <c r="EG62" i="2"/>
  <c r="EZ62" i="2" s="1"/>
  <c r="HZ62" i="2"/>
  <c r="IQ62" i="2"/>
  <c r="MU62" i="2"/>
  <c r="NZ62" i="2"/>
  <c r="OS62" i="2" s="1"/>
  <c r="RR62" i="2"/>
  <c r="SK62" i="2" s="1"/>
  <c r="SI62" i="2"/>
  <c r="SJ62" i="2"/>
  <c r="WQ62" i="2"/>
  <c r="J63" i="2"/>
  <c r="K63" i="2" s="1"/>
  <c r="O63" i="2" s="1"/>
  <c r="AX63" i="2" s="1"/>
  <c r="DB63" i="2"/>
  <c r="DL63" i="2"/>
  <c r="DP63" i="2" s="1"/>
  <c r="EG63" i="2"/>
  <c r="EX63" i="2"/>
  <c r="LI63" i="2"/>
  <c r="LM63" i="2" s="1"/>
  <c r="MD63" i="2"/>
  <c r="MU63" i="2"/>
  <c r="OQ63" i="2"/>
  <c r="PV63" i="2"/>
  <c r="RR63" i="2"/>
  <c r="UE63" i="2"/>
  <c r="VD63" i="2"/>
  <c r="VE63" i="2" s="1"/>
  <c r="VI63" i="2" s="1"/>
  <c r="VZ63" i="2"/>
  <c r="WQ63" i="2"/>
  <c r="AN64" i="2"/>
  <c r="AV64" i="2"/>
  <c r="DB64" i="2"/>
  <c r="EG64" i="2"/>
  <c r="HZ64" i="2"/>
  <c r="MD64" i="2"/>
  <c r="OQ64" i="2"/>
  <c r="QM64" i="2"/>
  <c r="SI64" i="2"/>
  <c r="SJ64" i="2"/>
  <c r="UE64" i="2"/>
  <c r="US64" i="2"/>
  <c r="VZ64" i="2"/>
  <c r="WQ64" i="2"/>
  <c r="AJ66" i="2"/>
  <c r="DB66" i="2"/>
  <c r="DG66" i="2" s="1"/>
  <c r="EG66" i="2"/>
  <c r="HZ66" i="2"/>
  <c r="IS66" i="2" s="1"/>
  <c r="MD66" i="2"/>
  <c r="MW66" i="2" s="1"/>
  <c r="NZ66" i="2"/>
  <c r="OQ66" i="2"/>
  <c r="PV66" i="2"/>
  <c r="QO66" i="2" s="1"/>
  <c r="QM66" i="2"/>
  <c r="W67" i="2"/>
  <c r="AA67" i="2"/>
  <c r="AE67" i="2"/>
  <c r="AJ67" i="2"/>
  <c r="AV67" i="2"/>
  <c r="CK67" i="2"/>
  <c r="DD67" i="2" s="1"/>
  <c r="EX67" i="2"/>
  <c r="GT67" i="2"/>
  <c r="GY67" i="2" s="1"/>
  <c r="IQ67" i="2"/>
  <c r="KT67" i="2"/>
  <c r="MU67" i="2"/>
  <c r="NZ67" i="2"/>
  <c r="PV67" i="2"/>
  <c r="QW67" i="2"/>
  <c r="RA67" i="2" s="1"/>
  <c r="RR67" i="2"/>
  <c r="TN67" i="2"/>
  <c r="UK67" i="2" s="1"/>
  <c r="US67" i="2"/>
  <c r="J68" i="2"/>
  <c r="K68" i="2" s="1"/>
  <c r="O68" i="2" s="1"/>
  <c r="AA68" i="2"/>
  <c r="AE68" i="2"/>
  <c r="CK68" i="2"/>
  <c r="DB68" i="2"/>
  <c r="EG68" i="2"/>
  <c r="IQ68" i="2"/>
  <c r="KT68" i="2"/>
  <c r="MD68" i="2"/>
  <c r="NZ68" i="2"/>
  <c r="OS68" i="2" s="1"/>
  <c r="PV68" i="2"/>
  <c r="QR68" i="2" s="1"/>
  <c r="RR68" i="2"/>
  <c r="TN68" i="2"/>
  <c r="VZ68" i="2"/>
  <c r="WQ68" i="2"/>
  <c r="AN70" i="2"/>
  <c r="AR70" i="2"/>
  <c r="AV70" i="2"/>
  <c r="CK70" i="2"/>
  <c r="DD70" i="2" s="1"/>
  <c r="EX70" i="2"/>
  <c r="GT70" i="2"/>
  <c r="IQ70" i="2"/>
  <c r="MU70" i="2"/>
  <c r="QW70" i="2"/>
  <c r="RA70" i="2" s="1"/>
  <c r="RR70" i="2"/>
  <c r="SI70" i="2"/>
  <c r="TN70" i="2"/>
  <c r="UG70" i="2" s="1"/>
  <c r="UE70" i="2"/>
  <c r="AN71" i="2"/>
  <c r="AR71" i="2"/>
  <c r="DB71" i="2"/>
  <c r="EG71" i="2"/>
  <c r="FC71" i="2" s="1"/>
  <c r="HZ71" i="2"/>
  <c r="KT71" i="2"/>
  <c r="MD71" i="2"/>
  <c r="OQ71" i="2"/>
  <c r="QM71" i="2"/>
  <c r="SI71" i="2"/>
  <c r="SJ71" i="2"/>
  <c r="UE71" i="2"/>
  <c r="VZ71" i="2"/>
  <c r="WQ71" i="2"/>
  <c r="J72" i="2"/>
  <c r="K72" i="2" s="1"/>
  <c r="O72" i="2" s="1"/>
  <c r="BF72" i="2" s="1"/>
  <c r="S72" i="2"/>
  <c r="W72" i="2"/>
  <c r="EX72" i="2"/>
  <c r="GC72" i="2"/>
  <c r="GT72" i="2"/>
  <c r="LI72" i="2"/>
  <c r="LM72" i="2" s="1"/>
  <c r="MD72" i="2"/>
  <c r="MU72" i="2"/>
  <c r="NZ72" i="2"/>
  <c r="OS72" i="2" s="1"/>
  <c r="OQ72" i="2"/>
  <c r="SS72" i="2"/>
  <c r="SW72" i="2" s="1"/>
  <c r="TN72" i="2"/>
  <c r="UE72" i="2"/>
  <c r="US72" i="2"/>
  <c r="S73" i="2"/>
  <c r="AJ73" i="2"/>
  <c r="AN73" i="2"/>
  <c r="AJ74" i="2"/>
  <c r="DB74" i="2"/>
  <c r="DG74" i="2" s="1"/>
  <c r="EG74" i="2"/>
  <c r="HZ74" i="2"/>
  <c r="IS74" i="2" s="1"/>
  <c r="MD74" i="2"/>
  <c r="MW74" i="2" s="1"/>
  <c r="NZ74" i="2"/>
  <c r="OQ74" i="2"/>
  <c r="PV74" i="2"/>
  <c r="QO74" i="2" s="1"/>
  <c r="QM74" i="2"/>
  <c r="W75" i="2"/>
  <c r="AA75" i="2"/>
  <c r="AE75" i="2"/>
  <c r="AR75" i="2"/>
  <c r="AV75" i="2"/>
  <c r="HE75" i="2"/>
  <c r="HI75" i="2" s="1"/>
  <c r="HZ75" i="2"/>
  <c r="IQ75" i="2"/>
  <c r="NZ75" i="2"/>
  <c r="OS75" i="2" s="1"/>
  <c r="QM75" i="2"/>
  <c r="QR75" i="2" s="1"/>
  <c r="SI75" i="2"/>
  <c r="TN75" i="2"/>
  <c r="DB76" i="2"/>
  <c r="EG76" i="2"/>
  <c r="HZ76" i="2"/>
  <c r="IS76" i="2" s="1"/>
  <c r="MD76" i="2"/>
  <c r="MW76" i="2" s="1"/>
  <c r="NZ76" i="2"/>
  <c r="OQ76" i="2"/>
  <c r="PV76" i="2"/>
  <c r="QO76" i="2" s="1"/>
  <c r="QM76" i="2"/>
  <c r="W77" i="2"/>
  <c r="AA77" i="2"/>
  <c r="AE77" i="2"/>
  <c r="AJ77" i="2"/>
  <c r="AV77" i="2"/>
  <c r="CK77" i="2"/>
  <c r="EX77" i="2"/>
  <c r="GT77" i="2"/>
  <c r="IQ77" i="2"/>
  <c r="KT77" i="2"/>
  <c r="MU77" i="2"/>
  <c r="MZ77" i="2" s="1"/>
  <c r="NZ77" i="2"/>
  <c r="OS77" i="2" s="1"/>
  <c r="PV77" i="2"/>
  <c r="QW77" i="2"/>
  <c r="RA77" i="2" s="1"/>
  <c r="RR77" i="2"/>
  <c r="TN77" i="2"/>
  <c r="US77" i="2"/>
  <c r="J78" i="2"/>
  <c r="K78" i="2" s="1"/>
  <c r="O78" i="2" s="1"/>
  <c r="AX78" i="2" s="1"/>
  <c r="AA78" i="2"/>
  <c r="AE78" i="2"/>
  <c r="CK78" i="2"/>
  <c r="DB78" i="2"/>
  <c r="EG78" i="2"/>
  <c r="IQ78" i="2"/>
  <c r="IV78" i="2" s="1"/>
  <c r="MD78" i="2"/>
  <c r="NZ78" i="2"/>
  <c r="PV78" i="2"/>
  <c r="RR78" i="2"/>
  <c r="TA78" i="2"/>
  <c r="TN78" i="2" s="1"/>
  <c r="UG78" i="2" s="1"/>
  <c r="UF78" i="2"/>
  <c r="S79" i="2"/>
  <c r="AN79" i="2"/>
  <c r="CK79" i="2"/>
  <c r="DD79" i="2" s="1"/>
  <c r="EX79" i="2"/>
  <c r="GT79" i="2"/>
  <c r="IQ79" i="2"/>
  <c r="MU79" i="2"/>
  <c r="OQ79" i="2"/>
  <c r="QM79" i="2"/>
  <c r="SI79" i="2"/>
  <c r="UE79" i="2"/>
  <c r="J80" i="2"/>
  <c r="K80" i="2" s="1"/>
  <c r="O80" i="2" s="1"/>
  <c r="AX80" i="2" s="1"/>
  <c r="S80" i="2"/>
  <c r="AE80" i="2"/>
  <c r="EG80" i="2"/>
  <c r="IQ80" i="2"/>
  <c r="MD80" i="2"/>
  <c r="NZ80" i="2"/>
  <c r="OS80" i="2" s="1"/>
  <c r="PV80" i="2"/>
  <c r="RR80" i="2"/>
  <c r="TN80" i="2"/>
  <c r="US80" i="2"/>
  <c r="WQ80" i="2"/>
  <c r="J81" i="2"/>
  <c r="K81" i="2" s="1"/>
  <c r="O81" i="2" s="1"/>
  <c r="CK81" i="2"/>
  <c r="EG81" i="2"/>
  <c r="EX81" i="2"/>
  <c r="MD81" i="2"/>
  <c r="MW81" i="2" s="1"/>
  <c r="MU81" i="2"/>
  <c r="NZ81" i="2"/>
  <c r="OS81" i="2" s="1"/>
  <c r="PV81" i="2"/>
  <c r="SI81" i="2"/>
  <c r="UE81" i="2"/>
  <c r="UK81" i="2" s="1"/>
  <c r="US81" i="2"/>
  <c r="VD81" i="2"/>
  <c r="VA81" i="2" s="1"/>
  <c r="WQ81" i="2"/>
  <c r="S82" i="2"/>
  <c r="AJ82" i="2"/>
  <c r="AN82" i="2"/>
  <c r="AR82" i="2"/>
  <c r="AV82" i="2"/>
  <c r="CK82" i="2"/>
  <c r="DD82" i="2" s="1"/>
  <c r="EX82" i="2"/>
  <c r="EY82" i="2"/>
  <c r="IQ82" i="2"/>
  <c r="IR82" i="2"/>
  <c r="MU82" i="2"/>
  <c r="MV82" i="2"/>
  <c r="PA82" i="2"/>
  <c r="PE82" i="2" s="1"/>
  <c r="PV82" i="2"/>
  <c r="QM82" i="2"/>
  <c r="RR82" i="2"/>
  <c r="SK82" i="2" s="1"/>
  <c r="SI82" i="2"/>
  <c r="W83" i="2"/>
  <c r="AA83" i="2"/>
  <c r="AE83" i="2"/>
  <c r="AR83" i="2"/>
  <c r="AV83" i="2"/>
  <c r="DB83" i="2"/>
  <c r="DG83" i="2" s="1"/>
  <c r="EG83" i="2"/>
  <c r="FC83" i="2" s="1"/>
  <c r="GC83" i="2"/>
  <c r="HZ83" i="2"/>
  <c r="KT83" i="2"/>
  <c r="MD83" i="2"/>
  <c r="NZ83" i="2"/>
  <c r="PV83" i="2"/>
  <c r="QO83" i="2" s="1"/>
  <c r="RR83" i="2"/>
  <c r="SK83" i="2" s="1"/>
  <c r="SS83" i="2"/>
  <c r="SW83" i="2" s="1"/>
  <c r="UF83" i="2" s="1"/>
  <c r="US83" i="2"/>
  <c r="S84" i="2"/>
  <c r="EX84" i="2"/>
  <c r="HZ84" i="2"/>
  <c r="MU84" i="2"/>
  <c r="OQ84" i="2"/>
  <c r="QM84" i="2"/>
  <c r="SI84" i="2"/>
  <c r="UE84" i="2"/>
  <c r="UK84" i="2" s="1"/>
  <c r="US84" i="2"/>
  <c r="MD85" i="2"/>
  <c r="MW85" i="2" s="1"/>
  <c r="NZ85" i="2"/>
  <c r="OQ85" i="2"/>
  <c r="SS85" i="2"/>
  <c r="SW85" i="2" s="1"/>
  <c r="UF85" i="2" s="1"/>
  <c r="J86" i="2"/>
  <c r="K86" i="2" s="1"/>
  <c r="O86" i="2" s="1"/>
  <c r="AX86" i="2" s="1"/>
  <c r="AJ86" i="2"/>
  <c r="FH86" i="2"/>
  <c r="FL86" i="2" s="1"/>
  <c r="GU86" i="2" s="1"/>
  <c r="HZ86" i="2"/>
  <c r="IS86" i="2" s="1"/>
  <c r="IQ86" i="2"/>
  <c r="NZ86" i="2"/>
  <c r="OS86" i="2" s="1"/>
  <c r="QM86" i="2"/>
  <c r="RR86" i="2"/>
  <c r="TN86" i="2"/>
  <c r="K132" i="2"/>
  <c r="O132" i="2" s="1"/>
  <c r="WZ147" i="2"/>
  <c r="VE147" i="2"/>
  <c r="VI147" i="2" s="1"/>
  <c r="DP149" i="2"/>
  <c r="DL143" i="2"/>
  <c r="DP143" i="2" s="1"/>
  <c r="J87" i="2"/>
  <c r="K87" i="2" s="1"/>
  <c r="O87" i="2" s="1"/>
  <c r="AX87" i="2" s="1"/>
  <c r="AA87" i="2"/>
  <c r="AE87" i="2"/>
  <c r="EG87" i="2"/>
  <c r="GC87" i="2"/>
  <c r="IQ87" i="2"/>
  <c r="MD87" i="2"/>
  <c r="NZ87" i="2"/>
  <c r="OS87" i="2" s="1"/>
  <c r="PV87" i="2"/>
  <c r="RR87" i="2"/>
  <c r="TN87" i="2"/>
  <c r="US87" i="2"/>
  <c r="WQ87" i="2"/>
  <c r="J88" i="2"/>
  <c r="DB88" i="2"/>
  <c r="DL88" i="2"/>
  <c r="DP88" i="2" s="1"/>
  <c r="EG88" i="2"/>
  <c r="EX88" i="2"/>
  <c r="MD88" i="2"/>
  <c r="MW88" i="2" s="1"/>
  <c r="MU88" i="2"/>
  <c r="OQ88" i="2"/>
  <c r="PV88" i="2"/>
  <c r="RR88" i="2"/>
  <c r="UE88" i="2"/>
  <c r="US88" i="2"/>
  <c r="VD88" i="2"/>
  <c r="WZ88" i="2" s="1"/>
  <c r="WQ88" i="2"/>
  <c r="S89" i="2"/>
  <c r="AN89" i="2"/>
  <c r="AR89" i="2"/>
  <c r="AV89" i="2"/>
  <c r="CK89" i="2"/>
  <c r="DD89" i="2" s="1"/>
  <c r="EX89" i="2"/>
  <c r="EY89" i="2"/>
  <c r="IQ89" i="2"/>
  <c r="IR89" i="2"/>
  <c r="MU89" i="2"/>
  <c r="MV89" i="2"/>
  <c r="QW89" i="2"/>
  <c r="RA89" i="2" s="1"/>
  <c r="RR89" i="2"/>
  <c r="SI89" i="2"/>
  <c r="AN90" i="2"/>
  <c r="AR90" i="2"/>
  <c r="DB90" i="2"/>
  <c r="EG90" i="2"/>
  <c r="GC90" i="2"/>
  <c r="HZ90" i="2"/>
  <c r="MD90" i="2"/>
  <c r="SI90" i="2"/>
  <c r="SJ90" i="2"/>
  <c r="UE90" i="2"/>
  <c r="UF90" i="2"/>
  <c r="US90" i="2"/>
  <c r="VZ90" i="2"/>
  <c r="WQ90" i="2"/>
  <c r="J91" i="2"/>
  <c r="K91" i="2" s="1"/>
  <c r="O91" i="2" s="1"/>
  <c r="BF91" i="2" s="1"/>
  <c r="S91" i="2"/>
  <c r="W91" i="2"/>
  <c r="EX91" i="2"/>
  <c r="GT91" i="2"/>
  <c r="HZ91" i="2"/>
  <c r="MU91" i="2"/>
  <c r="OQ91" i="2"/>
  <c r="OV91" i="2" s="1"/>
  <c r="QM91" i="2"/>
  <c r="SI91" i="2"/>
  <c r="SN91" i="2" s="1"/>
  <c r="UE91" i="2"/>
  <c r="US91" i="2"/>
  <c r="DB92" i="2"/>
  <c r="EG92" i="2"/>
  <c r="HZ92" i="2"/>
  <c r="MD92" i="2"/>
  <c r="NZ92" i="2"/>
  <c r="PV92" i="2"/>
  <c r="RR92" i="2"/>
  <c r="SN92" i="2" s="1"/>
  <c r="TN92" i="2"/>
  <c r="UK92" i="2" s="1"/>
  <c r="US92" i="2"/>
  <c r="VZ92" i="2"/>
  <c r="J94" i="2"/>
  <c r="K94" i="2" s="1"/>
  <c r="O94" i="2" s="1"/>
  <c r="AX94" i="2" s="1"/>
  <c r="AJ94" i="2"/>
  <c r="DB94" i="2"/>
  <c r="DG94" i="2" s="1"/>
  <c r="EG94" i="2"/>
  <c r="HZ94" i="2"/>
  <c r="IS94" i="2" s="1"/>
  <c r="MD94" i="2"/>
  <c r="MZ94" i="2" s="1"/>
  <c r="NZ94" i="2"/>
  <c r="PV94" i="2"/>
  <c r="QO94" i="2" s="1"/>
  <c r="RR94" i="2"/>
  <c r="SK94" i="2" s="1"/>
  <c r="TN94" i="2"/>
  <c r="J95" i="2"/>
  <c r="K95" i="2" s="1"/>
  <c r="O95" i="2" s="1"/>
  <c r="AX95" i="2" s="1"/>
  <c r="AA95" i="2"/>
  <c r="AE95" i="2"/>
  <c r="EG95" i="2"/>
  <c r="GC95" i="2"/>
  <c r="IQ95" i="2"/>
  <c r="MD95" i="2"/>
  <c r="NZ95" i="2"/>
  <c r="PV95" i="2"/>
  <c r="RR95" i="2"/>
  <c r="TN95" i="2"/>
  <c r="UK95" i="2" s="1"/>
  <c r="US95" i="2"/>
  <c r="VZ95" i="2"/>
  <c r="WQ95" i="2"/>
  <c r="S96" i="2"/>
  <c r="W96" i="2"/>
  <c r="AA96" i="2"/>
  <c r="AE96" i="2"/>
  <c r="CK96" i="2"/>
  <c r="EG96" i="2"/>
  <c r="FC96" i="2" s="1"/>
  <c r="GC96" i="2"/>
  <c r="HZ96" i="2"/>
  <c r="MU96" i="2"/>
  <c r="NZ96" i="2"/>
  <c r="OS96" i="2" s="1"/>
  <c r="OQ96" i="2"/>
  <c r="QM96" i="2"/>
  <c r="RR96" i="2"/>
  <c r="SK96" i="2" s="1"/>
  <c r="SI96" i="2"/>
  <c r="UE96" i="2"/>
  <c r="VZ96" i="2"/>
  <c r="J97" i="2"/>
  <c r="K97" i="2" s="1"/>
  <c r="O97" i="2" s="1"/>
  <c r="GT97" i="2"/>
  <c r="HE97" i="2"/>
  <c r="HI97" i="2" s="1"/>
  <c r="IR97" i="2" s="1"/>
  <c r="IQ97" i="2"/>
  <c r="MD97" i="2"/>
  <c r="MW97" i="2" s="1"/>
  <c r="OQ97" i="2"/>
  <c r="OV97" i="2" s="1"/>
  <c r="PV97" i="2"/>
  <c r="QM97" i="2"/>
  <c r="SI97" i="2"/>
  <c r="TN97" i="2"/>
  <c r="US97" i="2"/>
  <c r="VD97" i="2"/>
  <c r="WZ97" i="2" s="1"/>
  <c r="J98" i="2"/>
  <c r="K98" i="2" s="1"/>
  <c r="O98" i="2" s="1"/>
  <c r="AJ98" i="2"/>
  <c r="AN98" i="2"/>
  <c r="AR98" i="2"/>
  <c r="AV98" i="2"/>
  <c r="CK98" i="2"/>
  <c r="DG98" i="2" s="1"/>
  <c r="EX98" i="2"/>
  <c r="EY98" i="2"/>
  <c r="MU98" i="2"/>
  <c r="MV98" i="2"/>
  <c r="PA98" i="2"/>
  <c r="PE98" i="2" s="1"/>
  <c r="PV98" i="2"/>
  <c r="QM98" i="2"/>
  <c r="S99" i="2"/>
  <c r="W99" i="2"/>
  <c r="AA99" i="2"/>
  <c r="AE99" i="2"/>
  <c r="AR99" i="2"/>
  <c r="AV99" i="2"/>
  <c r="CK99" i="2"/>
  <c r="DD99" i="2" s="1"/>
  <c r="EG99" i="2"/>
  <c r="IQ99" i="2"/>
  <c r="KT99" i="2"/>
  <c r="MD99" i="2"/>
  <c r="MZ99" i="2" s="1"/>
  <c r="NZ99" i="2"/>
  <c r="OS99" i="2" s="1"/>
  <c r="PV99" i="2"/>
  <c r="QO99" i="2" s="1"/>
  <c r="RR99" i="2"/>
  <c r="TN99" i="2"/>
  <c r="UG99" i="2" s="1"/>
  <c r="US99" i="2"/>
  <c r="VZ99" i="2"/>
  <c r="WQ99" i="2"/>
  <c r="J100" i="2"/>
  <c r="K100" i="2" s="1"/>
  <c r="O100" i="2" s="1"/>
  <c r="AX100" i="2" s="1"/>
  <c r="W100" i="2"/>
  <c r="AA100" i="2"/>
  <c r="AE100" i="2"/>
  <c r="CK100" i="2"/>
  <c r="DB100" i="2"/>
  <c r="EG100" i="2"/>
  <c r="GC100" i="2"/>
  <c r="HZ100" i="2"/>
  <c r="KT100" i="2"/>
  <c r="MD100" i="2"/>
  <c r="OQ100" i="2"/>
  <c r="QM100" i="2"/>
  <c r="SI100" i="2"/>
  <c r="SN100" i="2" s="1"/>
  <c r="UE100" i="2"/>
  <c r="US100" i="2"/>
  <c r="VZ100" i="2"/>
  <c r="J101" i="2"/>
  <c r="K101" i="2" s="1"/>
  <c r="O101" i="2" s="1"/>
  <c r="AX101" i="2" s="1"/>
  <c r="DB101" i="2"/>
  <c r="DL101" i="2"/>
  <c r="DP101" i="2" s="1"/>
  <c r="EY101" i="2" s="1"/>
  <c r="FH101" i="2"/>
  <c r="FL101" i="2" s="1"/>
  <c r="GC101" i="2"/>
  <c r="GT101" i="2"/>
  <c r="HZ101" i="2"/>
  <c r="IS101" i="2" s="1"/>
  <c r="IQ101" i="2"/>
  <c r="OQ101" i="2"/>
  <c r="PV101" i="2"/>
  <c r="RR101" i="2"/>
  <c r="TN101" i="2"/>
  <c r="US101" i="2"/>
  <c r="VZ101" i="2"/>
  <c r="AJ102" i="2"/>
  <c r="DB102" i="2"/>
  <c r="WZ102" i="2"/>
  <c r="KT102" i="2"/>
  <c r="NZ102" i="2"/>
  <c r="OQ102" i="2"/>
  <c r="TN102" i="2"/>
  <c r="UE102" i="2"/>
  <c r="AN103" i="2"/>
  <c r="CK103" i="2"/>
  <c r="DD103" i="2" s="1"/>
  <c r="EX103" i="2"/>
  <c r="GT103" i="2"/>
  <c r="GY103" i="2" s="1"/>
  <c r="IQ103" i="2"/>
  <c r="KT103" i="2"/>
  <c r="MU103" i="2"/>
  <c r="OQ103" i="2"/>
  <c r="QM103" i="2"/>
  <c r="SI103" i="2"/>
  <c r="SJ103" i="2"/>
  <c r="UE103" i="2"/>
  <c r="VZ103" i="2"/>
  <c r="WQ103" i="2"/>
  <c r="J104" i="2"/>
  <c r="S104" i="2"/>
  <c r="W104" i="2"/>
  <c r="AE104" i="2"/>
  <c r="EG104" i="2"/>
  <c r="GT104" i="2"/>
  <c r="HZ104" i="2"/>
  <c r="MD104" i="2"/>
  <c r="OQ104" i="2"/>
  <c r="QM104" i="2"/>
  <c r="RR104" i="2"/>
  <c r="TN104" i="2"/>
  <c r="US104" i="2"/>
  <c r="J105" i="2"/>
  <c r="K105" i="2" s="1"/>
  <c r="O105" i="2" s="1"/>
  <c r="CK105" i="2"/>
  <c r="DD105" i="2" s="1"/>
  <c r="NZ105" i="2"/>
  <c r="OS105" i="2" s="1"/>
  <c r="PV105" i="2"/>
  <c r="SI105" i="2"/>
  <c r="TN105" i="2"/>
  <c r="US105" i="2"/>
  <c r="VD105" i="2"/>
  <c r="VA105" i="2" s="1"/>
  <c r="WQ105" i="2"/>
  <c r="AJ106" i="2"/>
  <c r="AN106" i="2"/>
  <c r="AR106" i="2"/>
  <c r="AV106" i="2"/>
  <c r="DB106" i="2"/>
  <c r="GU106" i="2"/>
  <c r="IQ106" i="2"/>
  <c r="IR106" i="2"/>
  <c r="PV106" i="2"/>
  <c r="QO106" i="2" s="1"/>
  <c r="QM106" i="2"/>
  <c r="RR106" i="2"/>
  <c r="SK106" i="2" s="1"/>
  <c r="SI106" i="2"/>
  <c r="S107" i="2"/>
  <c r="W107" i="2"/>
  <c r="AA107" i="2"/>
  <c r="AE107" i="2"/>
  <c r="AJ107" i="2"/>
  <c r="AR107" i="2"/>
  <c r="AV107" i="2"/>
  <c r="DB107" i="2"/>
  <c r="EX107" i="2"/>
  <c r="GT107" i="2"/>
  <c r="GY107" i="2" s="1"/>
  <c r="HZ107" i="2"/>
  <c r="MU107" i="2"/>
  <c r="NZ107" i="2"/>
  <c r="OV107" i="2" s="1"/>
  <c r="PV107" i="2"/>
  <c r="RR107" i="2"/>
  <c r="SK107" i="2" s="1"/>
  <c r="TN107" i="2"/>
  <c r="UK107" i="2" s="1"/>
  <c r="US107" i="2"/>
  <c r="VZ107" i="2"/>
  <c r="WQ107" i="2"/>
  <c r="J108" i="2"/>
  <c r="K108" i="2" s="1"/>
  <c r="O108" i="2" s="1"/>
  <c r="BF108" i="2" s="1"/>
  <c r="W108" i="2"/>
  <c r="AA108" i="2"/>
  <c r="CK108" i="2"/>
  <c r="DD108" i="2" s="1"/>
  <c r="DB108" i="2"/>
  <c r="EG108" i="2"/>
  <c r="GC108" i="2"/>
  <c r="HZ108" i="2"/>
  <c r="MD108" i="2"/>
  <c r="OQ108" i="2"/>
  <c r="QM108" i="2"/>
  <c r="SI108" i="2"/>
  <c r="UE108" i="2"/>
  <c r="US108" i="2"/>
  <c r="VZ108" i="2"/>
  <c r="J109" i="2"/>
  <c r="K109" i="2" s="1"/>
  <c r="O109" i="2" s="1"/>
  <c r="AX109" i="2" s="1"/>
  <c r="DB109" i="2"/>
  <c r="GC109" i="2"/>
  <c r="GT109" i="2"/>
  <c r="LI109" i="2"/>
  <c r="LM109" i="2" s="1"/>
  <c r="MV109" i="2" s="1"/>
  <c r="OQ109" i="2"/>
  <c r="OV109" i="2" s="1"/>
  <c r="QM109" i="2"/>
  <c r="RR109" i="2"/>
  <c r="TN109" i="2"/>
  <c r="VD109" i="2"/>
  <c r="VE109" i="2" s="1"/>
  <c r="VI109" i="2" s="1"/>
  <c r="WR109" i="2" s="1"/>
  <c r="VZ109" i="2"/>
  <c r="S110" i="2"/>
  <c r="AJ110" i="2"/>
  <c r="AN110" i="2"/>
  <c r="AR110" i="2"/>
  <c r="AV110" i="2"/>
  <c r="DB110" i="2"/>
  <c r="DG110" i="2" s="1"/>
  <c r="EG110" i="2"/>
  <c r="HZ110" i="2"/>
  <c r="IS110" i="2" s="1"/>
  <c r="MD110" i="2"/>
  <c r="MW110" i="2" s="1"/>
  <c r="QW110" i="2"/>
  <c r="RA110" i="2" s="1"/>
  <c r="SJ110" i="2" s="1"/>
  <c r="SS110" i="2"/>
  <c r="SW110" i="2" s="1"/>
  <c r="TN110" i="2"/>
  <c r="UE110" i="2"/>
  <c r="AJ111" i="2"/>
  <c r="AN111" i="2"/>
  <c r="AR111" i="2"/>
  <c r="CK111" i="2"/>
  <c r="DD111" i="2" s="1"/>
  <c r="EX111" i="2"/>
  <c r="GT111" i="2"/>
  <c r="IQ111" i="2"/>
  <c r="MU111" i="2"/>
  <c r="OQ111" i="2"/>
  <c r="QM111" i="2"/>
  <c r="QN111" i="2"/>
  <c r="SI111" i="2"/>
  <c r="UE111" i="2"/>
  <c r="UF111" i="2"/>
  <c r="J114" i="2"/>
  <c r="K114" i="2" s="1"/>
  <c r="O114" i="2" s="1"/>
  <c r="AX114" i="2" s="1"/>
  <c r="FH114" i="2"/>
  <c r="FL114" i="2" s="1"/>
  <c r="GU114" i="2" s="1"/>
  <c r="HE114" i="2"/>
  <c r="HI114" i="2" s="1"/>
  <c r="HZ114" i="2"/>
  <c r="IQ114" i="2"/>
  <c r="PV114" i="2"/>
  <c r="QM114" i="2"/>
  <c r="DZ16" i="2"/>
  <c r="DZ177" i="2" s="1"/>
  <c r="ED16" i="2"/>
  <c r="ED177" i="2" s="1"/>
  <c r="AS120" i="2"/>
  <c r="GB120" i="2"/>
  <c r="VK16" i="2"/>
  <c r="J121" i="2"/>
  <c r="K121" i="2" s="1"/>
  <c r="DB121" i="2"/>
  <c r="HE121" i="2"/>
  <c r="HZ121" i="2"/>
  <c r="IS121" i="2" s="1"/>
  <c r="JA121" i="2"/>
  <c r="JE121" i="2" s="1"/>
  <c r="MU121" i="2"/>
  <c r="QM121" i="2"/>
  <c r="TN121" i="2"/>
  <c r="UG121" i="2" s="1"/>
  <c r="US121" i="2"/>
  <c r="AJ122" i="2"/>
  <c r="AI120" i="2"/>
  <c r="AM120" i="2"/>
  <c r="AQ120" i="2"/>
  <c r="AU120" i="2"/>
  <c r="BX120" i="2"/>
  <c r="DB122" i="2"/>
  <c r="EO120" i="2"/>
  <c r="ES120" i="2"/>
  <c r="GS120" i="2"/>
  <c r="KF120" i="2"/>
  <c r="MV122" i="2"/>
  <c r="OH120" i="2"/>
  <c r="OL120" i="2"/>
  <c r="PV122" i="2"/>
  <c r="QM122" i="2"/>
  <c r="RR122" i="2"/>
  <c r="RZ120" i="2"/>
  <c r="TA120" i="2"/>
  <c r="US122" i="2"/>
  <c r="J123" i="2"/>
  <c r="K123" i="2" s="1"/>
  <c r="O123" i="2" s="1"/>
  <c r="AX123" i="2" s="1"/>
  <c r="Q120" i="2"/>
  <c r="CK123" i="2"/>
  <c r="DD123" i="2" s="1"/>
  <c r="DB123" i="2"/>
  <c r="EX123" i="2"/>
  <c r="FC123" i="2" s="1"/>
  <c r="HE123" i="2"/>
  <c r="HZ123" i="2"/>
  <c r="IS123" i="2" s="1"/>
  <c r="MU123" i="2"/>
  <c r="OQ123" i="2"/>
  <c r="QD120" i="2"/>
  <c r="TN123" i="2"/>
  <c r="UG123" i="2" s="1"/>
  <c r="US123" i="2"/>
  <c r="AJ124" i="2"/>
  <c r="AN124" i="2"/>
  <c r="AR124" i="2"/>
  <c r="DB124" i="2"/>
  <c r="GT124" i="2"/>
  <c r="JV124" i="2"/>
  <c r="MV124" i="2"/>
  <c r="PV124" i="2"/>
  <c r="QO124" i="2" s="1"/>
  <c r="QM124" i="2"/>
  <c r="SS124" i="2"/>
  <c r="SW124" i="2" s="1"/>
  <c r="UE124" i="2"/>
  <c r="US124" i="2"/>
  <c r="VD124" i="2"/>
  <c r="VE124" i="2" s="1"/>
  <c r="VI124" i="2" s="1"/>
  <c r="WR124" i="2" s="1"/>
  <c r="VZ124" i="2"/>
  <c r="S125" i="2"/>
  <c r="AJ125" i="2"/>
  <c r="AN125" i="2"/>
  <c r="AR125" i="2"/>
  <c r="AV125" i="2"/>
  <c r="BA120" i="2"/>
  <c r="EX125" i="2"/>
  <c r="HE125" i="2"/>
  <c r="JV125" i="2"/>
  <c r="KQ125" i="2" s="1"/>
  <c r="KP125" i="2"/>
  <c r="MU125" i="2"/>
  <c r="NZ125" i="2"/>
  <c r="QM125" i="2"/>
  <c r="RR125" i="2"/>
  <c r="SI125" i="2"/>
  <c r="TN125" i="2"/>
  <c r="WQ125" i="2"/>
  <c r="CK126" i="2"/>
  <c r="DB126" i="2"/>
  <c r="EG126" i="2"/>
  <c r="EZ126" i="2" s="1"/>
  <c r="GC126" i="2"/>
  <c r="GV126" i="2" s="1"/>
  <c r="IL120" i="2"/>
  <c r="JA126" i="2"/>
  <c r="JE126" i="2" s="1"/>
  <c r="OQ126" i="2"/>
  <c r="TN126" i="2"/>
  <c r="UG126" i="2" s="1"/>
  <c r="US126" i="2"/>
  <c r="AX127" i="2"/>
  <c r="WQ127" i="2"/>
  <c r="WV127" i="2" s="1"/>
  <c r="P128" i="2"/>
  <c r="AB128" i="2"/>
  <c r="WD128" i="2"/>
  <c r="WL128" i="2"/>
  <c r="WP128" i="2"/>
  <c r="GT129" i="2"/>
  <c r="OQ129" i="2"/>
  <c r="VZ129" i="2"/>
  <c r="W130" i="2"/>
  <c r="AA130" i="2"/>
  <c r="AD128" i="2"/>
  <c r="EG130" i="2"/>
  <c r="EZ130" i="2" s="1"/>
  <c r="GT130" i="2"/>
  <c r="MD130" i="2"/>
  <c r="MU130" i="2"/>
  <c r="UE130" i="2"/>
  <c r="US130" i="2"/>
  <c r="HI156" i="2"/>
  <c r="HE155" i="2"/>
  <c r="HI155" i="2" s="1"/>
  <c r="LM156" i="2"/>
  <c r="LI155" i="2"/>
  <c r="RA156" i="2"/>
  <c r="QW155" i="2"/>
  <c r="RA155" i="2" s="1"/>
  <c r="BP160" i="2"/>
  <c r="BT160" i="2" s="1"/>
  <c r="BO158" i="2"/>
  <c r="HI161" i="2"/>
  <c r="HE160" i="2"/>
  <c r="HE158" i="2" s="1"/>
  <c r="S131" i="2"/>
  <c r="W131" i="2"/>
  <c r="AL128" i="2"/>
  <c r="CK131" i="2"/>
  <c r="DD131" i="2" s="1"/>
  <c r="OL128" i="2"/>
  <c r="UE131" i="2"/>
  <c r="US131" i="2"/>
  <c r="VZ131" i="2"/>
  <c r="S132" i="2"/>
  <c r="AE132" i="2"/>
  <c r="CK132" i="2"/>
  <c r="DD132" i="2" s="1"/>
  <c r="EX132" i="2"/>
  <c r="GT132" i="2"/>
  <c r="MD132" i="2"/>
  <c r="MU132" i="2"/>
  <c r="UE132" i="2"/>
  <c r="WQ132" i="2"/>
  <c r="S133" i="2"/>
  <c r="AA133" i="2"/>
  <c r="AE133" i="2"/>
  <c r="AH128" i="2"/>
  <c r="EG133" i="2"/>
  <c r="EZ133" i="2" s="1"/>
  <c r="GT133" i="2"/>
  <c r="MD133" i="2"/>
  <c r="MW133" i="2" s="1"/>
  <c r="MU133" i="2"/>
  <c r="NZ133" i="2"/>
  <c r="OS133" i="2" s="1"/>
  <c r="OQ133" i="2"/>
  <c r="VZ133" i="2"/>
  <c r="W134" i="2"/>
  <c r="AA134" i="2"/>
  <c r="AE134" i="2"/>
  <c r="DX128" i="2"/>
  <c r="EX134" i="2"/>
  <c r="GC134" i="2"/>
  <c r="GV134" i="2" s="1"/>
  <c r="HZ134" i="2"/>
  <c r="IS134" i="2" s="1"/>
  <c r="OD128" i="2"/>
  <c r="QD128" i="2"/>
  <c r="TZ128" i="2"/>
  <c r="US134" i="2"/>
  <c r="VZ134" i="2"/>
  <c r="WV134" i="2" s="1"/>
  <c r="I128" i="2"/>
  <c r="AR135" i="2"/>
  <c r="BX128" i="2"/>
  <c r="EX135" i="2"/>
  <c r="FH128" i="2"/>
  <c r="FL128" i="2" s="1"/>
  <c r="FL135" i="2"/>
  <c r="FX128" i="2"/>
  <c r="GC135" i="2"/>
  <c r="GT135" i="2"/>
  <c r="HM128" i="2"/>
  <c r="JM128" i="2"/>
  <c r="KF128" i="2"/>
  <c r="LQ128" i="2"/>
  <c r="MH128" i="2"/>
  <c r="NU128" i="2"/>
  <c r="NZ135" i="2"/>
  <c r="OS135" i="2" s="1"/>
  <c r="TE128" i="2"/>
  <c r="WQ135" i="2"/>
  <c r="AJ136" i="2"/>
  <c r="AN136" i="2"/>
  <c r="AQ128" i="2"/>
  <c r="AX136" i="2"/>
  <c r="CK136" i="2"/>
  <c r="DG136" i="2" s="1"/>
  <c r="GG128" i="2"/>
  <c r="JV136" i="2"/>
  <c r="KQ136" i="2" s="1"/>
  <c r="KO136" i="2"/>
  <c r="MD136" i="2"/>
  <c r="OQ136" i="2"/>
  <c r="OV136" i="2" s="1"/>
  <c r="AJ137" i="2"/>
  <c r="AN137" i="2"/>
  <c r="AR137" i="2"/>
  <c r="AV137" i="2"/>
  <c r="CK137" i="2"/>
  <c r="DD137" i="2" s="1"/>
  <c r="EX137" i="2"/>
  <c r="GC137" i="2"/>
  <c r="GT137" i="2"/>
  <c r="IQ137" i="2"/>
  <c r="IV137" i="2" s="1"/>
  <c r="OQ137" i="2"/>
  <c r="RR137" i="2"/>
  <c r="SK137" i="2" s="1"/>
  <c r="SI137" i="2"/>
  <c r="WQ137" i="2"/>
  <c r="WZ137" i="2"/>
  <c r="AJ138" i="2"/>
  <c r="AN138" i="2"/>
  <c r="CK138" i="2"/>
  <c r="DD138" i="2" s="1"/>
  <c r="EG138" i="2"/>
  <c r="EZ138" i="2" s="1"/>
  <c r="ES128" i="2"/>
  <c r="EX138" i="2"/>
  <c r="GT138" i="2"/>
  <c r="GY138" i="2" s="1"/>
  <c r="IL128" i="2"/>
  <c r="IQ138" i="2"/>
  <c r="OQ138" i="2"/>
  <c r="PV138" i="2"/>
  <c r="QO138" i="2" s="1"/>
  <c r="RR138" i="2"/>
  <c r="SK138" i="2" s="1"/>
  <c r="EG139" i="2"/>
  <c r="EZ139" i="2" s="1"/>
  <c r="GC139" i="2"/>
  <c r="GV139" i="2" s="1"/>
  <c r="HQ128" i="2"/>
  <c r="LU128" i="2"/>
  <c r="MU139" i="2"/>
  <c r="RZ128" i="2"/>
  <c r="UE139" i="2"/>
  <c r="VD139" i="2"/>
  <c r="WQ139" i="2"/>
  <c r="AA140" i="2"/>
  <c r="AE140" i="2"/>
  <c r="AR140" i="2"/>
  <c r="CK140" i="2"/>
  <c r="DD140" i="2" s="1"/>
  <c r="FP141" i="2"/>
  <c r="GB141" i="2"/>
  <c r="HD141" i="2"/>
  <c r="HY141" i="2"/>
  <c r="LY141" i="2"/>
  <c r="NI141" i="2"/>
  <c r="OR141" i="2" s="1"/>
  <c r="NM141" i="2"/>
  <c r="PU141" i="2"/>
  <c r="RI141" i="2"/>
  <c r="TA141" i="2"/>
  <c r="VY141" i="2"/>
  <c r="US142" i="2"/>
  <c r="GG143" i="2"/>
  <c r="GK143" i="2"/>
  <c r="GO143" i="2"/>
  <c r="GS143" i="2"/>
  <c r="HY143" i="2"/>
  <c r="JI141" i="2"/>
  <c r="LH143" i="2"/>
  <c r="LY143" i="2"/>
  <c r="MC143" i="2"/>
  <c r="MP143" i="2"/>
  <c r="MT143" i="2"/>
  <c r="ND143" i="2"/>
  <c r="NM143" i="2"/>
  <c r="NY143" i="2"/>
  <c r="PI143" i="2"/>
  <c r="PM143" i="2"/>
  <c r="PQ143" i="2"/>
  <c r="PU143" i="2"/>
  <c r="QL143" i="2"/>
  <c r="QV143" i="2"/>
  <c r="RE143" i="2"/>
  <c r="RM143" i="2"/>
  <c r="TA143" i="2"/>
  <c r="TE143" i="2"/>
  <c r="TI143" i="2"/>
  <c r="TM143" i="2"/>
  <c r="TR143" i="2"/>
  <c r="VM141" i="2"/>
  <c r="VM143" i="2"/>
  <c r="VQ143" i="2"/>
  <c r="VU143" i="2"/>
  <c r="VY143" i="2"/>
  <c r="WP143" i="2"/>
  <c r="DB144" i="2"/>
  <c r="GC144" i="2"/>
  <c r="GY144" i="2" s="1"/>
  <c r="MU144" i="2"/>
  <c r="RR144" i="2"/>
  <c r="SN144" i="2" s="1"/>
  <c r="S145" i="2"/>
  <c r="W145" i="2"/>
  <c r="DB145" i="2"/>
  <c r="GC145" i="2"/>
  <c r="GY145" i="2" s="1"/>
  <c r="JV145" i="2"/>
  <c r="KT145" i="2" s="1"/>
  <c r="MU145" i="2"/>
  <c r="PV145" i="2"/>
  <c r="QR145" i="2" s="1"/>
  <c r="VZ145" i="2"/>
  <c r="WV145" i="2" s="1"/>
  <c r="DB146" i="2"/>
  <c r="GC146" i="2"/>
  <c r="GY146" i="2" s="1"/>
  <c r="MU146" i="2"/>
  <c r="RR146" i="2"/>
  <c r="SN146" i="2" s="1"/>
  <c r="TN146" i="2"/>
  <c r="UK146" i="2" s="1"/>
  <c r="S147" i="2"/>
  <c r="W147" i="2"/>
  <c r="AA147" i="2"/>
  <c r="DB147" i="2"/>
  <c r="GC147" i="2"/>
  <c r="GY147" i="2" s="1"/>
  <c r="JV147" i="2"/>
  <c r="KQ147" i="2" s="1"/>
  <c r="MU147" i="2"/>
  <c r="RR147" i="2"/>
  <c r="SN147" i="2" s="1"/>
  <c r="VZ147" i="2"/>
  <c r="WV147" i="2" s="1"/>
  <c r="DB148" i="2"/>
  <c r="GC148" i="2"/>
  <c r="GY148" i="2" s="1"/>
  <c r="MU148" i="2"/>
  <c r="U143" i="2"/>
  <c r="U141" i="2" s="1"/>
  <c r="AO143" i="2"/>
  <c r="AR143" i="2" s="1"/>
  <c r="AR141" i="2" s="1"/>
  <c r="AR149" i="2"/>
  <c r="AW149" i="2" s="1"/>
  <c r="BD149" i="2"/>
  <c r="CK149" i="2"/>
  <c r="MD149" i="2"/>
  <c r="MW149" i="2" s="1"/>
  <c r="RR149" i="2"/>
  <c r="SN149" i="2" s="1"/>
  <c r="CK150" i="2"/>
  <c r="DD150" i="2" s="1"/>
  <c r="JV150" i="2"/>
  <c r="KT150" i="2" s="1"/>
  <c r="MD150" i="2"/>
  <c r="NZ150" i="2"/>
  <c r="OV150" i="2" s="1"/>
  <c r="PV150" i="2"/>
  <c r="QO150" i="2" s="1"/>
  <c r="VD150" i="2"/>
  <c r="VE150" i="2" s="1"/>
  <c r="VI150" i="2" s="1"/>
  <c r="WY150" i="2" s="1"/>
  <c r="VZ150" i="2"/>
  <c r="WV150" i="2" s="1"/>
  <c r="AA151" i="2"/>
  <c r="AE151" i="2"/>
  <c r="AR151" i="2"/>
  <c r="DB151" i="2"/>
  <c r="HZ151" i="2"/>
  <c r="IV151" i="2" s="1"/>
  <c r="MD151" i="2"/>
  <c r="MW151" i="2" s="1"/>
  <c r="RR151" i="2"/>
  <c r="SN151" i="2" s="1"/>
  <c r="CK152" i="2"/>
  <c r="WY153" i="2"/>
  <c r="EG152" i="2"/>
  <c r="EZ152" i="2" s="1"/>
  <c r="HZ152" i="2"/>
  <c r="AJ153" i="2"/>
  <c r="AN153" i="2"/>
  <c r="AR153" i="2"/>
  <c r="AV153" i="2"/>
  <c r="DK155" i="2"/>
  <c r="HD155" i="2"/>
  <c r="HM155" i="2"/>
  <c r="HQ155" i="2"/>
  <c r="HU155" i="2"/>
  <c r="HY155" i="2"/>
  <c r="LH155" i="2"/>
  <c r="LQ155" i="2"/>
  <c r="LU155" i="2"/>
  <c r="LY155" i="2"/>
  <c r="MC155" i="2"/>
  <c r="OZ155" i="2"/>
  <c r="PI155" i="2"/>
  <c r="PM155" i="2"/>
  <c r="PQ155" i="2"/>
  <c r="PU155" i="2"/>
  <c r="SR155" i="2"/>
  <c r="TA155" i="2"/>
  <c r="TE155" i="2"/>
  <c r="TI155" i="2"/>
  <c r="TM155" i="2"/>
  <c r="WD155" i="2"/>
  <c r="WH155" i="2"/>
  <c r="WL155" i="2"/>
  <c r="WP155" i="2"/>
  <c r="IQ156" i="2"/>
  <c r="MU156" i="2"/>
  <c r="OQ156" i="2"/>
  <c r="PV156" i="2"/>
  <c r="QO156" i="2" s="1"/>
  <c r="SI156" i="2"/>
  <c r="SL156" i="2" s="1"/>
  <c r="TN156" i="2"/>
  <c r="US156" i="2"/>
  <c r="VZ156" i="2"/>
  <c r="EK158" i="2"/>
  <c r="EO158" i="2"/>
  <c r="ES158" i="2"/>
  <c r="GG158" i="2"/>
  <c r="GK158" i="2"/>
  <c r="GO158" i="2"/>
  <c r="ID158" i="2"/>
  <c r="IH158" i="2"/>
  <c r="IL158" i="2"/>
  <c r="MH158" i="2"/>
  <c r="ML158" i="2"/>
  <c r="MP158" i="2"/>
  <c r="OD158" i="2"/>
  <c r="OH158" i="2"/>
  <c r="OL158" i="2"/>
  <c r="PZ158" i="2"/>
  <c r="QD158" i="2"/>
  <c r="TR158" i="2"/>
  <c r="TV158" i="2"/>
  <c r="TZ158" i="2"/>
  <c r="AJ160" i="2"/>
  <c r="OP160" i="2"/>
  <c r="OQ160" i="2" s="1"/>
  <c r="OQ158" i="2" s="1"/>
  <c r="PV161" i="2"/>
  <c r="RR161" i="2"/>
  <c r="SK161" i="2" s="1"/>
  <c r="J162" i="2"/>
  <c r="K162" i="2" s="1"/>
  <c r="S162" i="2"/>
  <c r="EG162" i="2"/>
  <c r="FC162" i="2" s="1"/>
  <c r="HZ162" i="2"/>
  <c r="IV162" i="2" s="1"/>
  <c r="TN162" i="2"/>
  <c r="UG162" i="2" s="1"/>
  <c r="AJ171" i="2"/>
  <c r="AN171" i="2"/>
  <c r="AR171" i="2"/>
  <c r="AV171" i="2"/>
  <c r="PV171" i="2"/>
  <c r="QR171" i="2" s="1"/>
  <c r="US171" i="2"/>
  <c r="VD171" i="2"/>
  <c r="WZ171" i="2" s="1"/>
  <c r="S172" i="2"/>
  <c r="AA172" i="2"/>
  <c r="AA158" i="2" s="1"/>
  <c r="AE172" i="2"/>
  <c r="AI158" i="2"/>
  <c r="PV172" i="2"/>
  <c r="QR172" i="2" s="1"/>
  <c r="TN172" i="2"/>
  <c r="UK172" i="2" s="1"/>
  <c r="US172" i="2"/>
  <c r="DB173" i="2"/>
  <c r="UN173" i="2" s="1"/>
  <c r="PV173" i="2"/>
  <c r="QO173" i="2" s="1"/>
  <c r="TN173" i="2"/>
  <c r="UK173" i="2" s="1"/>
  <c r="US173" i="2"/>
  <c r="DB174" i="2"/>
  <c r="UN174" i="2" s="1"/>
  <c r="TN174" i="2"/>
  <c r="UK174" i="2" s="1"/>
  <c r="US174" i="2"/>
  <c r="H18" i="3"/>
  <c r="AJ49" i="2"/>
  <c r="AJ84" i="2"/>
  <c r="AJ89" i="2"/>
  <c r="AJ57" i="2"/>
  <c r="GT58" i="2"/>
  <c r="AJ59" i="2"/>
  <c r="GT63" i="2"/>
  <c r="AJ70" i="2"/>
  <c r="AJ79" i="2"/>
  <c r="AJ81" i="2"/>
  <c r="GT84" i="2"/>
  <c r="GT89" i="2"/>
  <c r="GT45" i="2"/>
  <c r="AJ64" i="2"/>
  <c r="AJ72" i="2"/>
  <c r="GT80" i="2"/>
  <c r="GT82" i="2"/>
  <c r="AJ91" i="2"/>
  <c r="AJ92" i="2"/>
  <c r="AJ103" i="2"/>
  <c r="US62" i="2"/>
  <c r="US63" i="2"/>
  <c r="S64" i="2"/>
  <c r="US68" i="2"/>
  <c r="US75" i="2"/>
  <c r="S77" i="2"/>
  <c r="US70" i="2"/>
  <c r="S62" i="2"/>
  <c r="S67" i="2"/>
  <c r="S70" i="2"/>
  <c r="S71" i="2"/>
  <c r="GC76" i="2"/>
  <c r="GV76" i="2" s="1"/>
  <c r="GC45" i="2"/>
  <c r="GC59" i="2"/>
  <c r="GC66" i="2"/>
  <c r="GV66" i="2" s="1"/>
  <c r="S74" i="2"/>
  <c r="GC92" i="2"/>
  <c r="S101" i="2"/>
  <c r="S50" i="2"/>
  <c r="GC52" i="2"/>
  <c r="S61" i="2"/>
  <c r="GC63" i="2"/>
  <c r="GV63" i="2" s="1"/>
  <c r="GC64" i="2"/>
  <c r="S66" i="2"/>
  <c r="GC68" i="2"/>
  <c r="S69" i="2"/>
  <c r="GC71" i="2"/>
  <c r="GC74" i="2"/>
  <c r="GV74" i="2" s="1"/>
  <c r="GC78" i="2"/>
  <c r="S83" i="2"/>
  <c r="S94" i="2"/>
  <c r="GC94" i="2"/>
  <c r="GC99" i="2"/>
  <c r="GC102" i="2"/>
  <c r="GV102" i="2" s="1"/>
  <c r="G18" i="3"/>
  <c r="UG32" i="2"/>
  <c r="OS97" i="2"/>
  <c r="CY177" i="2"/>
  <c r="CY16" i="2"/>
  <c r="AJ19" i="2"/>
  <c r="AG17" i="2"/>
  <c r="IQ19" i="2"/>
  <c r="IP17" i="2"/>
  <c r="BK177" i="2"/>
  <c r="BK16" i="2"/>
  <c r="S21" i="2"/>
  <c r="US21" i="2"/>
  <c r="BO31" i="2"/>
  <c r="BP31" i="2" s="1"/>
  <c r="BT31" i="2" s="1"/>
  <c r="VB31" i="2"/>
  <c r="VD31" i="2" s="1"/>
  <c r="KF43" i="2"/>
  <c r="KD177" i="2"/>
  <c r="R43" i="2"/>
  <c r="S44" i="2"/>
  <c r="AV44" i="2"/>
  <c r="AT43" i="2"/>
  <c r="KT44" i="2"/>
  <c r="KN43" i="2"/>
  <c r="UF45" i="2"/>
  <c r="TN45" i="2"/>
  <c r="TM43" i="2"/>
  <c r="WQ46" i="2"/>
  <c r="WL43" i="2"/>
  <c r="SJ49" i="2"/>
  <c r="PA52" i="2"/>
  <c r="PE52" i="2" s="1"/>
  <c r="QO52" i="2" s="1"/>
  <c r="UF58" i="2"/>
  <c r="NZ61" i="2"/>
  <c r="OS61" i="2" s="1"/>
  <c r="NY43" i="2"/>
  <c r="HE62" i="2"/>
  <c r="HI62" i="2" s="1"/>
  <c r="AR64" i="2"/>
  <c r="AQ43" i="2"/>
  <c r="HE70" i="2"/>
  <c r="HI70" i="2" s="1"/>
  <c r="IR70" i="2" s="1"/>
  <c r="J74" i="2"/>
  <c r="UW74" i="2"/>
  <c r="SJ74" i="2"/>
  <c r="SJ76" i="2"/>
  <c r="UW79" i="2"/>
  <c r="J79" i="2"/>
  <c r="PA79" i="2"/>
  <c r="PE79" i="2" s="1"/>
  <c r="QN79" i="2" s="1"/>
  <c r="UF82" i="2"/>
  <c r="IR88" i="2"/>
  <c r="SJ102" i="2"/>
  <c r="SJ106" i="2"/>
  <c r="UR17" i="2"/>
  <c r="AK17" i="2"/>
  <c r="AN19" i="2"/>
  <c r="OQ19" i="2"/>
  <c r="OP17" i="2"/>
  <c r="IQ20" i="2"/>
  <c r="IH17" i="2"/>
  <c r="LM20" i="2"/>
  <c r="LI17" i="2"/>
  <c r="NQ17" i="2"/>
  <c r="NZ20" i="2"/>
  <c r="VM17" i="2"/>
  <c r="VZ20" i="2"/>
  <c r="K34" i="2"/>
  <c r="O34" i="2" s="1"/>
  <c r="AX34" i="2" s="1"/>
  <c r="V43" i="2"/>
  <c r="W44" i="2"/>
  <c r="WZ51" i="2"/>
  <c r="KT53" i="2"/>
  <c r="GU60" i="2"/>
  <c r="VE77" i="2"/>
  <c r="VI77" i="2" s="1"/>
  <c r="WR77" i="2" s="1"/>
  <c r="IR109" i="2"/>
  <c r="FE16" i="2"/>
  <c r="FE177" i="2" s="1"/>
  <c r="FG17" i="2"/>
  <c r="AR19" i="2"/>
  <c r="AO17" i="2"/>
  <c r="MU19" i="2"/>
  <c r="MT17" i="2"/>
  <c r="UE19" i="2"/>
  <c r="UD17" i="2"/>
  <c r="CK20" i="2"/>
  <c r="CJ17" i="2"/>
  <c r="FH17" i="2"/>
  <c r="FL20" i="2"/>
  <c r="QD17" i="2"/>
  <c r="QM20" i="2"/>
  <c r="MU21" i="2"/>
  <c r="MZ21" i="2" s="1"/>
  <c r="ML17" i="2"/>
  <c r="VB24" i="2"/>
  <c r="VD24" i="2" s="1"/>
  <c r="BO24" i="2"/>
  <c r="BP24" i="2" s="1"/>
  <c r="BT24" i="2" s="1"/>
  <c r="DD24" i="2" s="1"/>
  <c r="K42" i="2"/>
  <c r="O42" i="2" s="1"/>
  <c r="HK16" i="2"/>
  <c r="NM43" i="2"/>
  <c r="NM193" i="2" s="1"/>
  <c r="NJ16" i="2"/>
  <c r="NJ177" i="2" s="1"/>
  <c r="Z43" i="2"/>
  <c r="AA44" i="2"/>
  <c r="MD44" i="2"/>
  <c r="MC43" i="2"/>
  <c r="GT48" i="2"/>
  <c r="GY48" i="2" s="1"/>
  <c r="GS43" i="2"/>
  <c r="QN49" i="2"/>
  <c r="SS52" i="2"/>
  <c r="SW52" i="2" s="1"/>
  <c r="HE58" i="2"/>
  <c r="HI58" i="2" s="1"/>
  <c r="IR58" i="2" s="1"/>
  <c r="HD43" i="2"/>
  <c r="EY59" i="2"/>
  <c r="DJ43" i="2"/>
  <c r="DJ16" i="2" s="1"/>
  <c r="VC60" i="2"/>
  <c r="VD60" i="2" s="1"/>
  <c r="I60" i="2"/>
  <c r="DK60" i="2"/>
  <c r="DK43" i="2" s="1"/>
  <c r="QN60" i="2"/>
  <c r="MV61" i="2"/>
  <c r="IR63" i="2"/>
  <c r="QN66" i="2"/>
  <c r="DL70" i="2"/>
  <c r="DP70" i="2" s="1"/>
  <c r="EY70" i="2" s="1"/>
  <c r="LI70" i="2"/>
  <c r="LM70" i="2" s="1"/>
  <c r="UF70" i="2"/>
  <c r="VE70" i="2"/>
  <c r="VI70" i="2" s="1"/>
  <c r="J73" i="2"/>
  <c r="UW73" i="2"/>
  <c r="QN74" i="2"/>
  <c r="EY75" i="2"/>
  <c r="MV75" i="2"/>
  <c r="QN76" i="2"/>
  <c r="FH79" i="2"/>
  <c r="FL79" i="2" s="1"/>
  <c r="SS79" i="2"/>
  <c r="SW79" i="2" s="1"/>
  <c r="UF79" i="2" s="1"/>
  <c r="EY81" i="2"/>
  <c r="EZ81" i="2"/>
  <c r="MV81" i="2"/>
  <c r="SJ82" i="2"/>
  <c r="PA84" i="2"/>
  <c r="PE84" i="2" s="1"/>
  <c r="QN85" i="2"/>
  <c r="EY86" i="2"/>
  <c r="GU88" i="2"/>
  <c r="MV88" i="2"/>
  <c r="SS91" i="2"/>
  <c r="SW91" i="2" s="1"/>
  <c r="MV94" i="2"/>
  <c r="HE103" i="2"/>
  <c r="HI103" i="2" s="1"/>
  <c r="SJ114" i="2"/>
  <c r="PV19" i="2"/>
  <c r="AW21" i="2"/>
  <c r="EG30" i="2"/>
  <c r="EZ30" i="2" s="1"/>
  <c r="US32" i="2"/>
  <c r="GG17" i="2"/>
  <c r="AE18" i="2"/>
  <c r="AR18" i="2"/>
  <c r="Y17" i="2"/>
  <c r="CB17" i="2"/>
  <c r="FP17" i="2"/>
  <c r="GC19" i="2"/>
  <c r="HY17" i="2"/>
  <c r="IL17" i="2"/>
  <c r="NM17" i="2"/>
  <c r="AI17" i="2"/>
  <c r="AQ17" i="2"/>
  <c r="QW17" i="2"/>
  <c r="SD17" i="2"/>
  <c r="TN20" i="2"/>
  <c r="BX17" i="2"/>
  <c r="LY17" i="2"/>
  <c r="WY21" i="2"/>
  <c r="W22" i="2"/>
  <c r="VD22" i="2"/>
  <c r="KT39" i="2"/>
  <c r="AU43" i="2"/>
  <c r="QN67" i="2"/>
  <c r="MW73" i="2"/>
  <c r="QN77" i="2"/>
  <c r="VL16" i="2"/>
  <c r="S18" i="2"/>
  <c r="AV18" i="2"/>
  <c r="AA19" i="2"/>
  <c r="AC17" i="2"/>
  <c r="CO17" i="2"/>
  <c r="EX19" i="2"/>
  <c r="LQ17" i="2"/>
  <c r="MD19" i="2"/>
  <c r="NY17" i="2"/>
  <c r="OL17" i="2"/>
  <c r="RI17" i="2"/>
  <c r="VU17" i="2"/>
  <c r="WL17" i="2"/>
  <c r="DB20" i="2"/>
  <c r="VC17" i="2"/>
  <c r="J21" i="2"/>
  <c r="DA17" i="2"/>
  <c r="EK17" i="2"/>
  <c r="WZ21" i="2"/>
  <c r="AA22" i="2"/>
  <c r="AN22" i="2"/>
  <c r="HZ22" i="2"/>
  <c r="KT22" i="2"/>
  <c r="AN23" i="2"/>
  <c r="GT23" i="2"/>
  <c r="OQ23" i="2"/>
  <c r="OV23" i="2" s="1"/>
  <c r="NZ24" i="2"/>
  <c r="QM24" i="2"/>
  <c r="UG24" i="2"/>
  <c r="US33" i="2"/>
  <c r="AB43" i="2"/>
  <c r="OP43" i="2"/>
  <c r="VM43" i="2"/>
  <c r="QN50" i="2"/>
  <c r="UF50" i="2"/>
  <c r="KT62" i="2"/>
  <c r="QM19" i="2"/>
  <c r="QL17" i="2"/>
  <c r="GC20" i="2"/>
  <c r="FT17" i="2"/>
  <c r="S24" i="2"/>
  <c r="US24" i="2"/>
  <c r="BO26" i="2"/>
  <c r="BP26" i="2" s="1"/>
  <c r="BT26" i="2" s="1"/>
  <c r="VB26" i="2"/>
  <c r="VD26" i="2" s="1"/>
  <c r="RZ17" i="2"/>
  <c r="K36" i="2"/>
  <c r="O36" i="2" s="1"/>
  <c r="AX36" i="2" s="1"/>
  <c r="NU43" i="2"/>
  <c r="NR16" i="2"/>
  <c r="NR177" i="2" s="1"/>
  <c r="LH43" i="2"/>
  <c r="LI45" i="2"/>
  <c r="LM45" i="2" s="1"/>
  <c r="MV45" i="2" s="1"/>
  <c r="LI58" i="2"/>
  <c r="LM58" i="2" s="1"/>
  <c r="MV58" i="2" s="1"/>
  <c r="SJ60" i="2"/>
  <c r="UF62" i="2"/>
  <c r="GU63" i="2"/>
  <c r="J66" i="2"/>
  <c r="UW66" i="2"/>
  <c r="SJ66" i="2"/>
  <c r="BX75" i="2"/>
  <c r="CK75" i="2" s="1"/>
  <c r="Q75" i="2"/>
  <c r="S75" i="2" s="1"/>
  <c r="J76" i="2"/>
  <c r="UW76" i="2"/>
  <c r="GU81" i="2"/>
  <c r="IR86" i="2"/>
  <c r="PA91" i="2"/>
  <c r="PE91" i="2" s="1"/>
  <c r="DL102" i="2"/>
  <c r="DP102" i="2" s="1"/>
  <c r="EY102" i="2" s="1"/>
  <c r="DB19" i="2"/>
  <c r="CS17" i="2"/>
  <c r="BO29" i="2"/>
  <c r="BP29" i="2" s="1"/>
  <c r="BT29" i="2" s="1"/>
  <c r="DD29" i="2" s="1"/>
  <c r="VB29" i="2"/>
  <c r="VD29" i="2" s="1"/>
  <c r="CK44" i="2"/>
  <c r="CJ43" i="2"/>
  <c r="BX52" i="2"/>
  <c r="CK52" i="2" s="1"/>
  <c r="BV43" i="2"/>
  <c r="Q52" i="2"/>
  <c r="S52" i="2" s="1"/>
  <c r="EY57" i="2"/>
  <c r="MV57" i="2"/>
  <c r="DL61" i="2"/>
  <c r="DP61" i="2" s="1"/>
  <c r="BM189" i="2"/>
  <c r="BM191" i="2" s="1"/>
  <c r="BO64" i="2"/>
  <c r="BP64" i="2" s="1"/>
  <c r="BT64" i="2" s="1"/>
  <c r="VB64" i="2"/>
  <c r="VD64" i="2" s="1"/>
  <c r="H64" i="2"/>
  <c r="FH70" i="2"/>
  <c r="FL70" i="2" s="1"/>
  <c r="OR72" i="2"/>
  <c r="HE79" i="2"/>
  <c r="HI79" i="2" s="1"/>
  <c r="K88" i="2"/>
  <c r="O88" i="2" s="1"/>
  <c r="AX88" i="2" s="1"/>
  <c r="UF94" i="2"/>
  <c r="VE101" i="2"/>
  <c r="VI101" i="2" s="1"/>
  <c r="WR101" i="2" s="1"/>
  <c r="N177" i="2"/>
  <c r="N16" i="2"/>
  <c r="BS177" i="2"/>
  <c r="BS16" i="2"/>
  <c r="CI16" i="2"/>
  <c r="AS17" i="2"/>
  <c r="AV19" i="2"/>
  <c r="KT19" i="2"/>
  <c r="SI19" i="2"/>
  <c r="SH17" i="2"/>
  <c r="WH17" i="2"/>
  <c r="WQ19" i="2"/>
  <c r="VB20" i="2"/>
  <c r="BO20" i="2"/>
  <c r="BP20" i="2" s="1"/>
  <c r="BM17" i="2"/>
  <c r="EX20" i="2"/>
  <c r="FC20" i="2" s="1"/>
  <c r="EW17" i="2"/>
  <c r="HI20" i="2"/>
  <c r="HE17" i="2"/>
  <c r="NE17" i="2"/>
  <c r="NI20" i="2"/>
  <c r="GC21" i="2"/>
  <c r="GV21" i="2" s="1"/>
  <c r="GB17" i="2"/>
  <c r="TV17" i="2"/>
  <c r="UE21" i="2"/>
  <c r="WZ23" i="2"/>
  <c r="VE23" i="2"/>
  <c r="NQ43" i="2"/>
  <c r="NN16" i="2"/>
  <c r="NN177" i="2" s="1"/>
  <c r="PM43" i="2"/>
  <c r="PJ16" i="2"/>
  <c r="PJ177" i="2" s="1"/>
  <c r="AD43" i="2"/>
  <c r="AE44" i="2"/>
  <c r="S45" i="2"/>
  <c r="US45" i="2"/>
  <c r="P43" i="2"/>
  <c r="IR45" i="2"/>
  <c r="ND43" i="2"/>
  <c r="OR45" i="2"/>
  <c r="QM48" i="2"/>
  <c r="QL43" i="2"/>
  <c r="AA49" i="2"/>
  <c r="X43" i="2"/>
  <c r="QW52" i="2"/>
  <c r="RA52" i="2" s="1"/>
  <c r="QV43" i="2"/>
  <c r="EY53" i="2"/>
  <c r="MV53" i="2"/>
  <c r="UF53" i="2"/>
  <c r="FH58" i="2"/>
  <c r="FL58" i="2" s="1"/>
  <c r="IR59" i="2"/>
  <c r="IR60" i="2"/>
  <c r="VC61" i="2"/>
  <c r="VD61" i="2" s="1"/>
  <c r="BO61" i="2"/>
  <c r="BP61" i="2" s="1"/>
  <c r="BT61" i="2" s="1"/>
  <c r="I61" i="2"/>
  <c r="J61" i="2" s="1"/>
  <c r="GU62" i="2"/>
  <c r="IR72" i="2"/>
  <c r="QN72" i="2"/>
  <c r="DL79" i="2"/>
  <c r="DP79" i="2" s="1"/>
  <c r="LI79" i="2"/>
  <c r="LM79" i="2" s="1"/>
  <c r="QW79" i="2"/>
  <c r="RA79" i="2" s="1"/>
  <c r="SS84" i="2"/>
  <c r="SW84" i="2" s="1"/>
  <c r="UG84" i="2" s="1"/>
  <c r="UF89" i="2"/>
  <c r="EY94" i="2"/>
  <c r="MV97" i="2"/>
  <c r="US102" i="2"/>
  <c r="S102" i="2"/>
  <c r="PA103" i="2"/>
  <c r="PE103" i="2" s="1"/>
  <c r="QN103" i="2" s="1"/>
  <c r="EY105" i="2"/>
  <c r="QN107" i="2"/>
  <c r="QW111" i="2"/>
  <c r="RA111" i="2" s="1"/>
  <c r="EZ20" i="2"/>
  <c r="MU24" i="2"/>
  <c r="LR16" i="2"/>
  <c r="LR177" i="2" s="1"/>
  <c r="GS17" i="2"/>
  <c r="JA17" i="2"/>
  <c r="W19" i="2"/>
  <c r="QH17" i="2"/>
  <c r="I17" i="2"/>
  <c r="OH17" i="2"/>
  <c r="RM17" i="2"/>
  <c r="AJ22" i="2"/>
  <c r="AJ23" i="2"/>
  <c r="US35" i="2"/>
  <c r="AM43" i="2"/>
  <c r="WH43" i="2"/>
  <c r="UF67" i="2"/>
  <c r="UF77" i="2"/>
  <c r="WZ79" i="2"/>
  <c r="LV16" i="2"/>
  <c r="LV177" i="2" s="1"/>
  <c r="VP16" i="2"/>
  <c r="WB16" i="2"/>
  <c r="DL17" i="2"/>
  <c r="DX17" i="2"/>
  <c r="EF17" i="2"/>
  <c r="PA17" i="2"/>
  <c r="PU17" i="2"/>
  <c r="SS17" i="2"/>
  <c r="TE17" i="2"/>
  <c r="TI17" i="2"/>
  <c r="TM17" i="2"/>
  <c r="CK19" i="2"/>
  <c r="ES17" i="2"/>
  <c r="ID17" i="2"/>
  <c r="MC17" i="2"/>
  <c r="RE17" i="2"/>
  <c r="RR19" i="2"/>
  <c r="TZ17" i="2"/>
  <c r="VQ17" i="2"/>
  <c r="CW17" i="2"/>
  <c r="HZ20" i="2"/>
  <c r="KT20" i="2"/>
  <c r="PZ17" i="2"/>
  <c r="US20" i="2"/>
  <c r="EG21" i="2"/>
  <c r="GT21" i="2"/>
  <c r="RV17" i="2"/>
  <c r="SI21" i="2"/>
  <c r="PV22" i="2"/>
  <c r="SI22" i="2"/>
  <c r="EX23" i="2"/>
  <c r="MU23" i="2"/>
  <c r="UE23" i="2"/>
  <c r="T43" i="2"/>
  <c r="AZ43" i="2"/>
  <c r="BD43" i="2" s="1"/>
  <c r="EF43" i="2"/>
  <c r="MT43" i="2"/>
  <c r="U43" i="2"/>
  <c r="QN46" i="2"/>
  <c r="UF46" i="2"/>
  <c r="VQ43" i="2"/>
  <c r="QN71" i="2"/>
  <c r="UF71" i="2"/>
  <c r="GU82" i="2"/>
  <c r="OR120" i="2"/>
  <c r="GU126" i="2"/>
  <c r="HZ126" i="2"/>
  <c r="HY120" i="2"/>
  <c r="KO134" i="2"/>
  <c r="KJ128" i="2"/>
  <c r="CL141" i="2"/>
  <c r="CO141" i="2" s="1"/>
  <c r="CO143" i="2"/>
  <c r="MH143" i="2"/>
  <c r="MG141" i="2"/>
  <c r="SS145" i="2"/>
  <c r="VE39" i="2"/>
  <c r="VI39" i="2" s="1"/>
  <c r="WY39" i="2" s="1"/>
  <c r="RR45" i="2"/>
  <c r="RQ43" i="2"/>
  <c r="RQ16" i="2" s="1"/>
  <c r="DB46" i="2"/>
  <c r="DA43" i="2"/>
  <c r="QW48" i="2"/>
  <c r="RA48" i="2" s="1"/>
  <c r="SK48" i="2" s="1"/>
  <c r="SS48" i="2"/>
  <c r="SW48" i="2" s="1"/>
  <c r="UW50" i="2"/>
  <c r="J50" i="2"/>
  <c r="DL50" i="2"/>
  <c r="DP50" i="2" s="1"/>
  <c r="HE50" i="2"/>
  <c r="HI50" i="2" s="1"/>
  <c r="UW67" i="2"/>
  <c r="J67" i="2"/>
  <c r="FH67" i="2"/>
  <c r="FL67" i="2" s="1"/>
  <c r="UW77" i="2"/>
  <c r="J77" i="2"/>
  <c r="DL77" i="2"/>
  <c r="DP77" i="2" s="1"/>
  <c r="HE77" i="2"/>
  <c r="LI77" i="2"/>
  <c r="LM77" i="2" s="1"/>
  <c r="MW77" i="2" s="1"/>
  <c r="WZ86" i="2"/>
  <c r="OR94" i="2"/>
  <c r="IR98" i="2"/>
  <c r="UF99" i="2"/>
  <c r="HE102" i="2"/>
  <c r="HI102" i="2" s="1"/>
  <c r="IR102" i="2" s="1"/>
  <c r="LI103" i="2"/>
  <c r="LM103" i="2" s="1"/>
  <c r="SS103" i="2"/>
  <c r="SW103" i="2" s="1"/>
  <c r="UF103" i="2" s="1"/>
  <c r="QW108" i="2"/>
  <c r="RA108" i="2" s="1"/>
  <c r="EY109" i="2"/>
  <c r="OR114" i="2"/>
  <c r="OP120" i="2"/>
  <c r="OQ121" i="2"/>
  <c r="K124" i="2"/>
  <c r="O124" i="2" s="1"/>
  <c r="AX124" i="2" s="1"/>
  <c r="QO136" i="2"/>
  <c r="QR136" i="2"/>
  <c r="VB40" i="2"/>
  <c r="VD40" i="2" s="1"/>
  <c r="VB41" i="2"/>
  <c r="VD41" i="2" s="1"/>
  <c r="UW44" i="2"/>
  <c r="J44" i="2"/>
  <c r="AN44" i="2"/>
  <c r="AL43" i="2"/>
  <c r="PV45" i="2"/>
  <c r="PU43" i="2"/>
  <c r="WZ48" i="2"/>
  <c r="BM43" i="2"/>
  <c r="H49" i="2"/>
  <c r="BO52" i="2"/>
  <c r="BP52" i="2" s="1"/>
  <c r="BT52" i="2" s="1"/>
  <c r="VC52" i="2"/>
  <c r="VD52" i="2" s="1"/>
  <c r="BN43" i="2"/>
  <c r="BN16" i="2" s="1"/>
  <c r="PA80" i="2"/>
  <c r="PE80" i="2" s="1"/>
  <c r="QW80" i="2"/>
  <c r="RA80" i="2" s="1"/>
  <c r="SS80" i="2"/>
  <c r="SW80" i="2" s="1"/>
  <c r="UW83" i="2"/>
  <c r="VA83" i="2" s="1"/>
  <c r="J83" i="2"/>
  <c r="DL83" i="2"/>
  <c r="DP83" i="2" s="1"/>
  <c r="FH83" i="2"/>
  <c r="FL83" i="2" s="1"/>
  <c r="HE83" i="2"/>
  <c r="HI83" i="2" s="1"/>
  <c r="LI83" i="2"/>
  <c r="LM83" i="2" s="1"/>
  <c r="QW84" i="2"/>
  <c r="RA84" i="2" s="1"/>
  <c r="MV85" i="2"/>
  <c r="QW91" i="2"/>
  <c r="RA91" i="2" s="1"/>
  <c r="VB92" i="2"/>
  <c r="VD92" i="2" s="1"/>
  <c r="BO92" i="2"/>
  <c r="BP92" i="2" s="1"/>
  <c r="BT92" i="2" s="1"/>
  <c r="DD92" i="2" s="1"/>
  <c r="H92" i="2"/>
  <c r="IR94" i="2"/>
  <c r="QN94" i="2"/>
  <c r="VE94" i="2"/>
  <c r="VI94" i="2" s="1"/>
  <c r="WY94" i="2" s="1"/>
  <c r="UW96" i="2"/>
  <c r="J96" i="2"/>
  <c r="VE96" i="2"/>
  <c r="VI96" i="2" s="1"/>
  <c r="GU98" i="2"/>
  <c r="PA100" i="2"/>
  <c r="PE100" i="2" s="1"/>
  <c r="IR101" i="2"/>
  <c r="MV101" i="2"/>
  <c r="LI102" i="2"/>
  <c r="LM102" i="2" s="1"/>
  <c r="EY106" i="2"/>
  <c r="MV106" i="2"/>
  <c r="SJ107" i="2"/>
  <c r="FH111" i="2"/>
  <c r="FL111" i="2" s="1"/>
  <c r="GU120" i="2"/>
  <c r="SS120" i="2"/>
  <c r="SW120" i="2" s="1"/>
  <c r="UF120" i="2" s="1"/>
  <c r="EX121" i="2"/>
  <c r="EW120" i="2"/>
  <c r="IR122" i="2"/>
  <c r="HE122" i="2"/>
  <c r="HD120" i="2"/>
  <c r="KP123" i="2"/>
  <c r="SS125" i="2"/>
  <c r="SW125" i="2" s="1"/>
  <c r="SW131" i="2"/>
  <c r="SS128" i="2"/>
  <c r="SW128" i="2" s="1"/>
  <c r="UF128" i="2" s="1"/>
  <c r="BD135" i="2"/>
  <c r="AZ128" i="2"/>
  <c r="SD128" i="2"/>
  <c r="SI135" i="2"/>
  <c r="WZ140" i="2"/>
  <c r="VE140" i="2"/>
  <c r="VI140" i="2" s="1"/>
  <c r="WY140" i="2" s="1"/>
  <c r="HQ143" i="2"/>
  <c r="HO141" i="2"/>
  <c r="HQ141" i="2" s="1"/>
  <c r="ID143" i="2"/>
  <c r="IA141" i="2"/>
  <c r="ID141" i="2" s="1"/>
  <c r="NC158" i="2"/>
  <c r="I160" i="2"/>
  <c r="WE16" i="2"/>
  <c r="BD19" i="2"/>
  <c r="SK26" i="2"/>
  <c r="AA27" i="2"/>
  <c r="S28" i="2"/>
  <c r="AV28" i="2"/>
  <c r="AV30" i="2"/>
  <c r="MW30" i="2"/>
  <c r="QO33" i="2"/>
  <c r="QO35" i="2"/>
  <c r="AE40" i="2"/>
  <c r="S41" i="2"/>
  <c r="S42" i="2"/>
  <c r="AV42" i="2"/>
  <c r="IS42" i="2"/>
  <c r="KJ43" i="2"/>
  <c r="TV43" i="2"/>
  <c r="W45" i="2"/>
  <c r="AV46" i="2"/>
  <c r="AA48" i="2"/>
  <c r="AN48" i="2"/>
  <c r="AE49" i="2"/>
  <c r="AA52" i="2"/>
  <c r="S57" i="2"/>
  <c r="S58" i="2"/>
  <c r="AV58" i="2"/>
  <c r="S59" i="2"/>
  <c r="W60" i="2"/>
  <c r="AJ60" i="2"/>
  <c r="W61" i="2"/>
  <c r="OR61" i="2"/>
  <c r="AA62" i="2"/>
  <c r="EY62" i="2"/>
  <c r="DD66" i="2"/>
  <c r="S68" i="2"/>
  <c r="AV68" i="2"/>
  <c r="AV71" i="2"/>
  <c r="AA72" i="2"/>
  <c r="VD72" i="2"/>
  <c r="DD74" i="2"/>
  <c r="AV78" i="2"/>
  <c r="OR81" i="2"/>
  <c r="AJ83" i="2"/>
  <c r="DD83" i="2"/>
  <c r="AV90" i="2"/>
  <c r="AA91" i="2"/>
  <c r="AN91" i="2"/>
  <c r="US94" i="2"/>
  <c r="UW106" i="2"/>
  <c r="FC136" i="2"/>
  <c r="DO16" i="2"/>
  <c r="P17" i="2"/>
  <c r="T17" i="2"/>
  <c r="X17" i="2"/>
  <c r="AB17" i="2"/>
  <c r="BG20" i="2"/>
  <c r="AN25" i="2"/>
  <c r="EX25" i="2"/>
  <c r="MU25" i="2"/>
  <c r="MZ25" i="2" s="1"/>
  <c r="UE25" i="2"/>
  <c r="GC26" i="2"/>
  <c r="GY26" i="2" s="1"/>
  <c r="MW26" i="2"/>
  <c r="NZ26" i="2"/>
  <c r="AE27" i="2"/>
  <c r="GT27" i="2"/>
  <c r="MD27" i="2"/>
  <c r="W28" i="2"/>
  <c r="AJ28" i="2"/>
  <c r="VD28" i="2"/>
  <c r="HZ29" i="2"/>
  <c r="IQ29" i="2"/>
  <c r="PV29" i="2"/>
  <c r="QO29" i="2" s="1"/>
  <c r="QM29" i="2"/>
  <c r="AJ30" i="2"/>
  <c r="HZ30" i="2"/>
  <c r="OS30" i="2"/>
  <c r="PV30" i="2"/>
  <c r="DB31" i="2"/>
  <c r="SI31" i="2"/>
  <c r="WQ31" i="2"/>
  <c r="AA32" i="2"/>
  <c r="EG32" i="2"/>
  <c r="HZ32" i="2"/>
  <c r="SI32" i="2"/>
  <c r="IS33" i="2"/>
  <c r="NZ33" i="2"/>
  <c r="OS33" i="2" s="1"/>
  <c r="VA34" i="2"/>
  <c r="S34" i="2"/>
  <c r="AJ34" i="2"/>
  <c r="EX34" i="2"/>
  <c r="FC34" i="2" s="1"/>
  <c r="MW34" i="2"/>
  <c r="RR34" i="2"/>
  <c r="NZ35" i="2"/>
  <c r="SK35" i="2"/>
  <c r="VA36" i="2"/>
  <c r="S36" i="2"/>
  <c r="AJ36" i="2"/>
  <c r="EX36" i="2"/>
  <c r="MW36" i="2"/>
  <c r="RR36" i="2"/>
  <c r="CK37" i="2"/>
  <c r="SI37" i="2"/>
  <c r="AV39" i="2"/>
  <c r="GC39" i="2"/>
  <c r="RR39" i="2"/>
  <c r="VZ39" i="2"/>
  <c r="S40" i="2"/>
  <c r="EG40" i="2"/>
  <c r="IQ40" i="2"/>
  <c r="VZ40" i="2"/>
  <c r="AA41" i="2"/>
  <c r="AN41" i="2"/>
  <c r="GT41" i="2"/>
  <c r="QM41" i="2"/>
  <c r="W42" i="2"/>
  <c r="AJ42" i="2"/>
  <c r="BO42" i="2"/>
  <c r="BP42" i="2" s="1"/>
  <c r="BT42" i="2" s="1"/>
  <c r="IH43" i="2"/>
  <c r="RM43" i="2"/>
  <c r="RZ43" i="2"/>
  <c r="TZ43" i="2"/>
  <c r="WD43" i="2"/>
  <c r="GT44" i="2"/>
  <c r="HY43" i="2"/>
  <c r="SH43" i="2"/>
  <c r="UD43" i="2"/>
  <c r="WQ44" i="2"/>
  <c r="AA45" i="2"/>
  <c r="AC43" i="2"/>
  <c r="EG45" i="2"/>
  <c r="EX45" i="2"/>
  <c r="QM45" i="2"/>
  <c r="VZ45" i="2"/>
  <c r="WV45" i="2" s="1"/>
  <c r="AJ46" i="2"/>
  <c r="NZ46" i="2"/>
  <c r="PV46" i="2"/>
  <c r="RR46" i="2"/>
  <c r="TN46" i="2"/>
  <c r="AE48" i="2"/>
  <c r="AR48" i="2"/>
  <c r="CK48" i="2"/>
  <c r="DD48" i="2" s="1"/>
  <c r="DB48" i="2"/>
  <c r="KT48" i="2"/>
  <c r="VZ48" i="2"/>
  <c r="S49" i="2"/>
  <c r="TN49" i="2"/>
  <c r="UE49" i="2"/>
  <c r="VB49" i="2"/>
  <c r="AR50" i="2"/>
  <c r="W51" i="2"/>
  <c r="AJ51" i="2"/>
  <c r="GT51" i="2"/>
  <c r="AE52" i="2"/>
  <c r="IQ52" i="2"/>
  <c r="US52" i="2"/>
  <c r="VZ52" i="2"/>
  <c r="W53" i="2"/>
  <c r="GC53" i="2"/>
  <c r="GT53" i="2"/>
  <c r="PV53" i="2"/>
  <c r="QO53" i="2" s="1"/>
  <c r="QM53" i="2"/>
  <c r="VZ53" i="2"/>
  <c r="W57" i="2"/>
  <c r="GC57" i="2"/>
  <c r="GT57" i="2"/>
  <c r="OQ57" i="2"/>
  <c r="US57" i="2"/>
  <c r="W58" i="2"/>
  <c r="AJ58" i="2"/>
  <c r="PV58" i="2"/>
  <c r="QM58" i="2"/>
  <c r="VZ58" i="2"/>
  <c r="W59" i="2"/>
  <c r="OR59" i="2"/>
  <c r="SI59" i="2"/>
  <c r="WR59" i="2"/>
  <c r="AA60" i="2"/>
  <c r="AN60" i="2"/>
  <c r="TN60" i="2"/>
  <c r="UE60" i="2"/>
  <c r="WQ60" i="2"/>
  <c r="AA61" i="2"/>
  <c r="KT61" i="2"/>
  <c r="QM61" i="2"/>
  <c r="AE62" i="2"/>
  <c r="AR62" i="2"/>
  <c r="EX62" i="2"/>
  <c r="OQ62" i="2"/>
  <c r="AE63" i="2"/>
  <c r="CK63" i="2"/>
  <c r="DD63" i="2" s="1"/>
  <c r="OR63" i="2"/>
  <c r="SI63" i="2"/>
  <c r="NZ64" i="2"/>
  <c r="PV64" i="2"/>
  <c r="RR64" i="2"/>
  <c r="TN64" i="2"/>
  <c r="TN66" i="2"/>
  <c r="UE66" i="2"/>
  <c r="VD66" i="2"/>
  <c r="AR67" i="2"/>
  <c r="W68" i="2"/>
  <c r="AJ68" i="2"/>
  <c r="GT68" i="2"/>
  <c r="AE69" i="2"/>
  <c r="CK69" i="2"/>
  <c r="BB69" i="2" s="1"/>
  <c r="DB69" i="2"/>
  <c r="UN69" i="2" s="1"/>
  <c r="VD69" i="2"/>
  <c r="J70" i="2"/>
  <c r="PV70" i="2"/>
  <c r="QM70" i="2"/>
  <c r="AJ71" i="2"/>
  <c r="NZ71" i="2"/>
  <c r="PV71" i="2"/>
  <c r="QR71" i="2" s="1"/>
  <c r="RR71" i="2"/>
  <c r="TN71" i="2"/>
  <c r="AE72" i="2"/>
  <c r="AR72" i="2"/>
  <c r="CK72" i="2"/>
  <c r="DB72" i="2"/>
  <c r="RR72" i="2"/>
  <c r="SI72" i="2"/>
  <c r="AV73" i="2"/>
  <c r="TN74" i="2"/>
  <c r="UE74" i="2"/>
  <c r="VD74" i="2"/>
  <c r="AN75" i="2"/>
  <c r="GC75" i="2"/>
  <c r="GV75" i="2" s="1"/>
  <c r="GT75" i="2"/>
  <c r="OQ75" i="2"/>
  <c r="VZ75" i="2"/>
  <c r="TN76" i="2"/>
  <c r="UE76" i="2"/>
  <c r="VD76" i="2"/>
  <c r="AR77" i="2"/>
  <c r="W78" i="2"/>
  <c r="AJ78" i="2"/>
  <c r="GT78" i="2"/>
  <c r="AV79" i="2"/>
  <c r="DB79" i="2"/>
  <c r="AA80" i="2"/>
  <c r="AN80" i="2"/>
  <c r="EX80" i="2"/>
  <c r="MU80" i="2"/>
  <c r="S81" i="2"/>
  <c r="HZ81" i="2"/>
  <c r="IQ81" i="2"/>
  <c r="QM81" i="2"/>
  <c r="QR81" i="2" s="1"/>
  <c r="EG82" i="2"/>
  <c r="GC82" i="2"/>
  <c r="HZ82" i="2"/>
  <c r="KT82" i="2"/>
  <c r="MD82" i="2"/>
  <c r="NZ82" i="2"/>
  <c r="OQ82" i="2"/>
  <c r="AN83" i="2"/>
  <c r="UE83" i="2"/>
  <c r="OS84" i="2"/>
  <c r="OR85" i="2"/>
  <c r="US85" i="2"/>
  <c r="CK86" i="2"/>
  <c r="S87" i="2"/>
  <c r="AV87" i="2"/>
  <c r="GC88" i="2"/>
  <c r="GT88" i="2"/>
  <c r="GU89" i="2"/>
  <c r="TN89" i="2"/>
  <c r="UE89" i="2"/>
  <c r="OS91" i="2"/>
  <c r="S95" i="2"/>
  <c r="AV95" i="2"/>
  <c r="SJ96" i="2"/>
  <c r="EX100" i="2"/>
  <c r="MU100" i="2"/>
  <c r="IQ104" i="2"/>
  <c r="OR105" i="2"/>
  <c r="AO120" i="2"/>
  <c r="AR122" i="2"/>
  <c r="AP120" i="2"/>
  <c r="SJ123" i="2"/>
  <c r="RR124" i="2"/>
  <c r="RI120" i="2"/>
  <c r="QM126" i="2"/>
  <c r="QH120" i="2"/>
  <c r="LQ143" i="2"/>
  <c r="LP141" i="2"/>
  <c r="QD143" i="2"/>
  <c r="QC141" i="2"/>
  <c r="QD141" i="2" s="1"/>
  <c r="QO145" i="2"/>
  <c r="K149" i="2"/>
  <c r="O149" i="2" s="1"/>
  <c r="AX149" i="2" s="1"/>
  <c r="J25" i="2"/>
  <c r="AJ44" i="2"/>
  <c r="IQ44" i="2"/>
  <c r="IP43" i="2"/>
  <c r="PA48" i="2"/>
  <c r="PE48" i="2" s="1"/>
  <c r="FH50" i="2"/>
  <c r="FL50" i="2" s="1"/>
  <c r="LI50" i="2"/>
  <c r="LM50" i="2" s="1"/>
  <c r="QN62" i="2"/>
  <c r="DL67" i="2"/>
  <c r="DP67" i="2" s="1"/>
  <c r="EZ67" i="2" s="1"/>
  <c r="HE67" i="2"/>
  <c r="HI67" i="2" s="1"/>
  <c r="LI67" i="2"/>
  <c r="LM67" i="2" s="1"/>
  <c r="MW67" i="2" s="1"/>
  <c r="FH77" i="2"/>
  <c r="FL77" i="2" s="1"/>
  <c r="GV77" i="2" s="1"/>
  <c r="GU94" i="2"/>
  <c r="EY97" i="2"/>
  <c r="SJ98" i="2"/>
  <c r="AJ123" i="2"/>
  <c r="AG120" i="2"/>
  <c r="VB27" i="2"/>
  <c r="VD27" i="2" s="1"/>
  <c r="K33" i="2"/>
  <c r="O33" i="2" s="1"/>
  <c r="K35" i="2"/>
  <c r="O35" i="2" s="1"/>
  <c r="K37" i="2"/>
  <c r="O37" i="2" s="1"/>
  <c r="VA39" i="2"/>
  <c r="J39" i="2"/>
  <c r="AR44" i="2"/>
  <c r="AP43" i="2"/>
  <c r="PA44" i="2"/>
  <c r="OZ43" i="2"/>
  <c r="QW44" i="2"/>
  <c r="SS44" i="2"/>
  <c r="UW46" i="2"/>
  <c r="J46" i="2"/>
  <c r="DL46" i="2"/>
  <c r="DP46" i="2" s="1"/>
  <c r="FH46" i="2"/>
  <c r="FL46" i="2" s="1"/>
  <c r="FG43" i="2"/>
  <c r="HE46" i="2"/>
  <c r="HI46" i="2" s="1"/>
  <c r="LI46" i="2"/>
  <c r="LM46" i="2" s="1"/>
  <c r="PA51" i="2"/>
  <c r="PE51" i="2" s="1"/>
  <c r="QW51" i="2"/>
  <c r="RA51" i="2" s="1"/>
  <c r="SS51" i="2"/>
  <c r="SW51" i="2" s="1"/>
  <c r="FH59" i="2"/>
  <c r="FL59" i="2" s="1"/>
  <c r="DL64" i="2"/>
  <c r="DP64" i="2" s="1"/>
  <c r="FH64" i="2"/>
  <c r="FL64" i="2" s="1"/>
  <c r="HE64" i="2"/>
  <c r="HI64" i="2" s="1"/>
  <c r="LI64" i="2"/>
  <c r="LM64" i="2" s="1"/>
  <c r="PA68" i="2"/>
  <c r="PE68" i="2" s="1"/>
  <c r="QW68" i="2"/>
  <c r="RA68" i="2" s="1"/>
  <c r="SS68" i="2"/>
  <c r="SW68" i="2" s="1"/>
  <c r="UW71" i="2"/>
  <c r="J71" i="2"/>
  <c r="DL71" i="2"/>
  <c r="DP71" i="2" s="1"/>
  <c r="FH71" i="2"/>
  <c r="FL71" i="2" s="1"/>
  <c r="GU71" i="2" s="1"/>
  <c r="HE71" i="2"/>
  <c r="HI71" i="2" s="1"/>
  <c r="LI71" i="2"/>
  <c r="LM71" i="2" s="1"/>
  <c r="PA78" i="2"/>
  <c r="PE78" i="2" s="1"/>
  <c r="QW78" i="2"/>
  <c r="RA78" i="2" s="1"/>
  <c r="WZ83" i="2"/>
  <c r="VE83" i="2"/>
  <c r="VI83" i="2" s="1"/>
  <c r="UW84" i="2"/>
  <c r="J84" i="2"/>
  <c r="UW85" i="2"/>
  <c r="SJ94" i="2"/>
  <c r="UF98" i="2"/>
  <c r="SS100" i="2"/>
  <c r="SW100" i="2" s="1"/>
  <c r="UW103" i="2"/>
  <c r="J103" i="2"/>
  <c r="DL103" i="2"/>
  <c r="DP103" i="2" s="1"/>
  <c r="EZ103" i="2" s="1"/>
  <c r="MV105" i="2"/>
  <c r="QN106" i="2"/>
  <c r="FH110" i="2"/>
  <c r="FL110" i="2" s="1"/>
  <c r="GU110" i="2" s="1"/>
  <c r="JV122" i="2"/>
  <c r="JM120" i="2"/>
  <c r="UF122" i="2"/>
  <c r="LI123" i="2"/>
  <c r="LM123" i="2" s="1"/>
  <c r="MV123" i="2" s="1"/>
  <c r="JA127" i="2"/>
  <c r="JE127" i="2" s="1"/>
  <c r="KP127" i="2" s="1"/>
  <c r="W139" i="2"/>
  <c r="T128" i="2"/>
  <c r="VZ139" i="2"/>
  <c r="VU128" i="2"/>
  <c r="JU143" i="2"/>
  <c r="JR141" i="2"/>
  <c r="KN143" i="2"/>
  <c r="KK141" i="2"/>
  <c r="KN141" i="2" s="1"/>
  <c r="PZ143" i="2"/>
  <c r="PY141" i="2"/>
  <c r="PZ141" i="2" s="1"/>
  <c r="S149" i="2"/>
  <c r="US149" i="2"/>
  <c r="W151" i="2"/>
  <c r="V143" i="2"/>
  <c r="V141" i="2" s="1"/>
  <c r="AJ151" i="2"/>
  <c r="AH143" i="2"/>
  <c r="AH141" i="2" s="1"/>
  <c r="AJ25" i="2"/>
  <c r="UG30" i="2"/>
  <c r="W32" i="2"/>
  <c r="AV34" i="2"/>
  <c r="UG34" i="2"/>
  <c r="AV36" i="2"/>
  <c r="UG36" i="2"/>
  <c r="WY37" i="2"/>
  <c r="AR39" i="2"/>
  <c r="DD39" i="2"/>
  <c r="IS39" i="2"/>
  <c r="W41" i="2"/>
  <c r="AJ41" i="2"/>
  <c r="HQ43" i="2"/>
  <c r="PQ43" i="2"/>
  <c r="RI43" i="2"/>
  <c r="RV43" i="2"/>
  <c r="Y43" i="2"/>
  <c r="AN50" i="2"/>
  <c r="S51" i="2"/>
  <c r="AV51" i="2"/>
  <c r="S53" i="2"/>
  <c r="AN62" i="2"/>
  <c r="AA63" i="2"/>
  <c r="IV66" i="2"/>
  <c r="AN67" i="2"/>
  <c r="AA69" i="2"/>
  <c r="AN72" i="2"/>
  <c r="AR73" i="2"/>
  <c r="AJ75" i="2"/>
  <c r="UW75" i="2"/>
  <c r="AN77" i="2"/>
  <c r="VD78" i="2"/>
  <c r="AR79" i="2"/>
  <c r="W80" i="2"/>
  <c r="AJ80" i="2"/>
  <c r="AE81" i="2"/>
  <c r="J82" i="2"/>
  <c r="AN84" i="2"/>
  <c r="AA88" i="2"/>
  <c r="AE92" i="2"/>
  <c r="W94" i="2"/>
  <c r="KT107" i="2"/>
  <c r="OD141" i="2"/>
  <c r="M16" i="2"/>
  <c r="BR16" i="2"/>
  <c r="CH16" i="2"/>
  <c r="CX16" i="2"/>
  <c r="WO177" i="2"/>
  <c r="AR25" i="2"/>
  <c r="RR25" i="2"/>
  <c r="SI25" i="2"/>
  <c r="VZ26" i="2"/>
  <c r="EG27" i="2"/>
  <c r="IQ27" i="2"/>
  <c r="IV27" i="2" s="1"/>
  <c r="QM27" i="2"/>
  <c r="US27" i="2"/>
  <c r="EX28" i="2"/>
  <c r="MU28" i="2"/>
  <c r="UE28" i="2"/>
  <c r="GC29" i="2"/>
  <c r="NZ29" i="2"/>
  <c r="AN30" i="2"/>
  <c r="VB30" i="2"/>
  <c r="VD30" i="2" s="1"/>
  <c r="HZ31" i="2"/>
  <c r="IQ31" i="2"/>
  <c r="PV31" i="2"/>
  <c r="QO31" i="2" s="1"/>
  <c r="QM31" i="2"/>
  <c r="PV32" i="2"/>
  <c r="QM32" i="2"/>
  <c r="GC33" i="2"/>
  <c r="GY33" i="2" s="1"/>
  <c r="OQ33" i="2"/>
  <c r="TN33" i="2"/>
  <c r="VA33" i="2"/>
  <c r="W34" i="2"/>
  <c r="OS34" i="2"/>
  <c r="SI34" i="2"/>
  <c r="GC35" i="2"/>
  <c r="OQ35" i="2"/>
  <c r="TN35" i="2"/>
  <c r="VA35" i="2"/>
  <c r="W36" i="2"/>
  <c r="KT36" i="2"/>
  <c r="SI36" i="2"/>
  <c r="GC37" i="2"/>
  <c r="GV37" i="2" s="1"/>
  <c r="AJ39" i="2"/>
  <c r="GT39" i="2"/>
  <c r="MD39" i="2"/>
  <c r="SI39" i="2"/>
  <c r="WQ39" i="2"/>
  <c r="NZ40" i="2"/>
  <c r="WQ40" i="2"/>
  <c r="EG41" i="2"/>
  <c r="EZ41" i="2" s="1"/>
  <c r="EX41" i="2"/>
  <c r="NZ41" i="2"/>
  <c r="OQ41" i="2"/>
  <c r="VZ41" i="2"/>
  <c r="GT42" i="2"/>
  <c r="OQ42" i="2"/>
  <c r="OV42" i="2" s="1"/>
  <c r="EW43" i="2"/>
  <c r="VU43" i="2"/>
  <c r="EX44" i="2"/>
  <c r="GB43" i="2"/>
  <c r="MU44" i="2"/>
  <c r="AG43" i="2"/>
  <c r="AK43" i="2"/>
  <c r="AO43" i="2"/>
  <c r="AS43" i="2"/>
  <c r="CK45" i="2"/>
  <c r="MD45" i="2"/>
  <c r="NZ45" i="2"/>
  <c r="OQ45" i="2"/>
  <c r="IQ48" i="2"/>
  <c r="WQ48" i="2"/>
  <c r="EY49" i="2"/>
  <c r="GU49" i="2"/>
  <c r="IR49" i="2"/>
  <c r="MV49" i="2"/>
  <c r="RR49" i="2"/>
  <c r="SI49" i="2"/>
  <c r="DB50" i="2"/>
  <c r="EX51" i="2"/>
  <c r="MU51" i="2"/>
  <c r="GT52" i="2"/>
  <c r="WQ52" i="2"/>
  <c r="EG53" i="2"/>
  <c r="EX53" i="2"/>
  <c r="MD53" i="2"/>
  <c r="MU53" i="2"/>
  <c r="NZ53" i="2"/>
  <c r="OQ53" i="2"/>
  <c r="WQ53" i="2"/>
  <c r="EG57" i="2"/>
  <c r="EX57" i="2"/>
  <c r="MD57" i="2"/>
  <c r="MU57" i="2"/>
  <c r="UE57" i="2"/>
  <c r="EX58" i="2"/>
  <c r="GC58" i="2"/>
  <c r="HZ58" i="2"/>
  <c r="MD58" i="2"/>
  <c r="NZ58" i="2"/>
  <c r="OQ58" i="2"/>
  <c r="WQ58" i="2"/>
  <c r="EG59" i="2"/>
  <c r="EX59" i="2"/>
  <c r="HZ59" i="2"/>
  <c r="IQ59" i="2"/>
  <c r="QM59" i="2"/>
  <c r="HZ60" i="2"/>
  <c r="IQ60" i="2"/>
  <c r="MV60" i="2"/>
  <c r="RR60" i="2"/>
  <c r="SK60" i="2" s="1"/>
  <c r="SI60" i="2"/>
  <c r="IQ61" i="2"/>
  <c r="OQ61" i="2"/>
  <c r="US61" i="2"/>
  <c r="MV62" i="2"/>
  <c r="MD62" i="2"/>
  <c r="VZ62" i="2"/>
  <c r="HZ63" i="2"/>
  <c r="IQ63" i="2"/>
  <c r="QM63" i="2"/>
  <c r="EY66" i="2"/>
  <c r="GU66" i="2"/>
  <c r="IR66" i="2"/>
  <c r="MV66" i="2"/>
  <c r="RR66" i="2"/>
  <c r="SI66" i="2"/>
  <c r="DB67" i="2"/>
  <c r="EX68" i="2"/>
  <c r="MU68" i="2"/>
  <c r="MZ68" i="2" s="1"/>
  <c r="EG70" i="2"/>
  <c r="GC70" i="2"/>
  <c r="GY70" i="2" s="1"/>
  <c r="HZ70" i="2"/>
  <c r="KT70" i="2"/>
  <c r="MD70" i="2"/>
  <c r="NZ70" i="2"/>
  <c r="OQ70" i="2"/>
  <c r="HZ72" i="2"/>
  <c r="IQ72" i="2"/>
  <c r="PV72" i="2"/>
  <c r="QM72" i="2"/>
  <c r="HZ73" i="2"/>
  <c r="RR73" i="2"/>
  <c r="SK73" i="2" s="1"/>
  <c r="EY74" i="2"/>
  <c r="GU74" i="2"/>
  <c r="IR74" i="2"/>
  <c r="MV74" i="2"/>
  <c r="RR74" i="2"/>
  <c r="SK74" i="2" s="1"/>
  <c r="SI74" i="2"/>
  <c r="EG75" i="2"/>
  <c r="EX75" i="2"/>
  <c r="MD75" i="2"/>
  <c r="MW75" i="2" s="1"/>
  <c r="MU75" i="2"/>
  <c r="UE75" i="2"/>
  <c r="WQ75" i="2"/>
  <c r="EY76" i="2"/>
  <c r="GU76" i="2"/>
  <c r="IR76" i="2"/>
  <c r="MV76" i="2"/>
  <c r="RR76" i="2"/>
  <c r="SI76" i="2"/>
  <c r="DB77" i="2"/>
  <c r="EX78" i="2"/>
  <c r="MU78" i="2"/>
  <c r="NZ79" i="2"/>
  <c r="PV79" i="2"/>
  <c r="RR79" i="2"/>
  <c r="TN79" i="2"/>
  <c r="CK80" i="2"/>
  <c r="DB80" i="2"/>
  <c r="VZ80" i="2"/>
  <c r="GC81" i="2"/>
  <c r="GT81" i="2"/>
  <c r="OQ81" i="2"/>
  <c r="VZ81" i="2"/>
  <c r="TN82" i="2"/>
  <c r="UG82" i="2" s="1"/>
  <c r="UE82" i="2"/>
  <c r="QN83" i="2"/>
  <c r="SJ83" i="2"/>
  <c r="PV85" i="2"/>
  <c r="QM85" i="2"/>
  <c r="SI86" i="2"/>
  <c r="CK87" i="2"/>
  <c r="DD87" i="2" s="1"/>
  <c r="DB87" i="2"/>
  <c r="KT87" i="2"/>
  <c r="VZ87" i="2"/>
  <c r="VZ88" i="2"/>
  <c r="DD90" i="2"/>
  <c r="QN90" i="2"/>
  <c r="DD94" i="2"/>
  <c r="CK95" i="2"/>
  <c r="DD95" i="2" s="1"/>
  <c r="DB95" i="2"/>
  <c r="KT95" i="2"/>
  <c r="EG105" i="2"/>
  <c r="EX105" i="2"/>
  <c r="US114" i="2"/>
  <c r="VZ121" i="2"/>
  <c r="QM123" i="2"/>
  <c r="EZ125" i="2"/>
  <c r="V128" i="2"/>
  <c r="GU97" i="2"/>
  <c r="PA97" i="2"/>
  <c r="PE97" i="2" s="1"/>
  <c r="QN99" i="2"/>
  <c r="QW100" i="2"/>
  <c r="RA100" i="2" s="1"/>
  <c r="UF107" i="2"/>
  <c r="PA108" i="2"/>
  <c r="PE108" i="2" s="1"/>
  <c r="SS108" i="2"/>
  <c r="SW108" i="2" s="1"/>
  <c r="UW111" i="2"/>
  <c r="J111" i="2"/>
  <c r="DK120" i="2"/>
  <c r="BL120" i="2"/>
  <c r="KB120" i="2"/>
  <c r="KO121" i="2"/>
  <c r="KT121" i="2" s="1"/>
  <c r="LI121" i="2"/>
  <c r="SK121" i="2"/>
  <c r="SJ121" i="2"/>
  <c r="J122" i="2"/>
  <c r="H120" i="2"/>
  <c r="LQ120" i="2"/>
  <c r="MD122" i="2"/>
  <c r="VQ120" i="2"/>
  <c r="VZ122" i="2"/>
  <c r="K125" i="2"/>
  <c r="O125" i="2" s="1"/>
  <c r="ID128" i="2"/>
  <c r="IQ129" i="2"/>
  <c r="IV129" i="2" s="1"/>
  <c r="MP128" i="2"/>
  <c r="MU129" i="2"/>
  <c r="QW128" i="2"/>
  <c r="RA128" i="2" s="1"/>
  <c r="SJ128" i="2" s="1"/>
  <c r="RA129" i="2"/>
  <c r="VE136" i="2"/>
  <c r="VI136" i="2" s="1"/>
  <c r="WY136" i="2" s="1"/>
  <c r="IS137" i="2"/>
  <c r="TV143" i="2"/>
  <c r="TU141" i="2"/>
  <c r="BO44" i="2"/>
  <c r="DL44" i="2"/>
  <c r="FH44" i="2"/>
  <c r="HE44" i="2"/>
  <c r="LI44" i="2"/>
  <c r="DL48" i="2"/>
  <c r="DP48" i="2" s="1"/>
  <c r="EZ48" i="2" s="1"/>
  <c r="FH48" i="2"/>
  <c r="FL48" i="2" s="1"/>
  <c r="GV48" i="2" s="1"/>
  <c r="HE48" i="2"/>
  <c r="HI48" i="2" s="1"/>
  <c r="LI48" i="2"/>
  <c r="LM48" i="2" s="1"/>
  <c r="DL51" i="2"/>
  <c r="DP51" i="2" s="1"/>
  <c r="FH51" i="2"/>
  <c r="FL51" i="2" s="1"/>
  <c r="HE51" i="2"/>
  <c r="HI51" i="2" s="1"/>
  <c r="LI51" i="2"/>
  <c r="LM51" i="2" s="1"/>
  <c r="DL52" i="2"/>
  <c r="DP52" i="2" s="1"/>
  <c r="FH52" i="2"/>
  <c r="FL52" i="2" s="1"/>
  <c r="HE52" i="2"/>
  <c r="HI52" i="2" s="1"/>
  <c r="LI52" i="2"/>
  <c r="LM52" i="2" s="1"/>
  <c r="MW52" i="2" s="1"/>
  <c r="PA57" i="2"/>
  <c r="PE57" i="2" s="1"/>
  <c r="QW57" i="2"/>
  <c r="RA57" i="2" s="1"/>
  <c r="SK57" i="2" s="1"/>
  <c r="SS57" i="2"/>
  <c r="SW57" i="2" s="1"/>
  <c r="DL58" i="2"/>
  <c r="DP58" i="2" s="1"/>
  <c r="PA59" i="2"/>
  <c r="PE59" i="2" s="1"/>
  <c r="QW59" i="2"/>
  <c r="RA59" i="2" s="1"/>
  <c r="SS59" i="2"/>
  <c r="SW59" i="2" s="1"/>
  <c r="FH61" i="2"/>
  <c r="FL61" i="2" s="1"/>
  <c r="HE61" i="2"/>
  <c r="HI61" i="2" s="1"/>
  <c r="PA61" i="2"/>
  <c r="PE61" i="2" s="1"/>
  <c r="QW61" i="2"/>
  <c r="RA61" i="2" s="1"/>
  <c r="SS61" i="2"/>
  <c r="SW61" i="2" s="1"/>
  <c r="PA63" i="2"/>
  <c r="PE63" i="2" s="1"/>
  <c r="QW63" i="2"/>
  <c r="RA63" i="2" s="1"/>
  <c r="SS63" i="2"/>
  <c r="SW63" i="2" s="1"/>
  <c r="DL68" i="2"/>
  <c r="DP68" i="2" s="1"/>
  <c r="FH68" i="2"/>
  <c r="FL68" i="2" s="1"/>
  <c r="HE68" i="2"/>
  <c r="HI68" i="2" s="1"/>
  <c r="LI68" i="2"/>
  <c r="LM68" i="2" s="1"/>
  <c r="DL72" i="2"/>
  <c r="DP72" i="2" s="1"/>
  <c r="EZ72" i="2" s="1"/>
  <c r="PA75" i="2"/>
  <c r="PE75" i="2" s="1"/>
  <c r="QO75" i="2" s="1"/>
  <c r="QW75" i="2"/>
  <c r="RA75" i="2" s="1"/>
  <c r="SS75" i="2"/>
  <c r="SW75" i="2" s="1"/>
  <c r="DL78" i="2"/>
  <c r="DP78" i="2" s="1"/>
  <c r="FH78" i="2"/>
  <c r="FL78" i="2" s="1"/>
  <c r="HE78" i="2"/>
  <c r="HI78" i="2" s="1"/>
  <c r="IS78" i="2" s="1"/>
  <c r="LI78" i="2"/>
  <c r="LM78" i="2" s="1"/>
  <c r="DL80" i="2"/>
  <c r="DP80" i="2" s="1"/>
  <c r="FH80" i="2"/>
  <c r="FL80" i="2" s="1"/>
  <c r="HE80" i="2"/>
  <c r="HI80" i="2" s="1"/>
  <c r="IS80" i="2" s="1"/>
  <c r="LI80" i="2"/>
  <c r="LM80" i="2" s="1"/>
  <c r="PA81" i="2"/>
  <c r="PE81" i="2" s="1"/>
  <c r="QW81" i="2"/>
  <c r="RA81" i="2" s="1"/>
  <c r="SS81" i="2"/>
  <c r="SW81" i="2" s="1"/>
  <c r="UG81" i="2" s="1"/>
  <c r="AR84" i="2"/>
  <c r="CK84" i="2"/>
  <c r="DB84" i="2"/>
  <c r="VZ84" i="2"/>
  <c r="TN85" i="2"/>
  <c r="UE85" i="2"/>
  <c r="VD85" i="2"/>
  <c r="W86" i="2"/>
  <c r="AF86" i="2" s="1"/>
  <c r="UX86" i="2" s="1"/>
  <c r="GC86" i="2"/>
  <c r="GT86" i="2"/>
  <c r="OQ86" i="2"/>
  <c r="US86" i="2"/>
  <c r="VZ86" i="2"/>
  <c r="W87" i="2"/>
  <c r="AJ87" i="2"/>
  <c r="GT87" i="2"/>
  <c r="AE88" i="2"/>
  <c r="CK88" i="2"/>
  <c r="OR88" i="2"/>
  <c r="SI88" i="2"/>
  <c r="J89" i="2"/>
  <c r="PV89" i="2"/>
  <c r="QM89" i="2"/>
  <c r="AJ90" i="2"/>
  <c r="NZ90" i="2"/>
  <c r="PV90" i="2"/>
  <c r="RR90" i="2"/>
  <c r="TN90" i="2"/>
  <c r="AE91" i="2"/>
  <c r="AR91" i="2"/>
  <c r="CK91" i="2"/>
  <c r="DB91" i="2"/>
  <c r="KT91" i="2"/>
  <c r="VZ91" i="2"/>
  <c r="S92" i="2"/>
  <c r="WQ92" i="2"/>
  <c r="AA94" i="2"/>
  <c r="W95" i="2"/>
  <c r="AJ95" i="2"/>
  <c r="GT95" i="2"/>
  <c r="GT96" i="2"/>
  <c r="WQ96" i="2"/>
  <c r="AR97" i="2"/>
  <c r="UE97" i="2"/>
  <c r="RR98" i="2"/>
  <c r="SI98" i="2"/>
  <c r="AJ99" i="2"/>
  <c r="GU102" i="2"/>
  <c r="OR102" i="2"/>
  <c r="UF102" i="2"/>
  <c r="AR103" i="2"/>
  <c r="WQ104" i="2"/>
  <c r="AE105" i="2"/>
  <c r="MD105" i="2"/>
  <c r="MU105" i="2"/>
  <c r="UE105" i="2"/>
  <c r="AE108" i="2"/>
  <c r="AR108" i="2"/>
  <c r="EX108" i="2"/>
  <c r="MU108" i="2"/>
  <c r="W109" i="2"/>
  <c r="GU109" i="2"/>
  <c r="US109" i="2"/>
  <c r="EY110" i="2"/>
  <c r="IR110" i="2"/>
  <c r="MV110" i="2"/>
  <c r="QN114" i="2"/>
  <c r="AK120" i="2"/>
  <c r="TN122" i="2"/>
  <c r="S123" i="2"/>
  <c r="MD123" i="2"/>
  <c r="MZ123" i="2" s="1"/>
  <c r="IQ125" i="2"/>
  <c r="IV125" i="2" s="1"/>
  <c r="KB128" i="2"/>
  <c r="CK129" i="2"/>
  <c r="EG129" i="2"/>
  <c r="EZ129" i="2" s="1"/>
  <c r="HE128" i="2"/>
  <c r="HI128" i="2" s="1"/>
  <c r="Z128" i="2"/>
  <c r="HU128" i="2"/>
  <c r="ML128" i="2"/>
  <c r="TV128" i="2"/>
  <c r="PA87" i="2"/>
  <c r="PE87" i="2" s="1"/>
  <c r="QW87" i="2"/>
  <c r="RA87" i="2" s="1"/>
  <c r="SS87" i="2"/>
  <c r="SW87" i="2" s="1"/>
  <c r="UW90" i="2"/>
  <c r="VA90" i="2" s="1"/>
  <c r="J90" i="2"/>
  <c r="DL90" i="2"/>
  <c r="DP90" i="2" s="1"/>
  <c r="FH90" i="2"/>
  <c r="FL90" i="2" s="1"/>
  <c r="HE90" i="2"/>
  <c r="HI90" i="2" s="1"/>
  <c r="LI90" i="2"/>
  <c r="LM90" i="2" s="1"/>
  <c r="DL92" i="2"/>
  <c r="DP92" i="2" s="1"/>
  <c r="FH92" i="2"/>
  <c r="FL92" i="2" s="1"/>
  <c r="HE92" i="2"/>
  <c r="HI92" i="2" s="1"/>
  <c r="LI92" i="2"/>
  <c r="LM92" i="2" s="1"/>
  <c r="NE92" i="2"/>
  <c r="PA92" i="2"/>
  <c r="PE92" i="2" s="1"/>
  <c r="QO92" i="2" s="1"/>
  <c r="QW92" i="2"/>
  <c r="RA92" i="2" s="1"/>
  <c r="SS92" i="2"/>
  <c r="SW92" i="2" s="1"/>
  <c r="PA95" i="2"/>
  <c r="PE95" i="2" s="1"/>
  <c r="QW95" i="2"/>
  <c r="RA95" i="2" s="1"/>
  <c r="SK95" i="2" s="1"/>
  <c r="SS95" i="2"/>
  <c r="SW95" i="2" s="1"/>
  <c r="FH96" i="2"/>
  <c r="FL96" i="2" s="1"/>
  <c r="SS97" i="2"/>
  <c r="SW97" i="2" s="1"/>
  <c r="SK99" i="2"/>
  <c r="SJ99" i="2"/>
  <c r="FH103" i="2"/>
  <c r="FL103" i="2" s="1"/>
  <c r="GV103" i="2" s="1"/>
  <c r="DL111" i="2"/>
  <c r="DP111" i="2" s="1"/>
  <c r="HE111" i="2"/>
  <c r="HI111" i="2" s="1"/>
  <c r="LI111" i="2"/>
  <c r="LM111" i="2" s="1"/>
  <c r="UR120" i="2"/>
  <c r="P120" i="2"/>
  <c r="CK121" i="2"/>
  <c r="DD121" i="2" s="1"/>
  <c r="CF120" i="2"/>
  <c r="MD121" i="2"/>
  <c r="LY120" i="2"/>
  <c r="VD121" i="2"/>
  <c r="VB120" i="2"/>
  <c r="AN122" i="2"/>
  <c r="AL120" i="2"/>
  <c r="IR124" i="2"/>
  <c r="HE124" i="2"/>
  <c r="QW125" i="2"/>
  <c r="RA125" i="2" s="1"/>
  <c r="SK125" i="2" s="1"/>
  <c r="HE126" i="2"/>
  <c r="HI126" i="2" s="1"/>
  <c r="IR126" i="2" s="1"/>
  <c r="PV126" i="2"/>
  <c r="PQ120" i="2"/>
  <c r="DK128" i="2"/>
  <c r="BL128" i="2"/>
  <c r="MV128" i="2"/>
  <c r="VE134" i="2"/>
  <c r="VI134" i="2" s="1"/>
  <c r="WY134" i="2" s="1"/>
  <c r="WZ134" i="2"/>
  <c r="AN135" i="2"/>
  <c r="AM128" i="2"/>
  <c r="RM128" i="2"/>
  <c r="RR135" i="2"/>
  <c r="HZ138" i="2"/>
  <c r="HY128" i="2"/>
  <c r="BG141" i="2"/>
  <c r="CJ143" i="2"/>
  <c r="AB143" i="2"/>
  <c r="HM143" i="2"/>
  <c r="HK141" i="2"/>
  <c r="HM141" i="2" s="1"/>
  <c r="JQ143" i="2"/>
  <c r="JN141" i="2"/>
  <c r="JQ141" i="2" s="1"/>
  <c r="KJ143" i="2"/>
  <c r="KG141" i="2"/>
  <c r="KJ141" i="2" s="1"/>
  <c r="TY141" i="2"/>
  <c r="TZ141" i="2" s="1"/>
  <c r="TZ143" i="2"/>
  <c r="WD143" i="2"/>
  <c r="WC141" i="2"/>
  <c r="WC177" i="2" s="1"/>
  <c r="DD159" i="2"/>
  <c r="O159" i="2"/>
  <c r="BF159" i="2" s="1"/>
  <c r="CS158" i="2"/>
  <c r="AN159" i="2"/>
  <c r="QM159" i="2"/>
  <c r="AV159" i="2"/>
  <c r="TN83" i="2"/>
  <c r="AV84" i="2"/>
  <c r="IQ84" i="2"/>
  <c r="WQ84" i="2"/>
  <c r="RR85" i="2"/>
  <c r="SI85" i="2"/>
  <c r="EG86" i="2"/>
  <c r="EX86" i="2"/>
  <c r="MD86" i="2"/>
  <c r="MU86" i="2"/>
  <c r="UE86" i="2"/>
  <c r="WQ86" i="2"/>
  <c r="EX87" i="2"/>
  <c r="MU87" i="2"/>
  <c r="HZ88" i="2"/>
  <c r="IQ88" i="2"/>
  <c r="QM88" i="2"/>
  <c r="EG89" i="2"/>
  <c r="GC89" i="2"/>
  <c r="HZ89" i="2"/>
  <c r="KT89" i="2"/>
  <c r="MD89" i="2"/>
  <c r="NZ89" i="2"/>
  <c r="OQ89" i="2"/>
  <c r="IQ91" i="2"/>
  <c r="WQ91" i="2"/>
  <c r="EX95" i="2"/>
  <c r="MU95" i="2"/>
  <c r="KT96" i="2"/>
  <c r="EG97" i="2"/>
  <c r="DB99" i="2"/>
  <c r="QM101" i="2"/>
  <c r="EG102" i="2"/>
  <c r="FC102" i="2" s="1"/>
  <c r="HZ102" i="2"/>
  <c r="MD102" i="2"/>
  <c r="MZ102" i="2" s="1"/>
  <c r="HZ109" i="2"/>
  <c r="IQ109" i="2"/>
  <c r="GC110" i="2"/>
  <c r="KT110" i="2"/>
  <c r="NZ110" i="2"/>
  <c r="OS110" i="2" s="1"/>
  <c r="OQ110" i="2"/>
  <c r="CK114" i="2"/>
  <c r="DD114" i="2" s="1"/>
  <c r="RR114" i="2"/>
  <c r="SI114" i="2"/>
  <c r="VZ123" i="2"/>
  <c r="WR125" i="2"/>
  <c r="EO128" i="2"/>
  <c r="MW130" i="2"/>
  <c r="WY151" i="2"/>
  <c r="UW99" i="2"/>
  <c r="J99" i="2"/>
  <c r="DL99" i="2"/>
  <c r="DP99" i="2" s="1"/>
  <c r="FH99" i="2"/>
  <c r="FL99" i="2" s="1"/>
  <c r="GU99" i="2" s="1"/>
  <c r="HE99" i="2"/>
  <c r="HI99" i="2" s="1"/>
  <c r="LI99" i="2"/>
  <c r="LM99" i="2" s="1"/>
  <c r="PA104" i="2"/>
  <c r="PE104" i="2" s="1"/>
  <c r="QW104" i="2"/>
  <c r="RA104" i="2" s="1"/>
  <c r="SK104" i="2" s="1"/>
  <c r="SS104" i="2"/>
  <c r="SW104" i="2" s="1"/>
  <c r="UW107" i="2"/>
  <c r="J107" i="2"/>
  <c r="DL107" i="2"/>
  <c r="DP107" i="2" s="1"/>
  <c r="EZ107" i="2" s="1"/>
  <c r="FH107" i="2"/>
  <c r="FL107" i="2" s="1"/>
  <c r="GV107" i="2" s="1"/>
  <c r="HE107" i="2"/>
  <c r="HI107" i="2" s="1"/>
  <c r="LI107" i="2"/>
  <c r="LM107" i="2" s="1"/>
  <c r="MW107" i="2" s="1"/>
  <c r="W121" i="2"/>
  <c r="T120" i="2"/>
  <c r="KO122" i="2"/>
  <c r="KJ120" i="2"/>
  <c r="SI122" i="2"/>
  <c r="SD120" i="2"/>
  <c r="SJ126" i="2"/>
  <c r="VE126" i="2"/>
  <c r="VI126" i="2" s="1"/>
  <c r="WZ126" i="2"/>
  <c r="AE129" i="2"/>
  <c r="AC128" i="2"/>
  <c r="AR129" i="2"/>
  <c r="AO128" i="2"/>
  <c r="NZ129" i="2"/>
  <c r="NQ128" i="2"/>
  <c r="BF131" i="2"/>
  <c r="AX131" i="2"/>
  <c r="AV135" i="2"/>
  <c r="AU128" i="2"/>
  <c r="OS136" i="2"/>
  <c r="QR137" i="2"/>
  <c r="LU143" i="2"/>
  <c r="LU141" i="2" s="1"/>
  <c r="LT141" i="2"/>
  <c r="LT177" i="2" s="1"/>
  <c r="ML143" i="2"/>
  <c r="ML141" i="2" s="1"/>
  <c r="MK141" i="2"/>
  <c r="UC141" i="2"/>
  <c r="UD143" i="2"/>
  <c r="WG141" i="2"/>
  <c r="WH141" i="2" s="1"/>
  <c r="WH143" i="2"/>
  <c r="T143" i="2"/>
  <c r="W144" i="2"/>
  <c r="CJ160" i="2"/>
  <c r="AD160" i="2"/>
  <c r="AD158" i="2" s="1"/>
  <c r="CI158" i="2"/>
  <c r="CI177" i="2" s="1"/>
  <c r="QL158" i="2"/>
  <c r="QM160" i="2"/>
  <c r="QM158" i="2" s="1"/>
  <c r="AJ161" i="2"/>
  <c r="CO158" i="2"/>
  <c r="DL84" i="2"/>
  <c r="DP84" i="2" s="1"/>
  <c r="FH84" i="2"/>
  <c r="FL84" i="2" s="1"/>
  <c r="HE84" i="2"/>
  <c r="HI84" i="2" s="1"/>
  <c r="LI84" i="2"/>
  <c r="LM84" i="2" s="1"/>
  <c r="PA86" i="2"/>
  <c r="PE86" i="2" s="1"/>
  <c r="QO86" i="2" s="1"/>
  <c r="QW86" i="2"/>
  <c r="RA86" i="2" s="1"/>
  <c r="SS86" i="2"/>
  <c r="SW86" i="2" s="1"/>
  <c r="DL87" i="2"/>
  <c r="DP87" i="2" s="1"/>
  <c r="FH87" i="2"/>
  <c r="FL87" i="2" s="1"/>
  <c r="HE87" i="2"/>
  <c r="HI87" i="2" s="1"/>
  <c r="IS87" i="2" s="1"/>
  <c r="LI87" i="2"/>
  <c r="LM87" i="2" s="1"/>
  <c r="PA88" i="2"/>
  <c r="PE88" i="2" s="1"/>
  <c r="QW88" i="2"/>
  <c r="RA88" i="2" s="1"/>
  <c r="SS88" i="2"/>
  <c r="SW88" i="2" s="1"/>
  <c r="DL91" i="2"/>
  <c r="DP91" i="2" s="1"/>
  <c r="EY91" i="2" s="1"/>
  <c r="FH91" i="2"/>
  <c r="FL91" i="2" s="1"/>
  <c r="HE91" i="2"/>
  <c r="HI91" i="2" s="1"/>
  <c r="LI91" i="2"/>
  <c r="LM91" i="2" s="1"/>
  <c r="DL95" i="2"/>
  <c r="DP95" i="2" s="1"/>
  <c r="FH95" i="2"/>
  <c r="FL95" i="2" s="1"/>
  <c r="HE95" i="2"/>
  <c r="HI95" i="2" s="1"/>
  <c r="LI95" i="2"/>
  <c r="LM95" i="2" s="1"/>
  <c r="AV96" i="2"/>
  <c r="DB96" i="2"/>
  <c r="PA96" i="2"/>
  <c r="PE96" i="2" s="1"/>
  <c r="SS96" i="2"/>
  <c r="SW96" i="2" s="1"/>
  <c r="S97" i="2"/>
  <c r="CK97" i="2"/>
  <c r="DD97" i="2" s="1"/>
  <c r="VZ97" i="2"/>
  <c r="EG98" i="2"/>
  <c r="GC98" i="2"/>
  <c r="GY98" i="2" s="1"/>
  <c r="HZ98" i="2"/>
  <c r="IV98" i="2" s="1"/>
  <c r="KT98" i="2"/>
  <c r="MD98" i="2"/>
  <c r="NZ98" i="2"/>
  <c r="OQ98" i="2"/>
  <c r="AN99" i="2"/>
  <c r="S100" i="2"/>
  <c r="AV100" i="2"/>
  <c r="IQ100" i="2"/>
  <c r="WQ100" i="2"/>
  <c r="AA101" i="2"/>
  <c r="EG101" i="2"/>
  <c r="EX101" i="2"/>
  <c r="MD101" i="2"/>
  <c r="MU101" i="2"/>
  <c r="UE101" i="2"/>
  <c r="WQ101" i="2"/>
  <c r="RR102" i="2"/>
  <c r="SI102" i="2"/>
  <c r="UW102" i="2"/>
  <c r="AV103" i="2"/>
  <c r="DB103" i="2"/>
  <c r="AA104" i="2"/>
  <c r="AN104" i="2"/>
  <c r="EX104" i="2"/>
  <c r="MU104" i="2"/>
  <c r="VA104" i="2"/>
  <c r="S105" i="2"/>
  <c r="HZ105" i="2"/>
  <c r="IQ105" i="2"/>
  <c r="QM105" i="2"/>
  <c r="EG106" i="2"/>
  <c r="FC106" i="2" s="1"/>
  <c r="GC106" i="2"/>
  <c r="HZ106" i="2"/>
  <c r="MD106" i="2"/>
  <c r="NZ106" i="2"/>
  <c r="OQ106" i="2"/>
  <c r="AN107" i="2"/>
  <c r="S108" i="2"/>
  <c r="AV108" i="2"/>
  <c r="IQ108" i="2"/>
  <c r="WQ108" i="2"/>
  <c r="AA109" i="2"/>
  <c r="EG109" i="2"/>
  <c r="EZ109" i="2" s="1"/>
  <c r="EX109" i="2"/>
  <c r="MD109" i="2"/>
  <c r="MU109" i="2"/>
  <c r="UE109" i="2"/>
  <c r="WQ109" i="2"/>
  <c r="RR110" i="2"/>
  <c r="SI110" i="2"/>
  <c r="UW110" i="2"/>
  <c r="VA110" i="2" s="1"/>
  <c r="AV111" i="2"/>
  <c r="DB111" i="2"/>
  <c r="W114" i="2"/>
  <c r="GC114" i="2"/>
  <c r="GT114" i="2"/>
  <c r="NZ114" i="2"/>
  <c r="OQ114" i="2"/>
  <c r="I120" i="2"/>
  <c r="BO120" i="2"/>
  <c r="BP120" i="2" s="1"/>
  <c r="BT120" i="2" s="1"/>
  <c r="AB120" i="2"/>
  <c r="CS120" i="2"/>
  <c r="LH120" i="2"/>
  <c r="OZ120" i="2"/>
  <c r="TR120" i="2"/>
  <c r="WL120" i="2"/>
  <c r="IQ121" i="2"/>
  <c r="IV121" i="2" s="1"/>
  <c r="UF121" i="2"/>
  <c r="UE121" i="2"/>
  <c r="AV122" i="2"/>
  <c r="GG120" i="2"/>
  <c r="GT122" i="2"/>
  <c r="W123" i="2"/>
  <c r="IQ123" i="2"/>
  <c r="UF123" i="2"/>
  <c r="UE123" i="2"/>
  <c r="UK123" i="2" s="1"/>
  <c r="AV124" i="2"/>
  <c r="KO124" i="2"/>
  <c r="SI124" i="2"/>
  <c r="DB125" i="2"/>
  <c r="KO125" i="2"/>
  <c r="KT125" i="2" s="1"/>
  <c r="UE125" i="2"/>
  <c r="AR126" i="2"/>
  <c r="UF126" i="2"/>
  <c r="UE126" i="2"/>
  <c r="UK126" i="2" s="1"/>
  <c r="EX127" i="2"/>
  <c r="VD127" i="2"/>
  <c r="AS128" i="2"/>
  <c r="UR128" i="2"/>
  <c r="US128" i="2" s="1"/>
  <c r="AT128" i="2"/>
  <c r="JI128" i="2"/>
  <c r="AE130" i="2"/>
  <c r="AR130" i="2"/>
  <c r="OH128" i="2"/>
  <c r="AA131" i="2"/>
  <c r="AN131" i="2"/>
  <c r="KT131" i="2"/>
  <c r="WQ131" i="2"/>
  <c r="W132" i="2"/>
  <c r="AJ132" i="2"/>
  <c r="MW132" i="2"/>
  <c r="NZ132" i="2"/>
  <c r="OQ132" i="2"/>
  <c r="WZ132" i="2"/>
  <c r="EB128" i="2"/>
  <c r="VC128" i="2"/>
  <c r="AR136" i="2"/>
  <c r="EZ136" i="2"/>
  <c r="UG136" i="2"/>
  <c r="AR138" i="2"/>
  <c r="GT139" i="2"/>
  <c r="SI139" i="2"/>
  <c r="EF141" i="2"/>
  <c r="HU141" i="2"/>
  <c r="TN144" i="2"/>
  <c r="UK144" i="2" s="1"/>
  <c r="DT143" i="2"/>
  <c r="KQ148" i="2"/>
  <c r="DL96" i="2"/>
  <c r="DP96" i="2" s="1"/>
  <c r="HE96" i="2"/>
  <c r="HI96" i="2" s="1"/>
  <c r="LI96" i="2"/>
  <c r="LM96" i="2" s="1"/>
  <c r="MW96" i="2" s="1"/>
  <c r="QW97" i="2"/>
  <c r="RA97" i="2" s="1"/>
  <c r="SK97" i="2" s="1"/>
  <c r="WZ104" i="2"/>
  <c r="WR104" i="2"/>
  <c r="K110" i="2"/>
  <c r="O110" i="2" s="1"/>
  <c r="AX110" i="2" s="1"/>
  <c r="AA121" i="2"/>
  <c r="X120" i="2"/>
  <c r="EG122" i="2"/>
  <c r="DX120" i="2"/>
  <c r="GU122" i="2"/>
  <c r="JA122" i="2"/>
  <c r="QW122" i="2"/>
  <c r="WZ122" i="2"/>
  <c r="GU124" i="2"/>
  <c r="GV124" i="2"/>
  <c r="JA124" i="2"/>
  <c r="JE124" i="2" s="1"/>
  <c r="QW124" i="2"/>
  <c r="RA124" i="2" s="1"/>
  <c r="PE126" i="2"/>
  <c r="PA120" i="2"/>
  <c r="S129" i="2"/>
  <c r="Q128" i="2"/>
  <c r="MD129" i="2"/>
  <c r="MW129" i="2" s="1"/>
  <c r="LY128" i="2"/>
  <c r="VZ130" i="2"/>
  <c r="VQ128" i="2"/>
  <c r="CK134" i="2"/>
  <c r="DD134" i="2" s="1"/>
  <c r="CJ128" i="2"/>
  <c r="JQ128" i="2"/>
  <c r="JV134" i="2"/>
  <c r="TN134" i="2"/>
  <c r="TI128" i="2"/>
  <c r="AJ135" i="2"/>
  <c r="AI128" i="2"/>
  <c r="CB128" i="2"/>
  <c r="CK135" i="2"/>
  <c r="IP128" i="2"/>
  <c r="IQ135" i="2"/>
  <c r="OQ135" i="2"/>
  <c r="OP128" i="2"/>
  <c r="VD135" i="2"/>
  <c r="VB128" i="2"/>
  <c r="TA128" i="2"/>
  <c r="TN138" i="2"/>
  <c r="UK138" i="2" s="1"/>
  <c r="WK141" i="2"/>
  <c r="WK177" i="2" s="1"/>
  <c r="WL143" i="2"/>
  <c r="J144" i="2"/>
  <c r="H143" i="2"/>
  <c r="X143" i="2"/>
  <c r="AA144" i="2"/>
  <c r="VD149" i="2"/>
  <c r="VB143" i="2"/>
  <c r="VB141" i="2" s="1"/>
  <c r="WZ150" i="2"/>
  <c r="S151" i="2"/>
  <c r="R143" i="2"/>
  <c r="R141" i="2" s="1"/>
  <c r="AV151" i="2"/>
  <c r="AT143" i="2"/>
  <c r="AT141" i="2" s="1"/>
  <c r="NI156" i="2"/>
  <c r="NE155" i="2"/>
  <c r="NI155" i="2" s="1"/>
  <c r="AJ96" i="2"/>
  <c r="W97" i="2"/>
  <c r="EX97" i="2"/>
  <c r="MU97" i="2"/>
  <c r="WQ97" i="2"/>
  <c r="TN98" i="2"/>
  <c r="UE98" i="2"/>
  <c r="GT100" i="2"/>
  <c r="CK101" i="2"/>
  <c r="SI101" i="2"/>
  <c r="SN101" i="2" s="1"/>
  <c r="PV102" i="2"/>
  <c r="QM102" i="2"/>
  <c r="NZ103" i="2"/>
  <c r="PV103" i="2"/>
  <c r="QR103" i="2" s="1"/>
  <c r="RR103" i="2"/>
  <c r="TN103" i="2"/>
  <c r="CK104" i="2"/>
  <c r="DB104" i="2"/>
  <c r="KT104" i="2"/>
  <c r="VZ104" i="2"/>
  <c r="GC105" i="2"/>
  <c r="GT105" i="2"/>
  <c r="OQ105" i="2"/>
  <c r="VZ105" i="2"/>
  <c r="TN106" i="2"/>
  <c r="UE106" i="2"/>
  <c r="GT108" i="2"/>
  <c r="CK109" i="2"/>
  <c r="DD109" i="2" s="1"/>
  <c r="SI109" i="2"/>
  <c r="PV110" i="2"/>
  <c r="QM110" i="2"/>
  <c r="NZ111" i="2"/>
  <c r="PV111" i="2"/>
  <c r="RR111" i="2"/>
  <c r="TN111" i="2"/>
  <c r="EG114" i="2"/>
  <c r="EX114" i="2"/>
  <c r="MD114" i="2"/>
  <c r="MU114" i="2"/>
  <c r="TN114" i="2"/>
  <c r="UE114" i="2"/>
  <c r="DP120" i="2"/>
  <c r="AZ120" i="2"/>
  <c r="DT120" i="2"/>
  <c r="GC121" i="2"/>
  <c r="GT121" i="2"/>
  <c r="OD120" i="2"/>
  <c r="PV121" i="2"/>
  <c r="EX122" i="2"/>
  <c r="NZ122" i="2"/>
  <c r="OQ122" i="2"/>
  <c r="WQ122" i="2"/>
  <c r="GC123" i="2"/>
  <c r="GT123" i="2"/>
  <c r="PV123" i="2"/>
  <c r="EG124" i="2"/>
  <c r="EX124" i="2"/>
  <c r="NZ124" i="2"/>
  <c r="OQ124" i="2"/>
  <c r="WQ124" i="2"/>
  <c r="QR125" i="2"/>
  <c r="EX126" i="2"/>
  <c r="KO126" i="2"/>
  <c r="KT126" i="2" s="1"/>
  <c r="WQ126" i="2"/>
  <c r="RV128" i="2"/>
  <c r="GY131" i="2"/>
  <c r="MZ132" i="2"/>
  <c r="HZ135" i="2"/>
  <c r="DD136" i="2"/>
  <c r="HZ136" i="2"/>
  <c r="WY137" i="2"/>
  <c r="DB139" i="2"/>
  <c r="JM141" i="2"/>
  <c r="RR145" i="2"/>
  <c r="SN145" i="2" s="1"/>
  <c r="HZ147" i="2"/>
  <c r="SK148" i="2"/>
  <c r="W129" i="2"/>
  <c r="U128" i="2"/>
  <c r="AJ129" i="2"/>
  <c r="AG128" i="2"/>
  <c r="DB134" i="2"/>
  <c r="CW128" i="2"/>
  <c r="DB138" i="2"/>
  <c r="DA128" i="2"/>
  <c r="QM138" i="2"/>
  <c r="QH128" i="2"/>
  <c r="KB143" i="2"/>
  <c r="JW141" i="2"/>
  <c r="KB141" i="2" s="1"/>
  <c r="QH143" i="2"/>
  <c r="QG141" i="2"/>
  <c r="RQ143" i="2"/>
  <c r="RO141" i="2"/>
  <c r="SD143" i="2"/>
  <c r="SA141" i="2"/>
  <c r="SD141" i="2" s="1"/>
  <c r="BT144" i="2"/>
  <c r="BP143" i="2"/>
  <c r="RA144" i="2"/>
  <c r="QW143" i="2"/>
  <c r="AJ145" i="2"/>
  <c r="AG143" i="2"/>
  <c r="AX146" i="2"/>
  <c r="K146" i="2"/>
  <c r="IS148" i="2"/>
  <c r="EG151" i="2"/>
  <c r="FC151" i="2" s="1"/>
  <c r="DX143" i="2"/>
  <c r="Q155" i="2"/>
  <c r="S155" i="2" s="1"/>
  <c r="S156" i="2"/>
  <c r="AV156" i="2"/>
  <c r="AS155" i="2"/>
  <c r="VE159" i="2"/>
  <c r="VI159" i="2" s="1"/>
  <c r="WY159" i="2" s="1"/>
  <c r="DP161" i="2"/>
  <c r="DL160" i="2"/>
  <c r="DL158" i="2" s="1"/>
  <c r="EX161" i="2"/>
  <c r="EX160" i="2" s="1"/>
  <c r="EX158" i="2" s="1"/>
  <c r="EW160" i="2"/>
  <c r="AV161" i="2"/>
  <c r="GC161" i="2"/>
  <c r="AE161" i="2"/>
  <c r="GB160" i="2"/>
  <c r="GB158" i="2" s="1"/>
  <c r="MU161" i="2"/>
  <c r="MU160" i="2" s="1"/>
  <c r="MU158" i="2" s="1"/>
  <c r="MT160" i="2"/>
  <c r="MT158" i="2" s="1"/>
  <c r="QO171" i="2"/>
  <c r="W172" i="2"/>
  <c r="U158" i="2"/>
  <c r="DL100" i="2"/>
  <c r="DP100" i="2" s="1"/>
  <c r="FH100" i="2"/>
  <c r="FL100" i="2" s="1"/>
  <c r="HE100" i="2"/>
  <c r="HI100" i="2" s="1"/>
  <c r="LI100" i="2"/>
  <c r="LM100" i="2" s="1"/>
  <c r="PA101" i="2"/>
  <c r="PE101" i="2" s="1"/>
  <c r="QW101" i="2"/>
  <c r="RA101" i="2" s="1"/>
  <c r="SS101" i="2"/>
  <c r="SW101" i="2" s="1"/>
  <c r="DL104" i="2"/>
  <c r="DP104" i="2" s="1"/>
  <c r="FH104" i="2"/>
  <c r="FL104" i="2" s="1"/>
  <c r="HE104" i="2"/>
  <c r="HI104" i="2" s="1"/>
  <c r="LI104" i="2"/>
  <c r="LM104" i="2" s="1"/>
  <c r="PA105" i="2"/>
  <c r="PE105" i="2" s="1"/>
  <c r="QW105" i="2"/>
  <c r="RA105" i="2" s="1"/>
  <c r="SK105" i="2" s="1"/>
  <c r="SS105" i="2"/>
  <c r="SW105" i="2" s="1"/>
  <c r="DL108" i="2"/>
  <c r="DP108" i="2" s="1"/>
  <c r="FH108" i="2"/>
  <c r="FL108" i="2" s="1"/>
  <c r="HE108" i="2"/>
  <c r="HI108" i="2" s="1"/>
  <c r="LI108" i="2"/>
  <c r="LM108" i="2" s="1"/>
  <c r="PA109" i="2"/>
  <c r="PE109" i="2" s="1"/>
  <c r="QO109" i="2" s="1"/>
  <c r="QW109" i="2"/>
  <c r="RA109" i="2" s="1"/>
  <c r="SS109" i="2"/>
  <c r="SW109" i="2" s="1"/>
  <c r="HQ120" i="2"/>
  <c r="PM120" i="2"/>
  <c r="CK125" i="2"/>
  <c r="GC125" i="2"/>
  <c r="LI125" i="2"/>
  <c r="LM125" i="2" s="1"/>
  <c r="MV125" i="2" s="1"/>
  <c r="AV126" i="2"/>
  <c r="OQ127" i="2"/>
  <c r="OV127" i="2" s="1"/>
  <c r="US127" i="2"/>
  <c r="EK128" i="2"/>
  <c r="FG128" i="2"/>
  <c r="ND128" i="2"/>
  <c r="WH128" i="2"/>
  <c r="NM128" i="2"/>
  <c r="UD128" i="2"/>
  <c r="WQ129" i="2"/>
  <c r="S130" i="2"/>
  <c r="AV130" i="2"/>
  <c r="NZ130" i="2"/>
  <c r="OQ130" i="2"/>
  <c r="AE131" i="2"/>
  <c r="AR131" i="2"/>
  <c r="EG131" i="2"/>
  <c r="GV131" i="2"/>
  <c r="AA132" i="2"/>
  <c r="AN132" i="2"/>
  <c r="QO132" i="2"/>
  <c r="W133" i="2"/>
  <c r="AJ133" i="2"/>
  <c r="WQ133" i="2"/>
  <c r="S134" i="2"/>
  <c r="AV134" i="2"/>
  <c r="GT134" i="2"/>
  <c r="IH128" i="2"/>
  <c r="MD134" i="2"/>
  <c r="MW134" i="2" s="1"/>
  <c r="PV134" i="2"/>
  <c r="J135" i="2"/>
  <c r="JV135" i="2"/>
  <c r="KQ135" i="2" s="1"/>
  <c r="MD135" i="2"/>
  <c r="US135" i="2"/>
  <c r="AV136" i="2"/>
  <c r="BF136" i="2"/>
  <c r="GC136" i="2"/>
  <c r="GV136" i="2" s="1"/>
  <c r="J137" i="2"/>
  <c r="JV137" i="2"/>
  <c r="MD137" i="2"/>
  <c r="US137" i="2"/>
  <c r="AV138" i="2"/>
  <c r="BF138" i="2"/>
  <c r="NZ138" i="2"/>
  <c r="RI128" i="2"/>
  <c r="SI138" i="2"/>
  <c r="VZ138" i="2"/>
  <c r="WQ138" i="2"/>
  <c r="AA139" i="2"/>
  <c r="HZ139" i="2"/>
  <c r="NZ139" i="2"/>
  <c r="OQ139" i="2"/>
  <c r="AJ140" i="2"/>
  <c r="EB141" i="2"/>
  <c r="ES141" i="2"/>
  <c r="MS141" i="2"/>
  <c r="RC141" i="2"/>
  <c r="RV141" i="2"/>
  <c r="PM141" i="2"/>
  <c r="PV141" i="2" s="1"/>
  <c r="JA143" i="2"/>
  <c r="AL143" i="2"/>
  <c r="AL141" i="2" s="1"/>
  <c r="TN148" i="2"/>
  <c r="UK148" i="2" s="1"/>
  <c r="I143" i="2"/>
  <c r="I141" i="2" s="1"/>
  <c r="AA129" i="2"/>
  <c r="Y128" i="2"/>
  <c r="AN129" i="2"/>
  <c r="AK128" i="2"/>
  <c r="AS141" i="2"/>
  <c r="CF143" i="2"/>
  <c r="CC141" i="2"/>
  <c r="CF141" i="2" s="1"/>
  <c r="KF141" i="2"/>
  <c r="KF143" i="2"/>
  <c r="NQ143" i="2"/>
  <c r="NO141" i="2"/>
  <c r="NQ141" i="2" s="1"/>
  <c r="SH143" i="2"/>
  <c r="SE141" i="2"/>
  <c r="SH141" i="2" s="1"/>
  <c r="LM144" i="2"/>
  <c r="LI143" i="2"/>
  <c r="K145" i="2"/>
  <c r="AX145" i="2"/>
  <c r="AA145" i="2"/>
  <c r="Y143" i="2"/>
  <c r="Y141" i="2" s="1"/>
  <c r="FL145" i="2"/>
  <c r="FH143" i="2"/>
  <c r="OS147" i="2"/>
  <c r="AX148" i="2"/>
  <c r="K148" i="2"/>
  <c r="AO141" i="2"/>
  <c r="AX150" i="2"/>
  <c r="K150" i="2"/>
  <c r="K151" i="2"/>
  <c r="AX151" i="2"/>
  <c r="US152" i="2"/>
  <c r="S152" i="2"/>
  <c r="U155" i="2"/>
  <c r="W155" i="2" s="1"/>
  <c r="W156" i="2"/>
  <c r="EX156" i="2"/>
  <c r="EX155" i="2" s="1"/>
  <c r="EW155" i="2"/>
  <c r="J161" i="2"/>
  <c r="K161" i="2" s="1"/>
  <c r="VA161" i="2"/>
  <c r="MD125" i="2"/>
  <c r="AJ126" i="2"/>
  <c r="IQ126" i="2"/>
  <c r="MV126" i="2"/>
  <c r="VZ126" i="2"/>
  <c r="BA128" i="2"/>
  <c r="CO128" i="2"/>
  <c r="FP128" i="2"/>
  <c r="JA128" i="2"/>
  <c r="JE128" i="2" s="1"/>
  <c r="KP128" i="2" s="1"/>
  <c r="PZ128" i="2"/>
  <c r="WQ130" i="2"/>
  <c r="NZ131" i="2"/>
  <c r="OQ131" i="2"/>
  <c r="EG132" i="2"/>
  <c r="EZ132" i="2" s="1"/>
  <c r="CS128" i="2"/>
  <c r="EG134" i="2"/>
  <c r="GB128" i="2"/>
  <c r="MU134" i="2"/>
  <c r="QM134" i="2"/>
  <c r="UE134" i="2"/>
  <c r="KO135" i="2"/>
  <c r="MU135" i="2"/>
  <c r="TN135" i="2"/>
  <c r="UE135" i="2"/>
  <c r="SN136" i="2"/>
  <c r="KO137" i="2"/>
  <c r="MU137" i="2"/>
  <c r="TN137" i="2"/>
  <c r="UE137" i="2"/>
  <c r="CK139" i="2"/>
  <c r="MD139" i="2"/>
  <c r="MZ139" i="2" s="1"/>
  <c r="RR139" i="2"/>
  <c r="TN139" i="2"/>
  <c r="US139" i="2"/>
  <c r="AX140" i="2"/>
  <c r="HI141" i="2"/>
  <c r="PE143" i="2"/>
  <c r="TI141" i="2"/>
  <c r="TM141" i="2"/>
  <c r="VQ141" i="2"/>
  <c r="VU141" i="2"/>
  <c r="VC143" i="2"/>
  <c r="VC141" i="2" s="1"/>
  <c r="AD143" i="2"/>
  <c r="AD141" i="2" s="1"/>
  <c r="DG145" i="2"/>
  <c r="HZ145" i="2"/>
  <c r="WY147" i="2"/>
  <c r="JV149" i="2"/>
  <c r="KT149" i="2" s="1"/>
  <c r="NZ151" i="2"/>
  <c r="NZ152" i="2"/>
  <c r="EG156" i="2"/>
  <c r="UR143" i="2"/>
  <c r="BX143" i="2"/>
  <c r="P143" i="2"/>
  <c r="BU141" i="2"/>
  <c r="OZ143" i="2"/>
  <c r="OX141" i="2"/>
  <c r="OZ141" i="2" s="1"/>
  <c r="QN141" i="2" s="1"/>
  <c r="FC144" i="2"/>
  <c r="Y155" i="2"/>
  <c r="AA155" i="2" s="1"/>
  <c r="AA156" i="2"/>
  <c r="VB156" i="2"/>
  <c r="BO156" i="2"/>
  <c r="BP156" i="2" s="1"/>
  <c r="H156" i="2"/>
  <c r="BM155" i="2"/>
  <c r="BO155" i="2" s="1"/>
  <c r="WZ161" i="2"/>
  <c r="VE161" i="2"/>
  <c r="VI161" i="2" s="1"/>
  <c r="EK141" i="2"/>
  <c r="IH141" i="2"/>
  <c r="MP141" i="2"/>
  <c r="QL141" i="2"/>
  <c r="QU141" i="2"/>
  <c r="RK141" i="2"/>
  <c r="RM141" i="2" s="1"/>
  <c r="TR141" i="2"/>
  <c r="WP141" i="2"/>
  <c r="Q143" i="2"/>
  <c r="Q141" i="2" s="1"/>
  <c r="BL143" i="2"/>
  <c r="HU143" i="2"/>
  <c r="IH143" i="2"/>
  <c r="JI143" i="2"/>
  <c r="NU143" i="2"/>
  <c r="OH143" i="2"/>
  <c r="RI143" i="2"/>
  <c r="RV143" i="2"/>
  <c r="AI143" i="2"/>
  <c r="AI141" i="2" s="1"/>
  <c r="AM143" i="2"/>
  <c r="AM141" i="2" s="1"/>
  <c r="AU143" i="2"/>
  <c r="AU141" i="2" s="1"/>
  <c r="CK144" i="2"/>
  <c r="NZ144" i="2"/>
  <c r="VD144" i="2"/>
  <c r="VZ144" i="2"/>
  <c r="WV144" i="2" s="1"/>
  <c r="AE145" i="2"/>
  <c r="AR145" i="2"/>
  <c r="CK146" i="2"/>
  <c r="NZ146" i="2"/>
  <c r="VD146" i="2"/>
  <c r="VZ146" i="2"/>
  <c r="WV146" i="2" s="1"/>
  <c r="AE147" i="2"/>
  <c r="AR147" i="2"/>
  <c r="CK148" i="2"/>
  <c r="DD148" i="2" s="1"/>
  <c r="NZ148" i="2"/>
  <c r="VD148" i="2"/>
  <c r="VZ148" i="2"/>
  <c r="WV148" i="2" s="1"/>
  <c r="AA149" i="2"/>
  <c r="GC149" i="2"/>
  <c r="GY149" i="2" s="1"/>
  <c r="HI149" i="2"/>
  <c r="IS149" i="2" s="1"/>
  <c r="MU149" i="2"/>
  <c r="MZ149" i="2" s="1"/>
  <c r="AE150" i="2"/>
  <c r="AF150" i="2" s="1"/>
  <c r="AY150" i="2" s="1"/>
  <c r="GC150" i="2"/>
  <c r="GY150" i="2" s="1"/>
  <c r="TN150" i="2"/>
  <c r="UK150" i="2" s="1"/>
  <c r="US150" i="2"/>
  <c r="AN151" i="2"/>
  <c r="WZ151" i="2"/>
  <c r="J152" i="2"/>
  <c r="AA152" i="2"/>
  <c r="JV152" i="2"/>
  <c r="KT152" i="2" s="1"/>
  <c r="MU152" i="2"/>
  <c r="UN152" i="2" s="1"/>
  <c r="UR155" i="2"/>
  <c r="US155" i="2" s="1"/>
  <c r="SK156" i="2"/>
  <c r="BO143" i="2"/>
  <c r="BM141" i="2"/>
  <c r="BO141" i="2" s="1"/>
  <c r="CB143" i="2"/>
  <c r="BY141" i="2"/>
  <c r="CB141" i="2" s="1"/>
  <c r="SR143" i="2"/>
  <c r="SP141" i="2"/>
  <c r="SR141" i="2" s="1"/>
  <c r="AC155" i="2"/>
  <c r="AE155" i="2" s="1"/>
  <c r="AE156" i="2"/>
  <c r="AR156" i="2"/>
  <c r="AR155" i="2" s="1"/>
  <c r="AO155" i="2"/>
  <c r="CF155" i="2"/>
  <c r="CK156" i="2"/>
  <c r="SW156" i="2"/>
  <c r="SS155" i="2"/>
  <c r="SW155" i="2" s="1"/>
  <c r="VA159" i="2"/>
  <c r="J159" i="2"/>
  <c r="K159" i="2" s="1"/>
  <c r="EO141" i="2"/>
  <c r="MD144" i="2"/>
  <c r="MZ144" i="2" s="1"/>
  <c r="PV144" i="2"/>
  <c r="US144" i="2"/>
  <c r="EG145" i="2"/>
  <c r="EZ145" i="2" s="1"/>
  <c r="MD146" i="2"/>
  <c r="PV146" i="2"/>
  <c r="US146" i="2"/>
  <c r="EG147" i="2"/>
  <c r="EZ147" i="2" s="1"/>
  <c r="MD148" i="2"/>
  <c r="PV148" i="2"/>
  <c r="US148" i="2"/>
  <c r="HI143" i="2"/>
  <c r="IR143" i="2" s="1"/>
  <c r="NZ149" i="2"/>
  <c r="EG150" i="2"/>
  <c r="HZ150" i="2"/>
  <c r="CK151" i="2"/>
  <c r="DD151" i="2" s="1"/>
  <c r="MU151" i="2"/>
  <c r="GC152" i="2"/>
  <c r="GY152" i="2" s="1"/>
  <c r="LM155" i="2"/>
  <c r="NZ155" i="2"/>
  <c r="RR155" i="2"/>
  <c r="US161" i="2"/>
  <c r="AJ156" i="2"/>
  <c r="AG155" i="2"/>
  <c r="DP156" i="2"/>
  <c r="DL155" i="2"/>
  <c r="DP155" i="2" s="1"/>
  <c r="PV159" i="2"/>
  <c r="AE159" i="2"/>
  <c r="S160" i="2"/>
  <c r="BX158" i="2"/>
  <c r="AU160" i="2"/>
  <c r="AU158" i="2" s="1"/>
  <c r="GR158" i="2"/>
  <c r="OZ160" i="2"/>
  <c r="OZ158" i="2" s="1"/>
  <c r="PA161" i="2"/>
  <c r="RA162" i="2"/>
  <c r="RA160" i="2" s="1"/>
  <c r="QW160" i="2"/>
  <c r="QW158" i="2" s="1"/>
  <c r="SI162" i="2"/>
  <c r="SI160" i="2" s="1"/>
  <c r="SI158" i="2" s="1"/>
  <c r="SH160" i="2"/>
  <c r="SH158" i="2" s="1"/>
  <c r="AR172" i="2"/>
  <c r="AR158" i="2" s="1"/>
  <c r="AO158" i="2"/>
  <c r="DI141" i="2"/>
  <c r="DI177" i="2" s="1"/>
  <c r="MD152" i="2"/>
  <c r="VD152" i="2"/>
  <c r="AE153" i="2"/>
  <c r="FG155" i="2"/>
  <c r="GU155" i="2" s="1"/>
  <c r="GS155" i="2"/>
  <c r="IH155" i="2"/>
  <c r="IZ155" i="2"/>
  <c r="KN155" i="2"/>
  <c r="ML155" i="2"/>
  <c r="ND155" i="2"/>
  <c r="OP155" i="2"/>
  <c r="QD155" i="2"/>
  <c r="QV155" i="2"/>
  <c r="SH155" i="2"/>
  <c r="TV155" i="2"/>
  <c r="VM155" i="2"/>
  <c r="AQ155" i="2"/>
  <c r="DB156" i="2"/>
  <c r="GC156" i="2"/>
  <c r="WQ156" i="2"/>
  <c r="FP158" i="2"/>
  <c r="HM158" i="2"/>
  <c r="LQ158" i="2"/>
  <c r="OP158" i="2"/>
  <c r="QH158" i="2"/>
  <c r="VU158" i="2"/>
  <c r="S159" i="2"/>
  <c r="US159" i="2"/>
  <c r="CK161" i="2"/>
  <c r="AV162" i="2"/>
  <c r="QR162" i="2"/>
  <c r="AN156" i="2"/>
  <c r="AN155" i="2" s="1"/>
  <c r="AK155" i="2"/>
  <c r="CB158" i="2"/>
  <c r="W159" i="2"/>
  <c r="PU160" i="2"/>
  <c r="PV160" i="2" s="1"/>
  <c r="PT158" i="2"/>
  <c r="PU158" i="2" s="1"/>
  <c r="FL161" i="2"/>
  <c r="FH160" i="2"/>
  <c r="FH158" i="2" s="1"/>
  <c r="KT161" i="2"/>
  <c r="NE161" i="2"/>
  <c r="ND160" i="2"/>
  <c r="ND158" i="2" s="1"/>
  <c r="SS160" i="2"/>
  <c r="SS158" i="2" s="1"/>
  <c r="SW161" i="2"/>
  <c r="UE161" i="2"/>
  <c r="UE160" i="2" s="1"/>
  <c r="UE158" i="2" s="1"/>
  <c r="UD160" i="2"/>
  <c r="UD158" i="2" s="1"/>
  <c r="UG152" i="2"/>
  <c r="S153" i="2"/>
  <c r="GG155" i="2"/>
  <c r="IL155" i="2"/>
  <c r="KB155" i="2"/>
  <c r="MP155" i="2"/>
  <c r="OD155" i="2"/>
  <c r="QH155" i="2"/>
  <c r="RV155" i="2"/>
  <c r="TZ155" i="2"/>
  <c r="VQ155" i="2"/>
  <c r="AU155" i="2"/>
  <c r="UE156" i="2"/>
  <c r="DT158" i="2"/>
  <c r="FT158" i="2"/>
  <c r="HQ158" i="2"/>
  <c r="LU158" i="2"/>
  <c r="NM158" i="2"/>
  <c r="RI158" i="2"/>
  <c r="TA158" i="2"/>
  <c r="QR161" i="2"/>
  <c r="W162" i="2"/>
  <c r="CK162" i="2"/>
  <c r="DD162" i="2" s="1"/>
  <c r="AE162" i="2"/>
  <c r="GT162" i="2"/>
  <c r="GS160" i="2"/>
  <c r="GS158" i="2" s="1"/>
  <c r="K172" i="2"/>
  <c r="O172" i="2" s="1"/>
  <c r="UL175" i="2"/>
  <c r="UM175" i="2" s="1"/>
  <c r="QR175" i="2"/>
  <c r="BB175" i="2"/>
  <c r="BC175" i="2" s="1"/>
  <c r="RE158" i="2"/>
  <c r="VY158" i="2"/>
  <c r="DB161" i="2"/>
  <c r="JV162" i="2"/>
  <c r="KT162" i="2" s="1"/>
  <c r="RR162" i="2"/>
  <c r="WY175" i="2"/>
  <c r="MD161" i="2"/>
  <c r="MC160" i="2"/>
  <c r="MC158" i="2" s="1"/>
  <c r="NQ158" i="2"/>
  <c r="RM158" i="2"/>
  <c r="VQ158" i="2"/>
  <c r="W160" i="2"/>
  <c r="W161" i="2"/>
  <c r="EG161" i="2"/>
  <c r="NZ161" i="2"/>
  <c r="NY160" i="2"/>
  <c r="NY158" i="2" s="1"/>
  <c r="SR160" i="2"/>
  <c r="SR158" i="2" s="1"/>
  <c r="AE171" i="2"/>
  <c r="AJ172" i="2"/>
  <c r="VD172" i="2"/>
  <c r="AV173" i="2"/>
  <c r="VD173" i="2"/>
  <c r="AV174" i="2"/>
  <c r="VD174" i="2"/>
  <c r="DB171" i="2"/>
  <c r="UN171" i="2" s="1"/>
  <c r="RR171" i="2"/>
  <c r="AN172" i="2"/>
  <c r="AN158" i="2" s="1"/>
  <c r="AJ173" i="2"/>
  <c r="AJ174" i="2"/>
  <c r="SK109" i="2" l="1"/>
  <c r="SN103" i="2"/>
  <c r="UG104" i="2"/>
  <c r="WV96" i="2"/>
  <c r="UK99" i="2"/>
  <c r="MZ110" i="2"/>
  <c r="SJ155" i="2"/>
  <c r="FC137" i="2"/>
  <c r="GV108" i="2"/>
  <c r="GY108" i="2"/>
  <c r="SN111" i="2"/>
  <c r="KT147" i="2"/>
  <c r="SN135" i="2"/>
  <c r="SK129" i="2"/>
  <c r="WV87" i="2"/>
  <c r="EZ146" i="2"/>
  <c r="OV105" i="2"/>
  <c r="UK101" i="2"/>
  <c r="SK150" i="2"/>
  <c r="UG151" i="2"/>
  <c r="MW104" i="2"/>
  <c r="UG101" i="2"/>
  <c r="IS100" i="2"/>
  <c r="GY162" i="2"/>
  <c r="MZ125" i="2"/>
  <c r="SN109" i="2"/>
  <c r="IS96" i="2"/>
  <c r="WV108" i="2"/>
  <c r="MZ104" i="2"/>
  <c r="IS91" i="2"/>
  <c r="QO152" i="2"/>
  <c r="IV91" i="2"/>
  <c r="IV110" i="2"/>
  <c r="WV137" i="2"/>
  <c r="GY132" i="2"/>
  <c r="UK130" i="2"/>
  <c r="OV125" i="2"/>
  <c r="WV107" i="2"/>
  <c r="AW146" i="2"/>
  <c r="AF138" i="2"/>
  <c r="AY138" i="2" s="1"/>
  <c r="QR138" i="2"/>
  <c r="DG124" i="2"/>
  <c r="KQ145" i="2"/>
  <c r="WZ105" i="2"/>
  <c r="WZ91" i="2"/>
  <c r="WZ82" i="2"/>
  <c r="GY42" i="2"/>
  <c r="FC23" i="2"/>
  <c r="SN137" i="2"/>
  <c r="FC125" i="2"/>
  <c r="QR124" i="2"/>
  <c r="IV33" i="2"/>
  <c r="UK32" i="2"/>
  <c r="DG29" i="2"/>
  <c r="DG150" i="2"/>
  <c r="QR135" i="2"/>
  <c r="DG132" i="2"/>
  <c r="QR129" i="2"/>
  <c r="GY126" i="2"/>
  <c r="IM177" i="2"/>
  <c r="GY130" i="2"/>
  <c r="GY122" i="2"/>
  <c r="QO81" i="2"/>
  <c r="EZ80" i="2"/>
  <c r="EZ68" i="2"/>
  <c r="IV70" i="2"/>
  <c r="WV26" i="2"/>
  <c r="MZ40" i="2"/>
  <c r="VA82" i="2"/>
  <c r="VE36" i="2"/>
  <c r="VI36" i="2" s="1"/>
  <c r="WY36" i="2" s="1"/>
  <c r="IV44" i="2"/>
  <c r="GY41" i="2"/>
  <c r="VA48" i="2"/>
  <c r="UK139" i="2"/>
  <c r="UK109" i="2"/>
  <c r="QR61" i="2"/>
  <c r="VE100" i="2"/>
  <c r="VI100" i="2" s="1"/>
  <c r="WR100" i="2" s="1"/>
  <c r="QR22" i="2"/>
  <c r="VA68" i="2"/>
  <c r="UK20" i="2"/>
  <c r="AF136" i="2"/>
  <c r="AY136" i="2" s="1"/>
  <c r="OV99" i="2"/>
  <c r="SN83" i="2"/>
  <c r="GV104" i="2"/>
  <c r="IS95" i="2"/>
  <c r="OV101" i="2"/>
  <c r="MW84" i="2"/>
  <c r="VA107" i="2"/>
  <c r="SK81" i="2"/>
  <c r="QO57" i="2"/>
  <c r="MZ45" i="2"/>
  <c r="VA50" i="2"/>
  <c r="WZ101" i="2"/>
  <c r="VA79" i="2"/>
  <c r="IV87" i="2"/>
  <c r="VA114" i="2"/>
  <c r="IS111" i="2"/>
  <c r="UG61" i="2"/>
  <c r="DG123" i="2"/>
  <c r="WR79" i="2"/>
  <c r="SK108" i="2"/>
  <c r="UG48" i="2"/>
  <c r="QO91" i="2"/>
  <c r="IV111" i="2"/>
  <c r="QR109" i="2"/>
  <c r="FC107" i="2"/>
  <c r="SN99" i="2"/>
  <c r="QR95" i="2"/>
  <c r="DG92" i="2"/>
  <c r="QR91" i="2"/>
  <c r="MZ84" i="2"/>
  <c r="IV67" i="2"/>
  <c r="ES43" i="2"/>
  <c r="UK24" i="2"/>
  <c r="AF171" i="2"/>
  <c r="AY171" i="2" s="1"/>
  <c r="VE171" i="2"/>
  <c r="VI171" i="2" s="1"/>
  <c r="WY171" i="2" s="1"/>
  <c r="AW147" i="2"/>
  <c r="PV128" i="2"/>
  <c r="AF133" i="2"/>
  <c r="AY133" i="2" s="1"/>
  <c r="SN130" i="2"/>
  <c r="MZ97" i="2"/>
  <c r="DG131" i="2"/>
  <c r="MZ106" i="2"/>
  <c r="QR105" i="2"/>
  <c r="VA102" i="2"/>
  <c r="IS84" i="2"/>
  <c r="QO129" i="2"/>
  <c r="VE105" i="2"/>
  <c r="VI105" i="2" s="1"/>
  <c r="WR105" i="2" s="1"/>
  <c r="OV86" i="2"/>
  <c r="QO63" i="2"/>
  <c r="EZ52" i="2"/>
  <c r="MZ70" i="2"/>
  <c r="QR63" i="2"/>
  <c r="MZ66" i="2"/>
  <c r="MZ49" i="2"/>
  <c r="WR80" i="2"/>
  <c r="MW71" i="2"/>
  <c r="QO68" i="2"/>
  <c r="WZ124" i="2"/>
  <c r="SN107" i="2"/>
  <c r="GY78" i="2"/>
  <c r="OV64" i="2"/>
  <c r="WV60" i="2"/>
  <c r="FX43" i="2"/>
  <c r="IS50" i="2"/>
  <c r="WZ145" i="2"/>
  <c r="DB141" i="2"/>
  <c r="FC21" i="2"/>
  <c r="OV156" i="2"/>
  <c r="MZ136" i="2"/>
  <c r="GY129" i="2"/>
  <c r="KQ121" i="2"/>
  <c r="DG76" i="2"/>
  <c r="FC72" i="2"/>
  <c r="GY46" i="2"/>
  <c r="QR40" i="2"/>
  <c r="MZ22" i="2"/>
  <c r="QR21" i="2"/>
  <c r="QR133" i="2"/>
  <c r="AF111" i="2"/>
  <c r="UX111" i="2" s="1"/>
  <c r="GY62" i="2"/>
  <c r="FC139" i="2"/>
  <c r="IV84" i="2"/>
  <c r="WZ80" i="2"/>
  <c r="AF102" i="2"/>
  <c r="UX102" i="2" s="1"/>
  <c r="MZ156" i="2"/>
  <c r="OV94" i="2"/>
  <c r="OV84" i="2"/>
  <c r="IV71" i="2"/>
  <c r="UK68" i="2"/>
  <c r="SN51" i="2"/>
  <c r="QR42" i="2"/>
  <c r="DG21" i="2"/>
  <c r="VD160" i="2"/>
  <c r="VE160" i="2" s="1"/>
  <c r="AF124" i="2"/>
  <c r="UG109" i="2"/>
  <c r="IS108" i="2"/>
  <c r="UK111" i="2"/>
  <c r="OS156" i="2"/>
  <c r="OV134" i="2"/>
  <c r="IV106" i="2"/>
  <c r="MZ98" i="2"/>
  <c r="UG88" i="2"/>
  <c r="QO135" i="2"/>
  <c r="EZ58" i="2"/>
  <c r="VA80" i="2"/>
  <c r="OR128" i="2"/>
  <c r="QO105" i="2"/>
  <c r="EZ104" i="2"/>
  <c r="WV131" i="2"/>
  <c r="IV108" i="2"/>
  <c r="EZ111" i="2"/>
  <c r="UG95" i="2"/>
  <c r="SK92" i="2"/>
  <c r="IS92" i="2"/>
  <c r="IS90" i="2"/>
  <c r="UG108" i="2"/>
  <c r="IS46" i="2"/>
  <c r="EZ77" i="2"/>
  <c r="EZ79" i="2"/>
  <c r="OV20" i="2"/>
  <c r="AF70" i="2"/>
  <c r="UX70" i="2" s="1"/>
  <c r="KQ151" i="2"/>
  <c r="UN147" i="2"/>
  <c r="GT143" i="2"/>
  <c r="AX138" i="2"/>
  <c r="MW156" i="2"/>
  <c r="OV95" i="2"/>
  <c r="UK88" i="2"/>
  <c r="QO147" i="2"/>
  <c r="GY83" i="2"/>
  <c r="FC77" i="2"/>
  <c r="QR67" i="2"/>
  <c r="FC64" i="2"/>
  <c r="FC52" i="2"/>
  <c r="IV50" i="2"/>
  <c r="IL43" i="2"/>
  <c r="WV62" i="2"/>
  <c r="OD16" i="2"/>
  <c r="OD177" i="2" s="1"/>
  <c r="CW43" i="2"/>
  <c r="CP16" i="2"/>
  <c r="CP177" i="2" s="1"/>
  <c r="CS177" i="2" s="1"/>
  <c r="QU177" i="2"/>
  <c r="QO61" i="2"/>
  <c r="QR59" i="2"/>
  <c r="GH16" i="2"/>
  <c r="GH177" i="2" s="1"/>
  <c r="QG177" i="2"/>
  <c r="MK177" i="2"/>
  <c r="IS62" i="2"/>
  <c r="VA158" i="2"/>
  <c r="BB173" i="2"/>
  <c r="TN160" i="2"/>
  <c r="OS145" i="2"/>
  <c r="JQ16" i="2"/>
  <c r="JQ177" i="2" s="1"/>
  <c r="VE114" i="2"/>
  <c r="VI114" i="2" s="1"/>
  <c r="GY106" i="2"/>
  <c r="DG130" i="2"/>
  <c r="QO104" i="2"/>
  <c r="UK27" i="2"/>
  <c r="VA106" i="2"/>
  <c r="VA73" i="2"/>
  <c r="FC135" i="2"/>
  <c r="WZ129" i="2"/>
  <c r="AF174" i="2"/>
  <c r="AY174" i="2" s="1"/>
  <c r="UG174" i="2"/>
  <c r="SK152" i="2"/>
  <c r="QR150" i="2"/>
  <c r="WZ162" i="2"/>
  <c r="AW134" i="2"/>
  <c r="WZ106" i="2"/>
  <c r="QO96" i="2"/>
  <c r="OS125" i="2"/>
  <c r="UK28" i="2"/>
  <c r="SN63" i="2"/>
  <c r="DD42" i="2"/>
  <c r="UK25" i="2"/>
  <c r="IV144" i="2"/>
  <c r="GV80" i="2"/>
  <c r="FC78" i="2"/>
  <c r="FC70" i="2"/>
  <c r="IV58" i="2"/>
  <c r="VA75" i="2"/>
  <c r="VE75" i="2"/>
  <c r="VI75" i="2" s="1"/>
  <c r="SN129" i="2"/>
  <c r="WV125" i="2"/>
  <c r="SN121" i="2"/>
  <c r="AF39" i="2"/>
  <c r="SN80" i="2"/>
  <c r="UL174" i="2"/>
  <c r="UK162" i="2"/>
  <c r="SN161" i="2"/>
  <c r="MZ148" i="2"/>
  <c r="AF147" i="2"/>
  <c r="AY147" i="2" s="1"/>
  <c r="AF139" i="2"/>
  <c r="UL172" i="2"/>
  <c r="KT134" i="2"/>
  <c r="KQ124" i="2"/>
  <c r="DD98" i="2"/>
  <c r="GV78" i="2"/>
  <c r="WV139" i="2"/>
  <c r="SN59" i="2"/>
  <c r="GY61" i="2"/>
  <c r="WV59" i="2"/>
  <c r="AJ158" i="2"/>
  <c r="BB174" i="2"/>
  <c r="WD141" i="2"/>
  <c r="WV133" i="2"/>
  <c r="OV135" i="2"/>
  <c r="BF124" i="2"/>
  <c r="AF109" i="2"/>
  <c r="UX109" i="2" s="1"/>
  <c r="SN122" i="2"/>
  <c r="GV144" i="2"/>
  <c r="OV57" i="2"/>
  <c r="QR39" i="2"/>
  <c r="SN23" i="2"/>
  <c r="UK124" i="2"/>
  <c r="OV108" i="2"/>
  <c r="SN104" i="2"/>
  <c r="AW102" i="2"/>
  <c r="OV100" i="2"/>
  <c r="FC90" i="2"/>
  <c r="SN78" i="2"/>
  <c r="GY77" i="2"/>
  <c r="UK48" i="2"/>
  <c r="MZ46" i="2"/>
  <c r="AF103" i="2"/>
  <c r="UX103" i="2" s="1"/>
  <c r="BP158" i="2"/>
  <c r="BT158" i="2" s="1"/>
  <c r="QM128" i="2"/>
  <c r="WV126" i="2"/>
  <c r="WQ128" i="2"/>
  <c r="QO101" i="2"/>
  <c r="EZ100" i="2"/>
  <c r="AF144" i="2"/>
  <c r="AY144" i="2" s="1"/>
  <c r="EZ96" i="2"/>
  <c r="OV137" i="2"/>
  <c r="AW100" i="2"/>
  <c r="IS146" i="2"/>
  <c r="VA99" i="2"/>
  <c r="OS95" i="2"/>
  <c r="EY128" i="2"/>
  <c r="SK61" i="2"/>
  <c r="SN156" i="2"/>
  <c r="MZ122" i="2"/>
  <c r="QR79" i="2"/>
  <c r="UN67" i="2"/>
  <c r="IV25" i="2"/>
  <c r="EZ71" i="2"/>
  <c r="IS67" i="2"/>
  <c r="IV104" i="2"/>
  <c r="IV82" i="2"/>
  <c r="VA96" i="2"/>
  <c r="WZ87" i="2"/>
  <c r="WZ37" i="2"/>
  <c r="EZ148" i="2"/>
  <c r="EZ149" i="2"/>
  <c r="SN81" i="2"/>
  <c r="GV72" i="2"/>
  <c r="MZ36" i="2"/>
  <c r="GY25" i="2"/>
  <c r="AW69" i="2"/>
  <c r="UO69" i="2" s="1"/>
  <c r="CG177" i="2"/>
  <c r="DL141" i="2"/>
  <c r="DP141" i="2" s="1"/>
  <c r="IV133" i="2"/>
  <c r="BB130" i="2"/>
  <c r="WV129" i="2"/>
  <c r="MW100" i="2"/>
  <c r="OV103" i="2"/>
  <c r="GY139" i="2"/>
  <c r="SK63" i="2"/>
  <c r="OV40" i="2"/>
  <c r="GY29" i="2"/>
  <c r="EZ64" i="2"/>
  <c r="QO51" i="2"/>
  <c r="UG131" i="2"/>
  <c r="VA70" i="2"/>
  <c r="DG149" i="2"/>
  <c r="IS156" i="2"/>
  <c r="SN50" i="2"/>
  <c r="OA177" i="2"/>
  <c r="GC155" i="2"/>
  <c r="QN128" i="2"/>
  <c r="KF16" i="2"/>
  <c r="KF177" i="2" s="1"/>
  <c r="AN120" i="2"/>
  <c r="AW123" i="2"/>
  <c r="AD16" i="2"/>
  <c r="AD177" i="2" s="1"/>
  <c r="AW124" i="2"/>
  <c r="WZ125" i="2"/>
  <c r="AF125" i="2"/>
  <c r="AF173" i="2"/>
  <c r="AY173" i="2" s="1"/>
  <c r="VE35" i="2"/>
  <c r="VI35" i="2" s="1"/>
  <c r="WY35" i="2" s="1"/>
  <c r="AW37" i="2"/>
  <c r="AW33" i="2"/>
  <c r="LP177" i="2"/>
  <c r="QV16" i="2"/>
  <c r="AF29" i="2"/>
  <c r="QR27" i="2"/>
  <c r="WZ34" i="2"/>
  <c r="SN31" i="2"/>
  <c r="MG177" i="2"/>
  <c r="GY28" i="2"/>
  <c r="UK35" i="2"/>
  <c r="UK125" i="2"/>
  <c r="KT124" i="2"/>
  <c r="QR101" i="2"/>
  <c r="UG97" i="2"/>
  <c r="WV80" i="2"/>
  <c r="UK79" i="2"/>
  <c r="MZ78" i="2"/>
  <c r="GV59" i="2"/>
  <c r="MZ100" i="2"/>
  <c r="FC80" i="2"/>
  <c r="SN71" i="2"/>
  <c r="UK46" i="2"/>
  <c r="VE81" i="2"/>
  <c r="VI81" i="2" s="1"/>
  <c r="WR81" i="2" s="1"/>
  <c r="VE133" i="2"/>
  <c r="VI133" i="2" s="1"/>
  <c r="WY133" i="2" s="1"/>
  <c r="WV71" i="2"/>
  <c r="IV64" i="2"/>
  <c r="WV61" i="2"/>
  <c r="SN57" i="2"/>
  <c r="QR52" i="2"/>
  <c r="IV35" i="2"/>
  <c r="MZ30" i="2"/>
  <c r="UK22" i="2"/>
  <c r="AW152" i="2"/>
  <c r="AJ120" i="2"/>
  <c r="NZ141" i="2"/>
  <c r="OS141" i="2" s="1"/>
  <c r="WV124" i="2"/>
  <c r="WV101" i="2"/>
  <c r="TN120" i="2"/>
  <c r="QO59" i="2"/>
  <c r="MZ60" i="2"/>
  <c r="UG51" i="2"/>
  <c r="UN83" i="2"/>
  <c r="MZ82" i="2"/>
  <c r="FC82" i="2"/>
  <c r="OV75" i="2"/>
  <c r="QR41" i="2"/>
  <c r="GY133" i="2"/>
  <c r="QR86" i="2"/>
  <c r="UK80" i="2"/>
  <c r="QR78" i="2"/>
  <c r="SN68" i="2"/>
  <c r="SN48" i="2"/>
  <c r="FC48" i="2"/>
  <c r="IV42" i="2"/>
  <c r="MZ34" i="2"/>
  <c r="JW177" i="2"/>
  <c r="AW91" i="2"/>
  <c r="UG125" i="2"/>
  <c r="QO174" i="2"/>
  <c r="SN84" i="2"/>
  <c r="FC60" i="2"/>
  <c r="FD60" i="2" s="1"/>
  <c r="OV39" i="2"/>
  <c r="UK31" i="2"/>
  <c r="UK30" i="2"/>
  <c r="GK16" i="2"/>
  <c r="GK177" i="2" s="1"/>
  <c r="LQ193" i="2"/>
  <c r="NC177" i="2"/>
  <c r="GR177" i="2"/>
  <c r="QR36" i="2"/>
  <c r="IV21" i="2"/>
  <c r="WV70" i="2"/>
  <c r="DG108" i="2"/>
  <c r="QR92" i="2"/>
  <c r="FQ16" i="2"/>
  <c r="FQ177" i="2" s="1"/>
  <c r="CC16" i="2"/>
  <c r="CF16" i="2" s="1"/>
  <c r="CF177" i="2" s="1"/>
  <c r="UK90" i="2"/>
  <c r="OV92" i="2"/>
  <c r="GY91" i="2"/>
  <c r="GO43" i="2"/>
  <c r="GO16" i="2" s="1"/>
  <c r="GO177" i="2" s="1"/>
  <c r="BQ16" i="2"/>
  <c r="BX43" i="2"/>
  <c r="BX16" i="2" s="1"/>
  <c r="DG90" i="2"/>
  <c r="CB43" i="2"/>
  <c r="QR139" i="2"/>
  <c r="KT130" i="2"/>
  <c r="WZ81" i="2"/>
  <c r="DD31" i="2"/>
  <c r="QR149" i="2"/>
  <c r="AF82" i="2"/>
  <c r="UX82" i="2" s="1"/>
  <c r="UK61" i="2"/>
  <c r="MZ26" i="2"/>
  <c r="OV25" i="2"/>
  <c r="WZ59" i="2"/>
  <c r="HZ141" i="2"/>
  <c r="GY76" i="2"/>
  <c r="UG171" i="2"/>
  <c r="UK132" i="2"/>
  <c r="UK87" i="2"/>
  <c r="OV78" i="2"/>
  <c r="MZ71" i="2"/>
  <c r="IV37" i="2"/>
  <c r="SN27" i="2"/>
  <c r="FU177" i="2"/>
  <c r="GC143" i="2"/>
  <c r="GW143" i="2" s="1"/>
  <c r="FC108" i="2"/>
  <c r="QO97" i="2"/>
  <c r="IV48" i="2"/>
  <c r="SK40" i="2"/>
  <c r="GY96" i="2"/>
  <c r="UG75" i="2"/>
  <c r="IS52" i="2"/>
  <c r="SN79" i="2"/>
  <c r="OS39" i="2"/>
  <c r="EZ46" i="2"/>
  <c r="OV62" i="2"/>
  <c r="QR83" i="2"/>
  <c r="OS94" i="2"/>
  <c r="DG53" i="2"/>
  <c r="MW108" i="2"/>
  <c r="UG105" i="2"/>
  <c r="SK101" i="2"/>
  <c r="WV105" i="2"/>
  <c r="UK103" i="2"/>
  <c r="GY100" i="2"/>
  <c r="GV96" i="2"/>
  <c r="UG92" i="2"/>
  <c r="MW92" i="2"/>
  <c r="QO87" i="2"/>
  <c r="UK97" i="2"/>
  <c r="UK75" i="2"/>
  <c r="KT34" i="2"/>
  <c r="UG68" i="2"/>
  <c r="IS64" i="2"/>
  <c r="FC62" i="2"/>
  <c r="UN37" i="2"/>
  <c r="SN32" i="2"/>
  <c r="FC33" i="2"/>
  <c r="GY31" i="2"/>
  <c r="QO36" i="2"/>
  <c r="QR20" i="2"/>
  <c r="IV92" i="2"/>
  <c r="MZ83" i="2"/>
  <c r="FC79" i="2"/>
  <c r="SN61" i="2"/>
  <c r="MZ52" i="2"/>
  <c r="IV41" i="2"/>
  <c r="UK36" i="2"/>
  <c r="QR35" i="2"/>
  <c r="GY34" i="2"/>
  <c r="SN33" i="2"/>
  <c r="KT33" i="2"/>
  <c r="OV31" i="2"/>
  <c r="QO95" i="2"/>
  <c r="MW68" i="2"/>
  <c r="IS48" i="2"/>
  <c r="AF53" i="2"/>
  <c r="GY49" i="2"/>
  <c r="IS83" i="2"/>
  <c r="WV109" i="2"/>
  <c r="AF104" i="2"/>
  <c r="UX104" i="2" s="1"/>
  <c r="FC98" i="2"/>
  <c r="UK105" i="2"/>
  <c r="AX48" i="2"/>
  <c r="MZ76" i="2"/>
  <c r="QO78" i="2"/>
  <c r="AW83" i="2"/>
  <c r="QR64" i="2"/>
  <c r="FC61" i="2"/>
  <c r="WZ109" i="2"/>
  <c r="UK39" i="2"/>
  <c r="AF66" i="2"/>
  <c r="UX66" i="2" s="1"/>
  <c r="AW81" i="2"/>
  <c r="DG122" i="2"/>
  <c r="UK104" i="2"/>
  <c r="DG102" i="2"/>
  <c r="QR100" i="2"/>
  <c r="IV96" i="2"/>
  <c r="SN95" i="2"/>
  <c r="QR84" i="2"/>
  <c r="QR80" i="2"/>
  <c r="MZ67" i="2"/>
  <c r="MZ64" i="2"/>
  <c r="FC50" i="2"/>
  <c r="UK34" i="2"/>
  <c r="SN29" i="2"/>
  <c r="DG133" i="2"/>
  <c r="DG34" i="2"/>
  <c r="AF73" i="2"/>
  <c r="UX73" i="2" s="1"/>
  <c r="KT132" i="2"/>
  <c r="KT123" i="2"/>
  <c r="DG27" i="2"/>
  <c r="IV107" i="2"/>
  <c r="AW105" i="2"/>
  <c r="WV36" i="2"/>
  <c r="IV34" i="2"/>
  <c r="AW139" i="2"/>
  <c r="AF137" i="2"/>
  <c r="AF135" i="2"/>
  <c r="QR94" i="2"/>
  <c r="UN133" i="2"/>
  <c r="QR131" i="2"/>
  <c r="AW148" i="2"/>
  <c r="MZ79" i="2"/>
  <c r="GY66" i="2"/>
  <c r="QN155" i="2"/>
  <c r="UL173" i="2"/>
  <c r="MV155" i="2"/>
  <c r="GC141" i="2"/>
  <c r="GT141" i="2" s="1"/>
  <c r="AF31" i="2"/>
  <c r="AF37" i="2"/>
  <c r="AW31" i="2"/>
  <c r="AW20" i="2"/>
  <c r="AF98" i="2"/>
  <c r="UX98" i="2" s="1"/>
  <c r="OV80" i="2"/>
  <c r="EX128" i="2"/>
  <c r="AW40" i="2"/>
  <c r="SN67" i="2"/>
  <c r="DG64" i="2"/>
  <c r="PV158" i="2"/>
  <c r="S158" i="2"/>
  <c r="MZ151" i="2"/>
  <c r="WZ138" i="2"/>
  <c r="UK133" i="2"/>
  <c r="QR173" i="2"/>
  <c r="BB172" i="2"/>
  <c r="UN132" i="2"/>
  <c r="AX130" i="2"/>
  <c r="AF123" i="2"/>
  <c r="AW104" i="2"/>
  <c r="FC152" i="2"/>
  <c r="WZ123" i="2"/>
  <c r="MW48" i="2"/>
  <c r="FC138" i="2"/>
  <c r="DD149" i="2"/>
  <c r="UG100" i="2"/>
  <c r="VE32" i="2"/>
  <c r="VI32" i="2" s="1"/>
  <c r="WY32" i="2" s="1"/>
  <c r="MW50" i="2"/>
  <c r="UN107" i="2"/>
  <c r="HU43" i="2"/>
  <c r="HU16" i="2" s="1"/>
  <c r="HU177" i="2" s="1"/>
  <c r="MX156" i="2"/>
  <c r="KT26" i="2"/>
  <c r="QR96" i="2"/>
  <c r="SN87" i="2"/>
  <c r="IS36" i="2"/>
  <c r="IV36" i="2"/>
  <c r="DD36" i="2"/>
  <c r="DG36" i="2"/>
  <c r="DD28" i="2"/>
  <c r="DG28" i="2"/>
  <c r="DD25" i="2"/>
  <c r="DG25" i="2"/>
  <c r="SN24" i="2"/>
  <c r="MZ20" i="2"/>
  <c r="QO151" i="2"/>
  <c r="QR151" i="2"/>
  <c r="KQ123" i="2"/>
  <c r="JV120" i="2"/>
  <c r="LG177" i="2"/>
  <c r="LH16" i="2"/>
  <c r="LH177" i="2" s="1"/>
  <c r="LH187" i="2" s="1"/>
  <c r="UK156" i="2"/>
  <c r="KQ149" i="2"/>
  <c r="MZ146" i="2"/>
  <c r="UG156" i="2"/>
  <c r="KQ150" i="2"/>
  <c r="AW140" i="2"/>
  <c r="UO140" i="2" s="1"/>
  <c r="SN138" i="2"/>
  <c r="SK144" i="2"/>
  <c r="IS99" i="2"/>
  <c r="MP16" i="2"/>
  <c r="MP177" i="2" s="1"/>
  <c r="GV50" i="2"/>
  <c r="MW79" i="2"/>
  <c r="QT177" i="2"/>
  <c r="GY20" i="2"/>
  <c r="CB16" i="2"/>
  <c r="OS67" i="2"/>
  <c r="OV67" i="2"/>
  <c r="UK52" i="2"/>
  <c r="UL51" i="2"/>
  <c r="UG50" i="2"/>
  <c r="UK50" i="2"/>
  <c r="QO172" i="2"/>
  <c r="LM161" i="2"/>
  <c r="GY156" i="2"/>
  <c r="RR143" i="2"/>
  <c r="BU177" i="2"/>
  <c r="UN131" i="2"/>
  <c r="GV145" i="2"/>
  <c r="FC131" i="2"/>
  <c r="GY125" i="2"/>
  <c r="AX134" i="2"/>
  <c r="VE98" i="2"/>
  <c r="VI98" i="2" s="1"/>
  <c r="K147" i="2"/>
  <c r="HZ120" i="2"/>
  <c r="VE57" i="2"/>
  <c r="VI57" i="2" s="1"/>
  <c r="AW57" i="2"/>
  <c r="DG106" i="2"/>
  <c r="UK96" i="2"/>
  <c r="QR77" i="2"/>
  <c r="IV77" i="2"/>
  <c r="OV68" i="2"/>
  <c r="OV63" i="2"/>
  <c r="MZ48" i="2"/>
  <c r="KT35" i="2"/>
  <c r="QR25" i="2"/>
  <c r="UN103" i="2"/>
  <c r="WV100" i="2"/>
  <c r="MW91" i="2"/>
  <c r="SK86" i="2"/>
  <c r="GV84" i="2"/>
  <c r="GY110" i="2"/>
  <c r="IV102" i="2"/>
  <c r="SK87" i="2"/>
  <c r="AF91" i="2"/>
  <c r="UX91" i="2" s="1"/>
  <c r="SK59" i="2"/>
  <c r="GV51" i="2"/>
  <c r="QO108" i="2"/>
  <c r="QM120" i="2"/>
  <c r="OV79" i="2"/>
  <c r="IV134" i="2"/>
  <c r="UK64" i="2"/>
  <c r="GY51" i="2"/>
  <c r="QR46" i="2"/>
  <c r="KT31" i="2"/>
  <c r="GV111" i="2"/>
  <c r="QO80" i="2"/>
  <c r="VA77" i="2"/>
  <c r="MZ24" i="2"/>
  <c r="QR48" i="2"/>
  <c r="IS79" i="2"/>
  <c r="AF24" i="2"/>
  <c r="BF28" i="2"/>
  <c r="UG52" i="2"/>
  <c r="MW20" i="2"/>
  <c r="DG147" i="2"/>
  <c r="GY111" i="2"/>
  <c r="FC110" i="2"/>
  <c r="UK108" i="2"/>
  <c r="MZ107" i="2"/>
  <c r="QR104" i="2"/>
  <c r="MZ90" i="2"/>
  <c r="DG89" i="2"/>
  <c r="DG82" i="2"/>
  <c r="IV79" i="2"/>
  <c r="OV59" i="2"/>
  <c r="FC46" i="2"/>
  <c r="MZ41" i="2"/>
  <c r="KT40" i="2"/>
  <c r="AF148" i="2"/>
  <c r="AY148" i="2" s="1"/>
  <c r="MW103" i="2"/>
  <c r="GV67" i="2"/>
  <c r="VQ16" i="2"/>
  <c r="DD64" i="2"/>
  <c r="UK19" i="2"/>
  <c r="MZ150" i="2"/>
  <c r="MZ103" i="2"/>
  <c r="SN97" i="2"/>
  <c r="MZ91" i="2"/>
  <c r="SN75" i="2"/>
  <c r="DG61" i="2"/>
  <c r="UK59" i="2"/>
  <c r="OV52" i="2"/>
  <c r="QR33" i="2"/>
  <c r="KT29" i="2"/>
  <c r="KT27" i="2"/>
  <c r="WV32" i="2"/>
  <c r="AF140" i="2"/>
  <c r="AY140" i="2" s="1"/>
  <c r="AW106" i="2"/>
  <c r="UL100" i="2"/>
  <c r="AF96" i="2"/>
  <c r="UX96" i="2" s="1"/>
  <c r="GY79" i="2"/>
  <c r="BB42" i="2"/>
  <c r="IV83" i="2"/>
  <c r="FC26" i="2"/>
  <c r="DG71" i="2"/>
  <c r="GY22" i="2"/>
  <c r="GY50" i="2"/>
  <c r="AF71" i="2"/>
  <c r="UX71" i="2" s="1"/>
  <c r="AW61" i="2"/>
  <c r="AW53" i="2"/>
  <c r="UX85" i="2"/>
  <c r="HJ43" i="2"/>
  <c r="HF43" i="2"/>
  <c r="HF16" i="2" s="1"/>
  <c r="HF177" i="2" s="1"/>
  <c r="DM43" i="2"/>
  <c r="FM43" i="2"/>
  <c r="FI43" i="2"/>
  <c r="FI16" i="2" s="1"/>
  <c r="FI177" i="2" s="1"/>
  <c r="EZ108" i="2"/>
  <c r="EH43" i="2"/>
  <c r="IS97" i="2"/>
  <c r="GY87" i="2"/>
  <c r="AX62" i="2"/>
  <c r="AX91" i="2"/>
  <c r="FC25" i="2"/>
  <c r="IV74" i="2"/>
  <c r="DD61" i="2"/>
  <c r="GY64" i="2"/>
  <c r="GY80" i="2"/>
  <c r="GY104" i="2"/>
  <c r="AX133" i="2"/>
  <c r="CL43" i="2"/>
  <c r="CL16" i="2" s="1"/>
  <c r="CO16" i="2" s="1"/>
  <c r="DG70" i="2"/>
  <c r="VA108" i="2"/>
  <c r="AF106" i="2"/>
  <c r="UX106" i="2" s="1"/>
  <c r="IS104" i="2"/>
  <c r="GV100" i="2"/>
  <c r="GV95" i="2"/>
  <c r="FC89" i="2"/>
  <c r="GD43" i="2"/>
  <c r="EZ78" i="2"/>
  <c r="FC28" i="2"/>
  <c r="GY74" i="2"/>
  <c r="DG105" i="2"/>
  <c r="DG33" i="2"/>
  <c r="DG49" i="2"/>
  <c r="GY99" i="2"/>
  <c r="FC103" i="2"/>
  <c r="FC99" i="2"/>
  <c r="AW86" i="2"/>
  <c r="FC67" i="2"/>
  <c r="GY23" i="2"/>
  <c r="GV79" i="2"/>
  <c r="GY92" i="2"/>
  <c r="AW70" i="2"/>
  <c r="IV97" i="2"/>
  <c r="IA43" i="2"/>
  <c r="DG59" i="2"/>
  <c r="FC22" i="2"/>
  <c r="DQ43" i="2"/>
  <c r="QK177" i="2"/>
  <c r="VZ128" i="2"/>
  <c r="WT128" i="2" s="1"/>
  <c r="AW108" i="2"/>
  <c r="MW122" i="2"/>
  <c r="AF87" i="2"/>
  <c r="UX87" i="2" s="1"/>
  <c r="AF45" i="2"/>
  <c r="UX45" i="2" s="1"/>
  <c r="BF34" i="2"/>
  <c r="UK83" i="2"/>
  <c r="EZ156" i="2"/>
  <c r="SN162" i="2"/>
  <c r="UL107" i="2"/>
  <c r="AF107" i="2"/>
  <c r="UX107" i="2" s="1"/>
  <c r="WV30" i="2"/>
  <c r="UE155" i="2"/>
  <c r="UE143" i="2"/>
  <c r="VY16" i="2"/>
  <c r="WV99" i="2"/>
  <c r="AF77" i="2"/>
  <c r="UX77" i="2" s="1"/>
  <c r="HO177" i="2"/>
  <c r="II177" i="2"/>
  <c r="AW27" i="2"/>
  <c r="WV83" i="2"/>
  <c r="WV81" i="2"/>
  <c r="OS78" i="2"/>
  <c r="UN74" i="2"/>
  <c r="GY58" i="2"/>
  <c r="UL99" i="2"/>
  <c r="FC100" i="2"/>
  <c r="MZ85" i="2"/>
  <c r="EZ83" i="2"/>
  <c r="SK80" i="2"/>
  <c r="AF83" i="2"/>
  <c r="UX83" i="2" s="1"/>
  <c r="GY45" i="2"/>
  <c r="WV89" i="2"/>
  <c r="QR111" i="2"/>
  <c r="AF100" i="2"/>
  <c r="UX100" i="2" s="1"/>
  <c r="FC95" i="2"/>
  <c r="QR99" i="2"/>
  <c r="AF34" i="2"/>
  <c r="GV64" i="2"/>
  <c r="AW48" i="2"/>
  <c r="MW83" i="2"/>
  <c r="BF80" i="2"/>
  <c r="BB107" i="2"/>
  <c r="DG51" i="2"/>
  <c r="WV21" i="2"/>
  <c r="MZ108" i="2"/>
  <c r="UG107" i="2"/>
  <c r="MW94" i="2"/>
  <c r="PY177" i="2"/>
  <c r="OZ16" i="2"/>
  <c r="OZ177" i="2" s="1"/>
  <c r="OZ188" i="2" s="1"/>
  <c r="RC177" i="2"/>
  <c r="WH16" i="2"/>
  <c r="CW16" i="2"/>
  <c r="SN44" i="2"/>
  <c r="MS177" i="2"/>
  <c r="EB16" i="2"/>
  <c r="EB177" i="2" s="1"/>
  <c r="UC177" i="2"/>
  <c r="UK45" i="2"/>
  <c r="VU16" i="2"/>
  <c r="TU177" i="2"/>
  <c r="GV46" i="2"/>
  <c r="QC177" i="2"/>
  <c r="OV46" i="2"/>
  <c r="MC16" i="2"/>
  <c r="MC177" i="2" s="1"/>
  <c r="VM16" i="2"/>
  <c r="VA46" i="2"/>
  <c r="BJ94" i="2"/>
  <c r="BG94" i="2" s="1"/>
  <c r="BF94" i="2" s="1"/>
  <c r="GS16" i="2"/>
  <c r="GS177" i="2" s="1"/>
  <c r="WP16" i="2"/>
  <c r="VE67" i="2"/>
  <c r="VI67" i="2" s="1"/>
  <c r="WR67" i="2" s="1"/>
  <c r="OV48" i="2"/>
  <c r="UN106" i="2"/>
  <c r="UG20" i="2"/>
  <c r="MZ29" i="2"/>
  <c r="WV95" i="2"/>
  <c r="QR51" i="2"/>
  <c r="WV42" i="2"/>
  <c r="MZ35" i="2"/>
  <c r="KT32" i="2"/>
  <c r="DG32" i="2"/>
  <c r="AX68" i="2"/>
  <c r="BF68" i="2"/>
  <c r="WZ108" i="2"/>
  <c r="WR84" i="2"/>
  <c r="WZ58" i="2"/>
  <c r="VA57" i="2"/>
  <c r="WZ95" i="2"/>
  <c r="VA58" i="2"/>
  <c r="WR111" i="2"/>
  <c r="AX108" i="2"/>
  <c r="WR95" i="2"/>
  <c r="WZ84" i="2"/>
  <c r="WZ111" i="2"/>
  <c r="WZ110" i="2"/>
  <c r="WZ99" i="2"/>
  <c r="VA84" i="2"/>
  <c r="VE62" i="2"/>
  <c r="VI62" i="2" s="1"/>
  <c r="WY62" i="2" s="1"/>
  <c r="AX75" i="2"/>
  <c r="WR44" i="2"/>
  <c r="VE68" i="2"/>
  <c r="VI68" i="2" s="1"/>
  <c r="WR68" i="2" s="1"/>
  <c r="VE50" i="2"/>
  <c r="VI50" i="2" s="1"/>
  <c r="WR50" i="2" s="1"/>
  <c r="VE46" i="2"/>
  <c r="VI46" i="2" s="1"/>
  <c r="WR46" i="2" s="1"/>
  <c r="WZ98" i="2"/>
  <c r="WZ62" i="2"/>
  <c r="VA87" i="2"/>
  <c r="WR48" i="2"/>
  <c r="VE71" i="2"/>
  <c r="VI71" i="2" s="1"/>
  <c r="IZ16" i="2"/>
  <c r="IZ177" i="2" s="1"/>
  <c r="KT23" i="2"/>
  <c r="AW63" i="2"/>
  <c r="VZ141" i="2"/>
  <c r="AW84" i="2"/>
  <c r="DA16" i="2"/>
  <c r="AW60" i="2"/>
  <c r="AF58" i="2"/>
  <c r="AF42" i="2"/>
  <c r="AY42" i="2" s="1"/>
  <c r="BF36" i="2"/>
  <c r="W158" i="2"/>
  <c r="UO152" i="2"/>
  <c r="SK145" i="2"/>
  <c r="AW99" i="2"/>
  <c r="QR126" i="2"/>
  <c r="AF48" i="2"/>
  <c r="UX48" i="2" s="1"/>
  <c r="WY45" i="2"/>
  <c r="AF99" i="2"/>
  <c r="UX99" i="2" s="1"/>
  <c r="BC174" i="2"/>
  <c r="QV141" i="2"/>
  <c r="EZ151" i="2"/>
  <c r="UD141" i="2"/>
  <c r="SK124" i="2"/>
  <c r="AW122" i="2"/>
  <c r="LQ141" i="2"/>
  <c r="MD141" i="2" s="1"/>
  <c r="AW50" i="2"/>
  <c r="WQ155" i="2"/>
  <c r="TN155" i="2"/>
  <c r="UH155" i="2" s="1"/>
  <c r="KO43" i="2"/>
  <c r="UN129" i="2"/>
  <c r="AF172" i="2"/>
  <c r="UF155" i="2"/>
  <c r="AW153" i="2"/>
  <c r="UO153" i="2" s="1"/>
  <c r="AF151" i="2"/>
  <c r="AY151" i="2" s="1"/>
  <c r="AW137" i="2"/>
  <c r="AW98" i="2"/>
  <c r="AW89" i="2"/>
  <c r="AF80" i="2"/>
  <c r="UX80" i="2" s="1"/>
  <c r="AW67" i="2"/>
  <c r="UO67" i="2" s="1"/>
  <c r="AF67" i="2"/>
  <c r="UX67" i="2" s="1"/>
  <c r="WV64" i="2"/>
  <c r="AF50" i="2"/>
  <c r="UX50" i="2" s="1"/>
  <c r="WV46" i="2"/>
  <c r="UL42" i="2"/>
  <c r="UN30" i="2"/>
  <c r="AW29" i="2"/>
  <c r="NU16" i="2"/>
  <c r="NU177" i="2" s="1"/>
  <c r="IV131" i="2"/>
  <c r="IV124" i="2"/>
  <c r="MZ74" i="2"/>
  <c r="FC49" i="2"/>
  <c r="SN42" i="2"/>
  <c r="QR28" i="2"/>
  <c r="IV19" i="2"/>
  <c r="AW66" i="2"/>
  <c r="KT76" i="2"/>
  <c r="AW127" i="2"/>
  <c r="UN92" i="2"/>
  <c r="AW109" i="2"/>
  <c r="KT74" i="2"/>
  <c r="AW88" i="2"/>
  <c r="FC35" i="2"/>
  <c r="OV32" i="2"/>
  <c r="OV30" i="2"/>
  <c r="GY30" i="2"/>
  <c r="IV28" i="2"/>
  <c r="DG107" i="2"/>
  <c r="AW114" i="2"/>
  <c r="QR87" i="2"/>
  <c r="M191" i="2"/>
  <c r="M192" i="2" s="1"/>
  <c r="WL16" i="2"/>
  <c r="GY102" i="2"/>
  <c r="UK100" i="2"/>
  <c r="GY97" i="2"/>
  <c r="FC130" i="2"/>
  <c r="AW150" i="2"/>
  <c r="AF126" i="2"/>
  <c r="AY126" i="2" s="1"/>
  <c r="AF122" i="2"/>
  <c r="IV94" i="2"/>
  <c r="AW94" i="2"/>
  <c r="AF84" i="2"/>
  <c r="UX84" i="2" s="1"/>
  <c r="WV82" i="2"/>
  <c r="OV77" i="2"/>
  <c r="UN71" i="2"/>
  <c r="DG60" i="2"/>
  <c r="QR50" i="2"/>
  <c r="FC24" i="2"/>
  <c r="SN77" i="2"/>
  <c r="SN52" i="2"/>
  <c r="AH191" i="2"/>
  <c r="DG40" i="2"/>
  <c r="WV23" i="2"/>
  <c r="AF23" i="2"/>
  <c r="AY23" i="2" s="1"/>
  <c r="AF127" i="2"/>
  <c r="AY127" i="2" s="1"/>
  <c r="AW121" i="2"/>
  <c r="AW101" i="2"/>
  <c r="SN94" i="2"/>
  <c r="AW52" i="2"/>
  <c r="AW45" i="2"/>
  <c r="AW144" i="2"/>
  <c r="AF78" i="2"/>
  <c r="UX78" i="2" s="1"/>
  <c r="KT156" i="2"/>
  <c r="JV155" i="2"/>
  <c r="KQ155" i="2" s="1"/>
  <c r="AF26" i="2"/>
  <c r="AW76" i="2"/>
  <c r="UN49" i="2"/>
  <c r="DD81" i="2"/>
  <c r="DG81" i="2"/>
  <c r="DD68" i="2"/>
  <c r="CK199" i="2"/>
  <c r="EZ66" i="2"/>
  <c r="FC66" i="2"/>
  <c r="FC29" i="2"/>
  <c r="EZ29" i="2"/>
  <c r="BB23" i="2"/>
  <c r="DD23" i="2"/>
  <c r="OV22" i="2"/>
  <c r="OS22" i="2"/>
  <c r="UG21" i="2"/>
  <c r="UK21" i="2"/>
  <c r="DG35" i="2"/>
  <c r="DD35" i="2"/>
  <c r="UN26" i="2"/>
  <c r="MZ124" i="2"/>
  <c r="QR160" i="2"/>
  <c r="WV156" i="2"/>
  <c r="MZ152" i="2"/>
  <c r="AF152" i="2"/>
  <c r="AY152" i="2" s="1"/>
  <c r="AF145" i="2"/>
  <c r="AY145" i="2" s="1"/>
  <c r="QN143" i="2"/>
  <c r="RE141" i="2"/>
  <c r="SN139" i="2"/>
  <c r="AA128" i="2"/>
  <c r="UG144" i="2"/>
  <c r="AW136" i="2"/>
  <c r="GY134" i="2"/>
  <c r="AF131" i="2"/>
  <c r="AY131" i="2" s="1"/>
  <c r="IS151" i="2"/>
  <c r="HE120" i="2"/>
  <c r="KT136" i="2"/>
  <c r="UG86" i="2"/>
  <c r="UK86" i="2"/>
  <c r="GV86" i="2"/>
  <c r="IS51" i="2"/>
  <c r="SK149" i="2"/>
  <c r="UN50" i="2"/>
  <c r="UO50" i="2" s="1"/>
  <c r="MZ28" i="2"/>
  <c r="KT85" i="2"/>
  <c r="SK68" i="2"/>
  <c r="SN46" i="2"/>
  <c r="UN40" i="2"/>
  <c r="DD40" i="2"/>
  <c r="MZ23" i="2"/>
  <c r="UL50" i="2"/>
  <c r="WZ33" i="2"/>
  <c r="DG68" i="2"/>
  <c r="QR24" i="2"/>
  <c r="VA109" i="2"/>
  <c r="BB28" i="2"/>
  <c r="UL61" i="2"/>
  <c r="UL68" i="2"/>
  <c r="AW59" i="2"/>
  <c r="UN144" i="2"/>
  <c r="BB51" i="2"/>
  <c r="MZ50" i="2"/>
  <c r="UN73" i="2"/>
  <c r="AW32" i="2"/>
  <c r="SR16" i="2"/>
  <c r="SR177" i="2" s="1"/>
  <c r="SR188" i="2" s="1"/>
  <c r="AP191" i="2"/>
  <c r="J60" i="2"/>
  <c r="K60" i="2" s="1"/>
  <c r="O60" i="2" s="1"/>
  <c r="AX60" i="2" s="1"/>
  <c r="I43" i="2"/>
  <c r="I16" i="2" s="1"/>
  <c r="AX42" i="2"/>
  <c r="BF42" i="2"/>
  <c r="VE139" i="2"/>
  <c r="VI139" i="2" s="1"/>
  <c r="WY139" i="2" s="1"/>
  <c r="WZ139" i="2"/>
  <c r="BB108" i="2"/>
  <c r="UL108" i="2"/>
  <c r="DD100" i="2"/>
  <c r="BB100" i="2"/>
  <c r="DG100" i="2"/>
  <c r="UK94" i="2"/>
  <c r="UG94" i="2"/>
  <c r="FC92" i="2"/>
  <c r="UL92" i="2"/>
  <c r="BF132" i="2"/>
  <c r="AX132" i="2"/>
  <c r="OV44" i="2"/>
  <c r="OS44" i="2"/>
  <c r="UG41" i="2"/>
  <c r="UK41" i="2"/>
  <c r="KT41" i="2"/>
  <c r="LE41" i="2" s="1"/>
  <c r="IX180" i="2"/>
  <c r="VE91" i="2"/>
  <c r="VI91" i="2" s="1"/>
  <c r="WR91" i="2" s="1"/>
  <c r="VE73" i="2"/>
  <c r="VI73" i="2" s="1"/>
  <c r="WY73" i="2" s="1"/>
  <c r="WZ73" i="2"/>
  <c r="VA51" i="2"/>
  <c r="VE51" i="2"/>
  <c r="VI51" i="2" s="1"/>
  <c r="WR51" i="2" s="1"/>
  <c r="VA94" i="2"/>
  <c r="WZ94" i="2"/>
  <c r="NB177" i="2"/>
  <c r="ND16" i="2"/>
  <c r="ND177" i="2" s="1"/>
  <c r="ND188" i="2" s="1"/>
  <c r="VE90" i="2"/>
  <c r="VI90" i="2" s="1"/>
  <c r="WR90" i="2" s="1"/>
  <c r="HZ160" i="2"/>
  <c r="IV160" i="2" s="1"/>
  <c r="AW145" i="2"/>
  <c r="UG146" i="2"/>
  <c r="QR156" i="2"/>
  <c r="OS150" i="2"/>
  <c r="AF114" i="2"/>
  <c r="UX114" i="2" s="1"/>
  <c r="KT138" i="2"/>
  <c r="BP128" i="2"/>
  <c r="UK122" i="2"/>
  <c r="KT84" i="2"/>
  <c r="MW78" i="2"/>
  <c r="UN35" i="2"/>
  <c r="IV76" i="2"/>
  <c r="SK51" i="2"/>
  <c r="VC43" i="2"/>
  <c r="VC16" i="2" s="1"/>
  <c r="VC177" i="2" s="1"/>
  <c r="AF27" i="2"/>
  <c r="IV49" i="2"/>
  <c r="DG57" i="2"/>
  <c r="BB50" i="2"/>
  <c r="DD21" i="2"/>
  <c r="UL67" i="2"/>
  <c r="VA63" i="2"/>
  <c r="DG58" i="2"/>
  <c r="BB61" i="2"/>
  <c r="UL23" i="2"/>
  <c r="AW49" i="2"/>
  <c r="AW125" i="2"/>
  <c r="UK44" i="2"/>
  <c r="MZ31" i="2"/>
  <c r="AF74" i="2"/>
  <c r="UX74" i="2" s="1"/>
  <c r="WV106" i="2"/>
  <c r="JR177" i="2"/>
  <c r="AB191" i="2" s="1"/>
  <c r="AF146" i="2"/>
  <c r="AY146" i="2" s="1"/>
  <c r="DD152" i="2"/>
  <c r="DG152" i="2"/>
  <c r="UL133" i="2"/>
  <c r="UM133" i="2" s="1"/>
  <c r="BB133" i="2"/>
  <c r="OV83" i="2"/>
  <c r="OS83" i="2"/>
  <c r="DD77" i="2"/>
  <c r="BB77" i="2"/>
  <c r="UL77" i="2"/>
  <c r="SY16" i="2"/>
  <c r="SY177" i="2" s="1"/>
  <c r="TA43" i="2"/>
  <c r="TA193" i="2" s="1"/>
  <c r="IV152" i="2"/>
  <c r="IS152" i="2"/>
  <c r="DD126" i="2"/>
  <c r="DG126" i="2"/>
  <c r="QR107" i="2"/>
  <c r="QO107" i="2"/>
  <c r="K104" i="2"/>
  <c r="O104" i="2" s="1"/>
  <c r="BF104" i="2" s="1"/>
  <c r="DD96" i="2"/>
  <c r="UL96" i="2"/>
  <c r="BB96" i="2"/>
  <c r="FC94" i="2"/>
  <c r="EZ94" i="2"/>
  <c r="DD78" i="2"/>
  <c r="DG78" i="2"/>
  <c r="EZ76" i="2"/>
  <c r="FC76" i="2"/>
  <c r="EZ74" i="2"/>
  <c r="FC74" i="2"/>
  <c r="KT42" i="2"/>
  <c r="DD41" i="2"/>
  <c r="DG41" i="2"/>
  <c r="OV37" i="2"/>
  <c r="OS37" i="2"/>
  <c r="GV32" i="2"/>
  <c r="GY32" i="2"/>
  <c r="EZ28" i="2"/>
  <c r="UL28" i="2"/>
  <c r="OV19" i="2"/>
  <c r="OS19" i="2"/>
  <c r="VE103" i="2"/>
  <c r="VI103" i="2" s="1"/>
  <c r="WR103" i="2" s="1"/>
  <c r="WZ103" i="2"/>
  <c r="VA45" i="2"/>
  <c r="WZ45" i="2"/>
  <c r="MW32" i="2"/>
  <c r="MZ32" i="2"/>
  <c r="EZ31" i="2"/>
  <c r="FC31" i="2"/>
  <c r="WZ131" i="2"/>
  <c r="VE131" i="2"/>
  <c r="VI131" i="2" s="1"/>
  <c r="WY131" i="2" s="1"/>
  <c r="WZ130" i="2"/>
  <c r="VE130" i="2"/>
  <c r="VI130" i="2" s="1"/>
  <c r="WY130" i="2" s="1"/>
  <c r="VA86" i="2"/>
  <c r="VE86" i="2"/>
  <c r="VI86" i="2" s="1"/>
  <c r="WR86" i="2" s="1"/>
  <c r="IS162" i="2"/>
  <c r="VZ155" i="2"/>
  <c r="WV155" i="2" s="1"/>
  <c r="QM155" i="2"/>
  <c r="AF156" i="2"/>
  <c r="AF155" i="2" s="1"/>
  <c r="OQ143" i="2"/>
  <c r="SK147" i="2"/>
  <c r="AF134" i="2"/>
  <c r="AY134" i="2" s="1"/>
  <c r="AW133" i="2"/>
  <c r="AW132" i="2"/>
  <c r="UN130" i="2"/>
  <c r="DG137" i="2"/>
  <c r="GY89" i="2"/>
  <c r="FC133" i="2"/>
  <c r="MW124" i="2"/>
  <c r="S120" i="2"/>
  <c r="MW80" i="2"/>
  <c r="IS68" i="2"/>
  <c r="UN70" i="2"/>
  <c r="UO70" i="2" s="1"/>
  <c r="GY27" i="2"/>
  <c r="DG23" i="2"/>
  <c r="UK26" i="2"/>
  <c r="BB67" i="2"/>
  <c r="WZ63" i="2"/>
  <c r="DG26" i="2"/>
  <c r="AW92" i="2"/>
  <c r="UO92" i="2" s="1"/>
  <c r="PV155" i="2"/>
  <c r="QO155" i="2" s="1"/>
  <c r="AV120" i="2"/>
  <c r="UK91" i="2"/>
  <c r="FC91" i="2"/>
  <c r="AW82" i="2"/>
  <c r="IV68" i="2"/>
  <c r="OV34" i="2"/>
  <c r="AW35" i="2"/>
  <c r="AW24" i="2"/>
  <c r="WR71" i="2"/>
  <c r="AF89" i="2"/>
  <c r="UX89" i="2" s="1"/>
  <c r="AF76" i="2"/>
  <c r="UX76" i="2" s="1"/>
  <c r="AF79" i="2"/>
  <c r="UX79" i="2" s="1"/>
  <c r="AW74" i="2"/>
  <c r="WY123" i="2"/>
  <c r="WV22" i="2"/>
  <c r="AE120" i="2"/>
  <c r="UG59" i="2"/>
  <c r="UG57" i="2"/>
  <c r="MW51" i="2"/>
  <c r="EZ51" i="2"/>
  <c r="VA111" i="2"/>
  <c r="SK100" i="2"/>
  <c r="SN86" i="2"/>
  <c r="UN82" i="2"/>
  <c r="UO82" i="2" s="1"/>
  <c r="KT58" i="2"/>
  <c r="UK57" i="2"/>
  <c r="GY35" i="2"/>
  <c r="UN33" i="2"/>
  <c r="OV29" i="2"/>
  <c r="AW77" i="2"/>
  <c r="AF51" i="2"/>
  <c r="UX51" i="2" s="1"/>
  <c r="AP16" i="2"/>
  <c r="AP177" i="2" s="1"/>
  <c r="AY37" i="2"/>
  <c r="QO48" i="2"/>
  <c r="MZ80" i="2"/>
  <c r="UK71" i="2"/>
  <c r="SN64" i="2"/>
  <c r="GY44" i="2"/>
  <c r="FC36" i="2"/>
  <c r="WV31" i="2"/>
  <c r="MZ27" i="2"/>
  <c r="UK78" i="2"/>
  <c r="QO100" i="2"/>
  <c r="SK84" i="2"/>
  <c r="GV83" i="2"/>
  <c r="UG80" i="2"/>
  <c r="VA67" i="2"/>
  <c r="DB143" i="2"/>
  <c r="UK23" i="2"/>
  <c r="WD16" i="2"/>
  <c r="DD26" i="2"/>
  <c r="FT16" i="2"/>
  <c r="FT177" i="2" s="1"/>
  <c r="IL16" i="2"/>
  <c r="IL177" i="2" s="1"/>
  <c r="FC30" i="2"/>
  <c r="IS103" i="2"/>
  <c r="QO84" i="2"/>
  <c r="DK16" i="2"/>
  <c r="GY71" i="2"/>
  <c r="GY59" i="2"/>
  <c r="AF64" i="2"/>
  <c r="UX64" i="2" s="1"/>
  <c r="GY84" i="2"/>
  <c r="AW171" i="2"/>
  <c r="UO171" i="2" s="1"/>
  <c r="IV156" i="2"/>
  <c r="HZ155" i="2"/>
  <c r="IS155" i="2" s="1"/>
  <c r="WV132" i="2"/>
  <c r="KQ126" i="2"/>
  <c r="GY124" i="2"/>
  <c r="OV123" i="2"/>
  <c r="KT111" i="2"/>
  <c r="AF110" i="2"/>
  <c r="UX110" i="2" s="1"/>
  <c r="QR108" i="2"/>
  <c r="SN105" i="2"/>
  <c r="OV104" i="2"/>
  <c r="IV99" i="2"/>
  <c r="MZ96" i="2"/>
  <c r="IV95" i="2"/>
  <c r="KT92" i="2"/>
  <c r="UK51" i="2"/>
  <c r="OV51" i="2"/>
  <c r="OV50" i="2"/>
  <c r="IV39" i="2"/>
  <c r="OV36" i="2"/>
  <c r="GY36" i="2"/>
  <c r="SN35" i="2"/>
  <c r="OV28" i="2"/>
  <c r="CT177" i="2"/>
  <c r="CW177" i="2" s="1"/>
  <c r="AW107" i="2"/>
  <c r="KT106" i="2"/>
  <c r="FC104" i="2"/>
  <c r="AW103" i="2"/>
  <c r="IV100" i="2"/>
  <c r="UG96" i="2"/>
  <c r="MW95" i="2"/>
  <c r="EZ95" i="2"/>
  <c r="GV91" i="2"/>
  <c r="GV87" i="2"/>
  <c r="IS107" i="2"/>
  <c r="MW99" i="2"/>
  <c r="EZ99" i="2"/>
  <c r="EO16" i="2"/>
  <c r="EO177" i="2" s="1"/>
  <c r="WV123" i="2"/>
  <c r="UN99" i="2"/>
  <c r="MZ95" i="2"/>
  <c r="MZ87" i="2"/>
  <c r="MW111" i="2"/>
  <c r="EZ92" i="2"/>
  <c r="GV90" i="2"/>
  <c r="UG87" i="2"/>
  <c r="AW97" i="2"/>
  <c r="GY95" i="2"/>
  <c r="WV92" i="2"/>
  <c r="OV90" i="2"/>
  <c r="SK75" i="2"/>
  <c r="UG63" i="2"/>
  <c r="OV81" i="2"/>
  <c r="KT80" i="2"/>
  <c r="UN77" i="2"/>
  <c r="UN66" i="2"/>
  <c r="MZ58" i="2"/>
  <c r="MZ51" i="2"/>
  <c r="WV41" i="2"/>
  <c r="UN36" i="2"/>
  <c r="UN32" i="2"/>
  <c r="AW80" i="2"/>
  <c r="AW34" i="2"/>
  <c r="SK78" i="2"/>
  <c r="IS71" i="2"/>
  <c r="VA71" i="2"/>
  <c r="MW64" i="2"/>
  <c r="MW46" i="2"/>
  <c r="RR120" i="2"/>
  <c r="OV71" i="2"/>
  <c r="IV52" i="2"/>
  <c r="FC40" i="2"/>
  <c r="FC121" i="2"/>
  <c r="SK91" i="2"/>
  <c r="EZ50" i="2"/>
  <c r="SN45" i="2"/>
  <c r="UN22" i="2"/>
  <c r="SN21" i="2"/>
  <c r="AF19" i="2"/>
  <c r="AY19" i="2" s="1"/>
  <c r="UN24" i="2"/>
  <c r="SK52" i="2"/>
  <c r="KT21" i="2"/>
  <c r="NY16" i="2"/>
  <c r="AW18" i="2"/>
  <c r="UG91" i="2"/>
  <c r="WV20" i="2"/>
  <c r="AF21" i="2"/>
  <c r="AT191" i="2"/>
  <c r="MD155" i="2"/>
  <c r="MW155" i="2" s="1"/>
  <c r="MZ147" i="2"/>
  <c r="MZ145" i="2"/>
  <c r="OR143" i="2"/>
  <c r="UK131" i="2"/>
  <c r="OV126" i="2"/>
  <c r="UG124" i="2"/>
  <c r="MZ111" i="2"/>
  <c r="FC111" i="2"/>
  <c r="SN108" i="2"/>
  <c r="KT108" i="2"/>
  <c r="IV103" i="2"/>
  <c r="MZ92" i="2"/>
  <c r="KT90" i="2"/>
  <c r="OV88" i="2"/>
  <c r="FC84" i="2"/>
  <c r="IV80" i="2"/>
  <c r="UK77" i="2"/>
  <c r="UK63" i="2"/>
  <c r="QR57" i="2"/>
  <c r="IV51" i="2"/>
  <c r="IV46" i="2"/>
  <c r="UK29" i="2"/>
  <c r="AF35" i="2"/>
  <c r="AY35" i="2" s="1"/>
  <c r="AF46" i="2"/>
  <c r="UX46" i="2" s="1"/>
  <c r="JM16" i="2"/>
  <c r="JM177" i="2" s="1"/>
  <c r="UL30" i="2"/>
  <c r="AW64" i="2"/>
  <c r="BB78" i="2"/>
  <c r="GY90" i="2"/>
  <c r="KJ16" i="2"/>
  <c r="KJ177" i="2" s="1"/>
  <c r="SI43" i="2"/>
  <c r="CJ16" i="2"/>
  <c r="UN102" i="2"/>
  <c r="UO102" i="2" s="1"/>
  <c r="QM43" i="2"/>
  <c r="MD43" i="2"/>
  <c r="MD193" i="2" s="1"/>
  <c r="SN96" i="2"/>
  <c r="Z191" i="2"/>
  <c r="VG186" i="2"/>
  <c r="VG187" i="2" s="1"/>
  <c r="UN90" i="2"/>
  <c r="AF90" i="2"/>
  <c r="UX90" i="2" s="1"/>
  <c r="MU43" i="2"/>
  <c r="QO88" i="2"/>
  <c r="UN89" i="2"/>
  <c r="UO89" i="2" s="1"/>
  <c r="IV89" i="2"/>
  <c r="QR88" i="2"/>
  <c r="TM16" i="2"/>
  <c r="TM177" i="2" s="1"/>
  <c r="TR16" i="2"/>
  <c r="TR177" i="2" s="1"/>
  <c r="SK88" i="2"/>
  <c r="V191" i="2"/>
  <c r="RR43" i="2"/>
  <c r="RR193" i="2" s="1"/>
  <c r="VE88" i="2"/>
  <c r="VI88" i="2" s="1"/>
  <c r="WR88" i="2" s="1"/>
  <c r="RE16" i="2"/>
  <c r="VA88" i="2"/>
  <c r="OQ43" i="2"/>
  <c r="OV87" i="2"/>
  <c r="MZ89" i="2"/>
  <c r="SN90" i="2"/>
  <c r="AF88" i="2"/>
  <c r="UX88" i="2" s="1"/>
  <c r="R191" i="2"/>
  <c r="BN177" i="2"/>
  <c r="VE89" i="2"/>
  <c r="VI89" i="2" s="1"/>
  <c r="ES16" i="2"/>
  <c r="ES177" i="2" s="1"/>
  <c r="TE16" i="2"/>
  <c r="TE177" i="2" s="1"/>
  <c r="IV90" i="2"/>
  <c r="QR90" i="2"/>
  <c r="LU16" i="2"/>
  <c r="LU177" i="2" s="1"/>
  <c r="RO177" i="2"/>
  <c r="AC191" i="2" s="1"/>
  <c r="MW87" i="2"/>
  <c r="EZ87" i="2"/>
  <c r="FC87" i="2"/>
  <c r="MW90" i="2"/>
  <c r="EZ90" i="2"/>
  <c r="Z16" i="2"/>
  <c r="Z177" i="2" s="1"/>
  <c r="SN88" i="2"/>
  <c r="WV88" i="2"/>
  <c r="VA89" i="2"/>
  <c r="OL16" i="2"/>
  <c r="OL177" i="2" s="1"/>
  <c r="QD16" i="2"/>
  <c r="QD177" i="2" s="1"/>
  <c r="AL191" i="2"/>
  <c r="FB61" i="2"/>
  <c r="BA61" i="2" s="1"/>
  <c r="AF62" i="2"/>
  <c r="AY62" i="2" s="1"/>
  <c r="KT94" i="2"/>
  <c r="AW26" i="2"/>
  <c r="JI16" i="2"/>
  <c r="JI177" i="2" s="1"/>
  <c r="UL78" i="2"/>
  <c r="KT78" i="2"/>
  <c r="PI16" i="2"/>
  <c r="PI177" i="2" s="1"/>
  <c r="AF33" i="2"/>
  <c r="AY33" i="2" s="1"/>
  <c r="AW110" i="2"/>
  <c r="VA95" i="2"/>
  <c r="AX51" i="2"/>
  <c r="AW25" i="2"/>
  <c r="AF20" i="2"/>
  <c r="AF30" i="2"/>
  <c r="AF25" i="2"/>
  <c r="JV171" i="2"/>
  <c r="BB171" i="2" s="1"/>
  <c r="BC171" i="2" s="1"/>
  <c r="KT172" i="2"/>
  <c r="KQ172" i="2"/>
  <c r="UN94" i="2"/>
  <c r="UN64" i="2"/>
  <c r="VA103" i="2"/>
  <c r="VA100" i="2"/>
  <c r="BF100" i="2"/>
  <c r="AX72" i="2"/>
  <c r="AW111" i="2"/>
  <c r="KT79" i="2"/>
  <c r="UN79" i="2"/>
  <c r="KT64" i="2"/>
  <c r="UL94" i="2"/>
  <c r="AF75" i="2"/>
  <c r="UX75" i="2" s="1"/>
  <c r="BB150" i="2"/>
  <c r="BC150" i="2" s="1"/>
  <c r="UE128" i="2"/>
  <c r="PQ16" i="2"/>
  <c r="PQ177" i="2" s="1"/>
  <c r="UL39" i="2"/>
  <c r="UM39" i="2" s="1"/>
  <c r="UL32" i="2"/>
  <c r="AL16" i="2"/>
  <c r="AL177" i="2" s="1"/>
  <c r="U16" i="2"/>
  <c r="U177" i="2" s="1"/>
  <c r="AT16" i="2"/>
  <c r="AT177" i="2" s="1"/>
  <c r="UN136" i="2"/>
  <c r="OS162" i="2"/>
  <c r="MZ162" i="2"/>
  <c r="MW162" i="2"/>
  <c r="GV151" i="2"/>
  <c r="UN150" i="2"/>
  <c r="UG149" i="2"/>
  <c r="UG147" i="2"/>
  <c r="KQ146" i="2"/>
  <c r="KQ144" i="2"/>
  <c r="KT139" i="2"/>
  <c r="KQ139" i="2"/>
  <c r="MZ138" i="2"/>
  <c r="MW138" i="2"/>
  <c r="SN134" i="2"/>
  <c r="SN133" i="2"/>
  <c r="SK133" i="2"/>
  <c r="KT133" i="2"/>
  <c r="KQ133" i="2"/>
  <c r="SN132" i="2"/>
  <c r="SK132" i="2"/>
  <c r="QR132" i="2"/>
  <c r="IV132" i="2"/>
  <c r="SN131" i="2"/>
  <c r="SK131" i="2"/>
  <c r="MZ131" i="2"/>
  <c r="MW131" i="2"/>
  <c r="QR130" i="2"/>
  <c r="IV130" i="2"/>
  <c r="KT129" i="2"/>
  <c r="KQ129" i="2"/>
  <c r="SN126" i="2"/>
  <c r="MZ126" i="2"/>
  <c r="MW126" i="2"/>
  <c r="SN123" i="2"/>
  <c r="IV122" i="2"/>
  <c r="WV114" i="2"/>
  <c r="WV111" i="2"/>
  <c r="WV110" i="2"/>
  <c r="WV102" i="2"/>
  <c r="WV98" i="2"/>
  <c r="WV94" i="2"/>
  <c r="WV85" i="2"/>
  <c r="WV79" i="2"/>
  <c r="WV78" i="2"/>
  <c r="WV77" i="2"/>
  <c r="WV76" i="2"/>
  <c r="WV74" i="2"/>
  <c r="WV72" i="2"/>
  <c r="WV67" i="2"/>
  <c r="WV66" i="2"/>
  <c r="UK62" i="2"/>
  <c r="QR62" i="2"/>
  <c r="WV57" i="2"/>
  <c r="WV50" i="2"/>
  <c r="WV49" i="2"/>
  <c r="WV28" i="2"/>
  <c r="WV25" i="2"/>
  <c r="AF94" i="2"/>
  <c r="UX94" i="2" s="1"/>
  <c r="KT66" i="2"/>
  <c r="KT49" i="2"/>
  <c r="KP155" i="2"/>
  <c r="AX58" i="2"/>
  <c r="VE53" i="2"/>
  <c r="VI53" i="2" s="1"/>
  <c r="WR53" i="2" s="1"/>
  <c r="VA53" i="2"/>
  <c r="KB16" i="2"/>
  <c r="KB177" i="2" s="1"/>
  <c r="R16" i="2"/>
  <c r="R177" i="2" s="1"/>
  <c r="WZ42" i="2"/>
  <c r="VD25" i="2"/>
  <c r="VE25" i="2" s="1"/>
  <c r="VI25" i="2" s="1"/>
  <c r="WY25" i="2" s="1"/>
  <c r="E10" i="4"/>
  <c r="G10" i="4" s="1"/>
  <c r="IS61" i="2"/>
  <c r="E9" i="4"/>
  <c r="GV61" i="2"/>
  <c r="E8" i="4"/>
  <c r="EZ61" i="2"/>
  <c r="E7" i="4"/>
  <c r="H7" i="4" s="1"/>
  <c r="HI160" i="2"/>
  <c r="HI158" i="2" s="1"/>
  <c r="IR158" i="2" s="1"/>
  <c r="IS161" i="2"/>
  <c r="QO122" i="2"/>
  <c r="QR122" i="2"/>
  <c r="VE97" i="2"/>
  <c r="VI97" i="2" s="1"/>
  <c r="WR97" i="2" s="1"/>
  <c r="VA97" i="2"/>
  <c r="F13" i="4"/>
  <c r="CN177" i="2"/>
  <c r="QO23" i="2"/>
  <c r="QR23" i="2"/>
  <c r="IS23" i="2"/>
  <c r="IV23" i="2"/>
  <c r="K22" i="2"/>
  <c r="O22" i="2" s="1"/>
  <c r="BF22" i="2" s="1"/>
  <c r="AW162" i="2"/>
  <c r="GT160" i="2"/>
  <c r="GT158" i="2" s="1"/>
  <c r="SI155" i="2"/>
  <c r="SN155" i="2" s="1"/>
  <c r="GT155" i="2"/>
  <c r="GY155" i="2" s="1"/>
  <c r="EG143" i="2"/>
  <c r="FC143" i="2" s="1"/>
  <c r="S143" i="2"/>
  <c r="S141" i="2" s="1"/>
  <c r="UK137" i="2"/>
  <c r="UN137" i="2"/>
  <c r="UK135" i="2"/>
  <c r="KO128" i="2"/>
  <c r="WZ160" i="2"/>
  <c r="NZ143" i="2"/>
  <c r="OT143" i="2" s="1"/>
  <c r="AV143" i="2"/>
  <c r="AV141" i="2" s="1"/>
  <c r="WV138" i="2"/>
  <c r="KT137" i="2"/>
  <c r="HZ128" i="2"/>
  <c r="UN126" i="2"/>
  <c r="UL123" i="2"/>
  <c r="UN122" i="2"/>
  <c r="GT120" i="2"/>
  <c r="MZ114" i="2"/>
  <c r="UN114" i="2"/>
  <c r="GU104" i="2"/>
  <c r="QR102" i="2"/>
  <c r="KT101" i="2"/>
  <c r="UK98" i="2"/>
  <c r="UN97" i="2"/>
  <c r="OS155" i="2"/>
  <c r="UK134" i="2"/>
  <c r="WV130" i="2"/>
  <c r="S128" i="2"/>
  <c r="SJ124" i="2"/>
  <c r="SJ97" i="2"/>
  <c r="MV96" i="2"/>
  <c r="IR96" i="2"/>
  <c r="EY96" i="2"/>
  <c r="UG150" i="2"/>
  <c r="UG135" i="2"/>
  <c r="AF132" i="2"/>
  <c r="AY132" i="2" s="1"/>
  <c r="AF130" i="2"/>
  <c r="AY130" i="2" s="1"/>
  <c r="UN125" i="2"/>
  <c r="UN124" i="2"/>
  <c r="UO124" i="2" s="1"/>
  <c r="UN123" i="2"/>
  <c r="UO123" i="2" s="1"/>
  <c r="OV114" i="2"/>
  <c r="UN109" i="2"/>
  <c r="UO109" i="2" s="1"/>
  <c r="MV108" i="2"/>
  <c r="SN102" i="2"/>
  <c r="MZ101" i="2"/>
  <c r="EY100" i="2"/>
  <c r="UN98" i="2"/>
  <c r="WV97" i="2"/>
  <c r="AR128" i="2"/>
  <c r="MV107" i="2"/>
  <c r="IR107" i="2"/>
  <c r="GU107" i="2"/>
  <c r="EY107" i="2"/>
  <c r="UF104" i="2"/>
  <c r="SJ104" i="2"/>
  <c r="QN104" i="2"/>
  <c r="MV99" i="2"/>
  <c r="IR99" i="2"/>
  <c r="EY99" i="2"/>
  <c r="SN114" i="2"/>
  <c r="UN110" i="2"/>
  <c r="IV109" i="2"/>
  <c r="IS106" i="2"/>
  <c r="EZ98" i="2"/>
  <c r="FC97" i="2"/>
  <c r="UF88" i="2"/>
  <c r="IV88" i="2"/>
  <c r="FC86" i="2"/>
  <c r="AE143" i="2"/>
  <c r="AE141" i="2" s="1"/>
  <c r="AN143" i="2"/>
  <c r="AN141" i="2" s="1"/>
  <c r="US120" i="2"/>
  <c r="MV111" i="2"/>
  <c r="IR111" i="2"/>
  <c r="EY111" i="2"/>
  <c r="GU103" i="2"/>
  <c r="GU96" i="2"/>
  <c r="SJ95" i="2"/>
  <c r="UF92" i="2"/>
  <c r="QN92" i="2"/>
  <c r="MV92" i="2"/>
  <c r="IR92" i="2"/>
  <c r="EY92" i="2"/>
  <c r="GU90" i="2"/>
  <c r="SJ87" i="2"/>
  <c r="QH141" i="2"/>
  <c r="QM141" i="2" s="1"/>
  <c r="QP141" i="2" s="1"/>
  <c r="MW114" i="2"/>
  <c r="QN105" i="2"/>
  <c r="MZ105" i="2"/>
  <c r="AF105" i="2"/>
  <c r="UX105" i="2" s="1"/>
  <c r="SK103" i="2"/>
  <c r="DG103" i="2"/>
  <c r="SN98" i="2"/>
  <c r="UN91" i="2"/>
  <c r="UN86" i="2"/>
  <c r="UN85" i="2"/>
  <c r="UO85" i="2" s="1"/>
  <c r="UN84" i="2"/>
  <c r="EY120" i="2"/>
  <c r="UF108" i="2"/>
  <c r="QN108" i="2"/>
  <c r="WY107" i="2"/>
  <c r="UN105" i="2"/>
  <c r="FC105" i="2"/>
  <c r="MV104" i="2"/>
  <c r="GU95" i="2"/>
  <c r="QN88" i="2"/>
  <c r="QR85" i="2"/>
  <c r="GY81" i="2"/>
  <c r="OS79" i="2"/>
  <c r="SN76" i="2"/>
  <c r="QN75" i="2"/>
  <c r="FC75" i="2"/>
  <c r="BB73" i="2"/>
  <c r="BC73" i="2" s="1"/>
  <c r="QR72" i="2"/>
  <c r="IV72" i="2"/>
  <c r="UN68" i="2"/>
  <c r="SN66" i="2"/>
  <c r="UF63" i="2"/>
  <c r="UN63" i="2"/>
  <c r="IV63" i="2"/>
  <c r="UN61" i="2"/>
  <c r="UN60" i="2"/>
  <c r="IV60" i="2"/>
  <c r="UF59" i="2"/>
  <c r="IV59" i="2"/>
  <c r="UN59" i="2"/>
  <c r="UN58" i="2"/>
  <c r="MZ57" i="2"/>
  <c r="FC57" i="2"/>
  <c r="MZ53" i="2"/>
  <c r="NA53" i="2" s="1"/>
  <c r="UN53" i="2"/>
  <c r="UL53" i="2"/>
  <c r="UN51" i="2"/>
  <c r="SN49" i="2"/>
  <c r="UN44" i="2"/>
  <c r="OV41" i="2"/>
  <c r="UN41" i="2"/>
  <c r="UN39" i="2"/>
  <c r="QR32" i="2"/>
  <c r="IV31" i="2"/>
  <c r="SN25" i="2"/>
  <c r="KT25" i="2"/>
  <c r="OQ141" i="2"/>
  <c r="OV141" i="2" s="1"/>
  <c r="FC126" i="2"/>
  <c r="UF109" i="2"/>
  <c r="QO90" i="2"/>
  <c r="MW89" i="2"/>
  <c r="EZ89" i="2"/>
  <c r="MV78" i="2"/>
  <c r="IR48" i="2"/>
  <c r="HQ16" i="2"/>
  <c r="HQ177" i="2" s="1"/>
  <c r="UN149" i="2"/>
  <c r="UO149" i="2" s="1"/>
  <c r="UL149" i="2"/>
  <c r="UG122" i="2"/>
  <c r="EY103" i="2"/>
  <c r="WY99" i="2"/>
  <c r="QN78" i="2"/>
  <c r="SJ68" i="2"/>
  <c r="MV64" i="2"/>
  <c r="IR64" i="2"/>
  <c r="GU64" i="2"/>
  <c r="EY64" i="2"/>
  <c r="UF51" i="2"/>
  <c r="SJ51" i="2"/>
  <c r="QN51" i="2"/>
  <c r="MV46" i="2"/>
  <c r="IR46" i="2"/>
  <c r="EY46" i="2"/>
  <c r="AX37" i="2"/>
  <c r="AX35" i="2"/>
  <c r="AX33" i="2"/>
  <c r="GU77" i="2"/>
  <c r="MV67" i="2"/>
  <c r="EY67" i="2"/>
  <c r="MV50" i="2"/>
  <c r="QN48" i="2"/>
  <c r="AR120" i="2"/>
  <c r="IV123" i="2"/>
  <c r="AF95" i="2"/>
  <c r="UX95" i="2" s="1"/>
  <c r="UK89" i="2"/>
  <c r="UN88" i="2"/>
  <c r="GY88" i="2"/>
  <c r="AW87" i="2"/>
  <c r="UF86" i="2"/>
  <c r="UN76" i="2"/>
  <c r="SJ75" i="2"/>
  <c r="OS71" i="2"/>
  <c r="AF69" i="2"/>
  <c r="AY69" i="2" s="1"/>
  <c r="OS64" i="2"/>
  <c r="KT63" i="2"/>
  <c r="QR58" i="2"/>
  <c r="WV53" i="2"/>
  <c r="MV52" i="2"/>
  <c r="BB49" i="2"/>
  <c r="GU48" i="2"/>
  <c r="UN45" i="2"/>
  <c r="UO45" i="2" s="1"/>
  <c r="WD177" i="2"/>
  <c r="AW41" i="2"/>
  <c r="AF41" i="2"/>
  <c r="BF37" i="2"/>
  <c r="SN36" i="2"/>
  <c r="AF36" i="2"/>
  <c r="AY36" i="2" s="1"/>
  <c r="OV35" i="2"/>
  <c r="BF33" i="2"/>
  <c r="UN29" i="2"/>
  <c r="UO29" i="2" s="1"/>
  <c r="IV29" i="2"/>
  <c r="SP177" i="2"/>
  <c r="KG177" i="2"/>
  <c r="WL141" i="2"/>
  <c r="WQ141" i="2" s="1"/>
  <c r="WT141" i="2" s="1"/>
  <c r="AF60" i="2"/>
  <c r="AW46" i="2"/>
  <c r="UE43" i="2"/>
  <c r="AW42" i="2"/>
  <c r="AF40" i="2"/>
  <c r="AW30" i="2"/>
  <c r="AW28" i="2"/>
  <c r="AF28" i="2"/>
  <c r="GU111" i="2"/>
  <c r="UL105" i="2"/>
  <c r="MW102" i="2"/>
  <c r="QN100" i="2"/>
  <c r="SJ91" i="2"/>
  <c r="SJ84" i="2"/>
  <c r="GU83" i="2"/>
  <c r="SJ80" i="2"/>
  <c r="MV103" i="2"/>
  <c r="GU67" i="2"/>
  <c r="EY50" i="2"/>
  <c r="UF48" i="2"/>
  <c r="IV126" i="2"/>
  <c r="IR91" i="2"/>
  <c r="FC44" i="2"/>
  <c r="IV40" i="2"/>
  <c r="IS31" i="2"/>
  <c r="UN21" i="2"/>
  <c r="UO21" i="2" s="1"/>
  <c r="PZ16" i="2"/>
  <c r="PZ177" i="2" s="1"/>
  <c r="TZ16" i="2"/>
  <c r="TZ177" i="2" s="1"/>
  <c r="EF16" i="2"/>
  <c r="EF177" i="2" s="1"/>
  <c r="DX16" i="2"/>
  <c r="DX177" i="2" s="1"/>
  <c r="SJ88" i="2"/>
  <c r="IR84" i="2"/>
  <c r="SJ63" i="2"/>
  <c r="AM16" i="2"/>
  <c r="AM177" i="2" s="1"/>
  <c r="QH16" i="2"/>
  <c r="QO71" i="2"/>
  <c r="OS35" i="2"/>
  <c r="SK111" i="2"/>
  <c r="UF84" i="2"/>
  <c r="MV79" i="2"/>
  <c r="EY79" i="2"/>
  <c r="IS59" i="2"/>
  <c r="SJ52" i="2"/>
  <c r="PM16" i="2"/>
  <c r="PM177" i="2" s="1"/>
  <c r="GB16" i="2"/>
  <c r="GB177" i="2" s="1"/>
  <c r="GY21" i="2"/>
  <c r="IS20" i="2"/>
  <c r="EY61" i="2"/>
  <c r="QN91" i="2"/>
  <c r="UL33" i="2"/>
  <c r="UL31" i="2"/>
  <c r="BY177" i="2"/>
  <c r="MW82" i="2"/>
  <c r="IS82" i="2"/>
  <c r="MV80" i="2"/>
  <c r="EY80" i="2"/>
  <c r="SK71" i="2"/>
  <c r="SK46" i="2"/>
  <c r="OS41" i="2"/>
  <c r="OS40" i="2"/>
  <c r="FX16" i="2"/>
  <c r="FX177" i="2" s="1"/>
  <c r="AW23" i="2"/>
  <c r="AW22" i="2"/>
  <c r="AA17" i="2"/>
  <c r="AU16" i="2"/>
  <c r="AU177" i="2" s="1"/>
  <c r="GV33" i="2"/>
  <c r="OS29" i="2"/>
  <c r="GV29" i="2"/>
  <c r="AF22" i="2"/>
  <c r="NM16" i="2"/>
  <c r="NM177" i="2" s="1"/>
  <c r="AF18" i="2"/>
  <c r="AY18" i="2" s="1"/>
  <c r="IR52" i="2"/>
  <c r="GU79" i="2"/>
  <c r="MW70" i="2"/>
  <c r="IS63" i="2"/>
  <c r="UF52" i="2"/>
  <c r="HK177" i="2"/>
  <c r="BB34" i="2"/>
  <c r="BC34" i="2" s="1"/>
  <c r="MT16" i="2"/>
  <c r="MU17" i="2"/>
  <c r="IS109" i="2"/>
  <c r="V16" i="2"/>
  <c r="V177" i="2" s="1"/>
  <c r="NQ16" i="2"/>
  <c r="NQ177" i="2" s="1"/>
  <c r="IS88" i="2"/>
  <c r="IR62" i="2"/>
  <c r="QN52" i="2"/>
  <c r="SK49" i="2"/>
  <c r="BB41" i="2"/>
  <c r="UN27" i="2"/>
  <c r="UL76" i="2"/>
  <c r="GV45" i="2"/>
  <c r="UG173" i="2"/>
  <c r="UG172" i="2"/>
  <c r="EZ162" i="2"/>
  <c r="SK151" i="2"/>
  <c r="UN148" i="2"/>
  <c r="UO148" i="2" s="1"/>
  <c r="GV147" i="2"/>
  <c r="UN146" i="2"/>
  <c r="UO146" i="2" s="1"/>
  <c r="UN145" i="2"/>
  <c r="VZ143" i="2"/>
  <c r="TN143" i="2"/>
  <c r="PV143" i="2"/>
  <c r="QO143" i="2" s="1"/>
  <c r="GY137" i="2"/>
  <c r="GY135" i="2"/>
  <c r="GV135" i="2"/>
  <c r="OV133" i="2"/>
  <c r="MZ133" i="2"/>
  <c r="MW150" i="2"/>
  <c r="GV148" i="2"/>
  <c r="SK146" i="2"/>
  <c r="GV146" i="2"/>
  <c r="GV137" i="2"/>
  <c r="MW136" i="2"/>
  <c r="MZ130" i="2"/>
  <c r="SN125" i="2"/>
  <c r="MU120" i="2"/>
  <c r="QR114" i="2"/>
  <c r="KT114" i="2"/>
  <c r="IV114" i="2"/>
  <c r="IS114" i="2"/>
  <c r="UK110" i="2"/>
  <c r="UG110" i="2"/>
  <c r="GY109" i="2"/>
  <c r="OS107" i="2"/>
  <c r="SN106" i="2"/>
  <c r="QR106" i="2"/>
  <c r="KT105" i="2"/>
  <c r="WV103" i="2"/>
  <c r="UK102" i="2"/>
  <c r="OV102" i="2"/>
  <c r="OS102" i="2"/>
  <c r="IV101" i="2"/>
  <c r="GY101" i="2"/>
  <c r="GV101" i="2"/>
  <c r="QR98" i="2"/>
  <c r="QO98" i="2"/>
  <c r="QR97" i="2"/>
  <c r="OV96" i="2"/>
  <c r="WV90" i="2"/>
  <c r="SN89" i="2"/>
  <c r="SK89" i="2"/>
  <c r="MZ88" i="2"/>
  <c r="FC88" i="2"/>
  <c r="EZ88" i="2"/>
  <c r="KP126" i="2"/>
  <c r="UF124" i="2"/>
  <c r="KP121" i="2"/>
  <c r="QO114" i="2"/>
  <c r="IR114" i="2"/>
  <c r="UF110" i="2"/>
  <c r="EZ110" i="2"/>
  <c r="GV109" i="2"/>
  <c r="UG102" i="2"/>
  <c r="GU101" i="2"/>
  <c r="QN98" i="2"/>
  <c r="SJ89" i="2"/>
  <c r="EY88" i="2"/>
  <c r="KT86" i="2"/>
  <c r="IV86" i="2"/>
  <c r="OV85" i="2"/>
  <c r="OS85" i="2"/>
  <c r="SN82" i="2"/>
  <c r="QR82" i="2"/>
  <c r="QO82" i="2"/>
  <c r="MZ81" i="2"/>
  <c r="KT81" i="2"/>
  <c r="FC81" i="2"/>
  <c r="SK77" i="2"/>
  <c r="SJ77" i="2"/>
  <c r="QR76" i="2"/>
  <c r="OV76" i="2"/>
  <c r="OS76" i="2"/>
  <c r="KT75" i="2"/>
  <c r="IV75" i="2"/>
  <c r="IS75" i="2"/>
  <c r="QR74" i="2"/>
  <c r="OV74" i="2"/>
  <c r="OS74" i="2"/>
  <c r="UK72" i="2"/>
  <c r="UG72" i="2"/>
  <c r="OV72" i="2"/>
  <c r="MZ72" i="2"/>
  <c r="MW72" i="2"/>
  <c r="GY72" i="2"/>
  <c r="UK70" i="2"/>
  <c r="SN70" i="2"/>
  <c r="SK70" i="2"/>
  <c r="WV68" i="2"/>
  <c r="SK67" i="2"/>
  <c r="SJ67" i="2"/>
  <c r="QR66" i="2"/>
  <c r="OV66" i="2"/>
  <c r="OS66" i="2"/>
  <c r="WV63" i="2"/>
  <c r="MZ63" i="2"/>
  <c r="MW63" i="2"/>
  <c r="FC63" i="2"/>
  <c r="EZ63" i="2"/>
  <c r="SN62" i="2"/>
  <c r="IV62" i="2"/>
  <c r="MZ61" i="2"/>
  <c r="QR60" i="2"/>
  <c r="OV60" i="2"/>
  <c r="OS60" i="2"/>
  <c r="GY60" i="2"/>
  <c r="MZ59" i="2"/>
  <c r="MW59" i="2"/>
  <c r="DD59" i="2"/>
  <c r="UK58" i="2"/>
  <c r="SN58" i="2"/>
  <c r="SK58" i="2"/>
  <c r="KT57" i="2"/>
  <c r="IV57" i="2"/>
  <c r="IS57" i="2"/>
  <c r="UK53" i="2"/>
  <c r="SN53" i="2"/>
  <c r="SK53" i="2"/>
  <c r="IV53" i="2"/>
  <c r="IS53" i="2"/>
  <c r="WV51" i="2"/>
  <c r="SK50" i="2"/>
  <c r="SJ50" i="2"/>
  <c r="OS50" i="2"/>
  <c r="QR49" i="2"/>
  <c r="OV49" i="2"/>
  <c r="OS49" i="2"/>
  <c r="IV45" i="2"/>
  <c r="UK42" i="2"/>
  <c r="MZ42" i="2"/>
  <c r="FC42" i="2"/>
  <c r="VA42" i="2"/>
  <c r="UK40" i="2"/>
  <c r="UG40" i="2"/>
  <c r="GY40" i="2"/>
  <c r="FC39" i="2"/>
  <c r="WV35" i="2"/>
  <c r="QR34" i="2"/>
  <c r="QO34" i="2"/>
  <c r="WV33" i="2"/>
  <c r="MZ33" i="2"/>
  <c r="SN30" i="2"/>
  <c r="KT30" i="2"/>
  <c r="DG30" i="2"/>
  <c r="DD30" i="2"/>
  <c r="WV29" i="2"/>
  <c r="SN28" i="2"/>
  <c r="KT28" i="2"/>
  <c r="WV27" i="2"/>
  <c r="OV27" i="2"/>
  <c r="QR26" i="2"/>
  <c r="IV26" i="2"/>
  <c r="WV24" i="2"/>
  <c r="MH16" i="2"/>
  <c r="IV24" i="2"/>
  <c r="GY24" i="2"/>
  <c r="DG22" i="2"/>
  <c r="OV21" i="2"/>
  <c r="SN20" i="2"/>
  <c r="QN82" i="2"/>
  <c r="UG77" i="2"/>
  <c r="QO77" i="2"/>
  <c r="IR75" i="2"/>
  <c r="UF72" i="2"/>
  <c r="MV72" i="2"/>
  <c r="SJ70" i="2"/>
  <c r="UG67" i="2"/>
  <c r="QO67" i="2"/>
  <c r="MV63" i="2"/>
  <c r="EY63" i="2"/>
  <c r="MV59" i="2"/>
  <c r="SJ58" i="2"/>
  <c r="IR57" i="2"/>
  <c r="SJ53" i="2"/>
  <c r="IR53" i="2"/>
  <c r="UG42" i="2"/>
  <c r="MW42" i="2"/>
  <c r="EZ42" i="2"/>
  <c r="MW41" i="2"/>
  <c r="GV40" i="2"/>
  <c r="OS31" i="2"/>
  <c r="SK30" i="2"/>
  <c r="SK28" i="2"/>
  <c r="OS27" i="2"/>
  <c r="QO26" i="2"/>
  <c r="IS26" i="2"/>
  <c r="QO25" i="2"/>
  <c r="IS24" i="2"/>
  <c r="GV24" i="2"/>
  <c r="DD22" i="2"/>
  <c r="OS21" i="2"/>
  <c r="SK20" i="2"/>
  <c r="GY82" i="2"/>
  <c r="AW75" i="2"/>
  <c r="AW90" i="2"/>
  <c r="GY63" i="2"/>
  <c r="UO49" i="2"/>
  <c r="AW51" i="2"/>
  <c r="UN48" i="2"/>
  <c r="GV68" i="2"/>
  <c r="GV71" i="2"/>
  <c r="GV70" i="2"/>
  <c r="AF97" i="2"/>
  <c r="UX97" i="2" s="1"/>
  <c r="AF59" i="2"/>
  <c r="AY59" i="2" s="1"/>
  <c r="GY94" i="2"/>
  <c r="AF101" i="2"/>
  <c r="UX101" i="2" s="1"/>
  <c r="GV99" i="2"/>
  <c r="GV92" i="2"/>
  <c r="GY52" i="2"/>
  <c r="BB99" i="2"/>
  <c r="GV94" i="2"/>
  <c r="AF61" i="2"/>
  <c r="BB68" i="2"/>
  <c r="AF52" i="2"/>
  <c r="UX52" i="2" s="1"/>
  <c r="UL81" i="2"/>
  <c r="AF68" i="2"/>
  <c r="UX68" i="2" s="1"/>
  <c r="BB94" i="2"/>
  <c r="BC94" i="2" s="1"/>
  <c r="GV52" i="2"/>
  <c r="GY68" i="2"/>
  <c r="AF57" i="2"/>
  <c r="AY57" i="2" s="1"/>
  <c r="BB92" i="2"/>
  <c r="RA158" i="2"/>
  <c r="OV143" i="2"/>
  <c r="OS143" i="2"/>
  <c r="VA61" i="2"/>
  <c r="WZ61" i="2"/>
  <c r="VE61" i="2"/>
  <c r="VI61" i="2" s="1"/>
  <c r="WY61" i="2" s="1"/>
  <c r="BB52" i="2"/>
  <c r="DG52" i="2"/>
  <c r="UL52" i="2"/>
  <c r="UL75" i="2"/>
  <c r="DG75" i="2"/>
  <c r="BB75" i="2"/>
  <c r="BC75" i="2" s="1"/>
  <c r="CK4" i="2"/>
  <c r="DD75" i="2"/>
  <c r="QO141" i="2"/>
  <c r="CJ177" i="2"/>
  <c r="WZ174" i="2"/>
  <c r="VE174" i="2"/>
  <c r="VI174" i="2" s="1"/>
  <c r="WY174" i="2" s="1"/>
  <c r="FC161" i="2"/>
  <c r="EG160" i="2"/>
  <c r="BF172" i="2"/>
  <c r="UG161" i="2"/>
  <c r="SW160" i="2"/>
  <c r="BB161" i="2"/>
  <c r="UL161" i="2"/>
  <c r="AF161" i="2"/>
  <c r="UK160" i="2"/>
  <c r="TN158" i="2"/>
  <c r="PE161" i="2"/>
  <c r="PA160" i="2"/>
  <c r="PA158" i="2" s="1"/>
  <c r="OS148" i="2"/>
  <c r="OV148" i="2"/>
  <c r="UL139" i="2"/>
  <c r="UM139" i="2" s="1"/>
  <c r="BB139" i="2"/>
  <c r="BC139" i="2" s="1"/>
  <c r="DG139" i="2"/>
  <c r="IV139" i="2"/>
  <c r="IS139" i="2"/>
  <c r="K135" i="2"/>
  <c r="O135" i="2" s="1"/>
  <c r="AX135" i="2" s="1"/>
  <c r="AJ143" i="2"/>
  <c r="AG141" i="2"/>
  <c r="OV124" i="2"/>
  <c r="OS124" i="2"/>
  <c r="GY121" i="2"/>
  <c r="GC120" i="2"/>
  <c r="GV121" i="2"/>
  <c r="UK114" i="2"/>
  <c r="UG114" i="2"/>
  <c r="OV111" i="2"/>
  <c r="BB111" i="2"/>
  <c r="BC111" i="2" s="1"/>
  <c r="UK106" i="2"/>
  <c r="UG106" i="2"/>
  <c r="WY84" i="2"/>
  <c r="EZ84" i="2"/>
  <c r="MZ121" i="2"/>
  <c r="MD120" i="2"/>
  <c r="NI92" i="2"/>
  <c r="NE43" i="2"/>
  <c r="NE16" i="2" s="1"/>
  <c r="QR89" i="2"/>
  <c r="QO89" i="2"/>
  <c r="DP44" i="2"/>
  <c r="K111" i="2"/>
  <c r="O111" i="2" s="1"/>
  <c r="BF98" i="2"/>
  <c r="WV121" i="2"/>
  <c r="VZ120" i="2"/>
  <c r="WQ120" i="2" s="1"/>
  <c r="WZ30" i="2"/>
  <c r="VE30" i="2"/>
  <c r="VI30" i="2" s="1"/>
  <c r="WY30" i="2" s="1"/>
  <c r="BF105" i="2"/>
  <c r="OV82" i="2"/>
  <c r="OS82" i="2"/>
  <c r="SN72" i="2"/>
  <c r="SK72" i="2"/>
  <c r="UL72" i="2"/>
  <c r="BB72" i="2"/>
  <c r="DG72" i="2"/>
  <c r="K70" i="2"/>
  <c r="O70" i="2" s="1"/>
  <c r="UK66" i="2"/>
  <c r="UG66" i="2"/>
  <c r="KT60" i="2"/>
  <c r="BA60" i="2" s="1"/>
  <c r="GY53" i="2"/>
  <c r="GV53" i="2"/>
  <c r="OV26" i="2"/>
  <c r="OS26" i="2"/>
  <c r="AE17" i="2"/>
  <c r="AB16" i="2"/>
  <c r="O121" i="2"/>
  <c r="WZ40" i="2"/>
  <c r="VE40" i="2"/>
  <c r="VI40" i="2" s="1"/>
  <c r="WY40" i="2" s="1"/>
  <c r="K67" i="2"/>
  <c r="O67" i="2" s="1"/>
  <c r="AX67" i="2" s="1"/>
  <c r="JE17" i="2"/>
  <c r="WZ29" i="2"/>
  <c r="VE29" i="2"/>
  <c r="VI29" i="2" s="1"/>
  <c r="WY29" i="2" s="1"/>
  <c r="K76" i="2"/>
  <c r="O76" i="2" s="1"/>
  <c r="VA26" i="2"/>
  <c r="J26" i="2"/>
  <c r="K73" i="2"/>
  <c r="O73" i="2" s="1"/>
  <c r="AX73" i="2" s="1"/>
  <c r="WZ24" i="2"/>
  <c r="VE24" i="2"/>
  <c r="VI24" i="2" s="1"/>
  <c r="WY24" i="2" s="1"/>
  <c r="BF81" i="2"/>
  <c r="BF57" i="2"/>
  <c r="BB162" i="2"/>
  <c r="UL162" i="2"/>
  <c r="AF162" i="2"/>
  <c r="QO148" i="2"/>
  <c r="QR148" i="2"/>
  <c r="QO144" i="2"/>
  <c r="QR144" i="2"/>
  <c r="WZ148" i="2"/>
  <c r="VE148" i="2"/>
  <c r="VI148" i="2" s="1"/>
  <c r="WY148" i="2" s="1"/>
  <c r="UL146" i="2"/>
  <c r="UM146" i="2" s="1"/>
  <c r="DG146" i="2"/>
  <c r="BB146" i="2"/>
  <c r="WZ144" i="2"/>
  <c r="VE144" i="2"/>
  <c r="VD143" i="2"/>
  <c r="BT156" i="2"/>
  <c r="DD156" i="2" s="1"/>
  <c r="BP155" i="2"/>
  <c r="BT155" i="2" s="1"/>
  <c r="DC155" i="2" s="1"/>
  <c r="UR141" i="2"/>
  <c r="BX141" i="2"/>
  <c r="P141" i="2"/>
  <c r="FC134" i="2"/>
  <c r="EZ134" i="2"/>
  <c r="OS139" i="2"/>
  <c r="OV139" i="2"/>
  <c r="OV138" i="2"/>
  <c r="OS138" i="2"/>
  <c r="OS130" i="2"/>
  <c r="OV130" i="2"/>
  <c r="AV160" i="2"/>
  <c r="AV158" i="2" s="1"/>
  <c r="EW158" i="2"/>
  <c r="QR110" i="2"/>
  <c r="QO110" i="2"/>
  <c r="UL101" i="2"/>
  <c r="DG101" i="2"/>
  <c r="BB101" i="2"/>
  <c r="DD101" i="2"/>
  <c r="BF110" i="2"/>
  <c r="AY110" i="2"/>
  <c r="MZ109" i="2"/>
  <c r="MW109" i="2"/>
  <c r="AE160" i="2"/>
  <c r="AE158" i="2" s="1"/>
  <c r="CJ158" i="2"/>
  <c r="CK160" i="2"/>
  <c r="DD160" i="2" s="1"/>
  <c r="K107" i="2"/>
  <c r="O107" i="2" s="1"/>
  <c r="AX107" i="2" s="1"/>
  <c r="DG80" i="2"/>
  <c r="UL80" i="2"/>
  <c r="BB80" i="2"/>
  <c r="KT45" i="2"/>
  <c r="LE45" i="2"/>
  <c r="FC27" i="2"/>
  <c r="EZ27" i="2"/>
  <c r="VE78" i="2"/>
  <c r="VI78" i="2" s="1"/>
  <c r="WY78" i="2" s="1"/>
  <c r="VA78" i="2"/>
  <c r="WZ78" i="2"/>
  <c r="AY139" i="2"/>
  <c r="BF139" i="2"/>
  <c r="WY83" i="2"/>
  <c r="WR83" i="2"/>
  <c r="WZ27" i="2"/>
  <c r="VE27" i="2"/>
  <c r="VI27" i="2" s="1"/>
  <c r="WY27" i="2" s="1"/>
  <c r="BF149" i="2"/>
  <c r="UK74" i="2"/>
  <c r="UG74" i="2"/>
  <c r="IV30" i="2"/>
  <c r="IS30" i="2"/>
  <c r="J160" i="2"/>
  <c r="I158" i="2"/>
  <c r="BF106" i="2"/>
  <c r="AY106" i="2"/>
  <c r="SW17" i="2"/>
  <c r="HI17" i="2"/>
  <c r="VA29" i="2"/>
  <c r="J29" i="2"/>
  <c r="BF101" i="2"/>
  <c r="OV24" i="2"/>
  <c r="OS24" i="2"/>
  <c r="GY19" i="2"/>
  <c r="GV19" i="2"/>
  <c r="GC17" i="2"/>
  <c r="HD192" i="2"/>
  <c r="HD16" i="2"/>
  <c r="HD177" i="2" s="1"/>
  <c r="HD187" i="2" s="1"/>
  <c r="WZ173" i="2"/>
  <c r="VE173" i="2"/>
  <c r="VI173" i="2" s="1"/>
  <c r="WY173" i="2" s="1"/>
  <c r="UN161" i="2"/>
  <c r="AW161" i="2"/>
  <c r="DB160" i="2"/>
  <c r="QR158" i="2"/>
  <c r="QP158" i="2"/>
  <c r="FC150" i="2"/>
  <c r="UL150" i="2"/>
  <c r="UM150" i="2" s="1"/>
  <c r="OS146" i="2"/>
  <c r="OV146" i="2"/>
  <c r="H155" i="2"/>
  <c r="VA156" i="2"/>
  <c r="J156" i="2"/>
  <c r="OV152" i="2"/>
  <c r="OS152" i="2"/>
  <c r="IS141" i="2"/>
  <c r="IR141" i="2"/>
  <c r="FC132" i="2"/>
  <c r="BB132" i="2"/>
  <c r="GY136" i="2"/>
  <c r="GC128" i="2"/>
  <c r="GV128" i="2" s="1"/>
  <c r="AW130" i="2"/>
  <c r="AV128" i="2"/>
  <c r="EZ161" i="2"/>
  <c r="DP160" i="2"/>
  <c r="RA143" i="2"/>
  <c r="QW141" i="2"/>
  <c r="RA141" i="2" s="1"/>
  <c r="IS135" i="2"/>
  <c r="IV135" i="2"/>
  <c r="FC124" i="2"/>
  <c r="EZ124" i="2"/>
  <c r="BB124" i="2"/>
  <c r="BC124" i="2" s="1"/>
  <c r="OV122" i="2"/>
  <c r="OS122" i="2"/>
  <c r="KT109" i="2"/>
  <c r="UL104" i="2"/>
  <c r="BB104" i="2"/>
  <c r="BC104" i="2" s="1"/>
  <c r="DG104" i="2"/>
  <c r="VE135" i="2"/>
  <c r="VI135" i="2" s="1"/>
  <c r="WY135" i="2" s="1"/>
  <c r="WZ135" i="2"/>
  <c r="BB134" i="2"/>
  <c r="DG134" i="2"/>
  <c r="UL134" i="2"/>
  <c r="MD128" i="2"/>
  <c r="MZ129" i="2"/>
  <c r="QO126" i="2"/>
  <c r="PE120" i="2"/>
  <c r="QN120" i="2" s="1"/>
  <c r="QN126" i="2"/>
  <c r="JE122" i="2"/>
  <c r="JA120" i="2"/>
  <c r="FC122" i="2"/>
  <c r="BB122" i="2"/>
  <c r="BC122" i="2" s="1"/>
  <c r="EZ122" i="2"/>
  <c r="UL122" i="2"/>
  <c r="UM122" i="2" s="1"/>
  <c r="HH43" i="2"/>
  <c r="HH16" i="2" s="1"/>
  <c r="HH177" i="2" s="1"/>
  <c r="N191" i="2" s="1"/>
  <c r="N192" i="2" s="1"/>
  <c r="WY106" i="2"/>
  <c r="WR106" i="2"/>
  <c r="GY114" i="2"/>
  <c r="GV114" i="2"/>
  <c r="SN110" i="2"/>
  <c r="SK110" i="2"/>
  <c r="FC101" i="2"/>
  <c r="EZ101" i="2"/>
  <c r="W143" i="2"/>
  <c r="W141" i="2" s="1"/>
  <c r="T141" i="2"/>
  <c r="OV129" i="2"/>
  <c r="NZ128" i="2"/>
  <c r="OS129" i="2"/>
  <c r="AF129" i="2"/>
  <c r="AE128" i="2"/>
  <c r="AW159" i="2"/>
  <c r="UN159" i="2"/>
  <c r="IV138" i="2"/>
  <c r="IS138" i="2"/>
  <c r="O129" i="2"/>
  <c r="UL121" i="2"/>
  <c r="BB121" i="2"/>
  <c r="DG121" i="2"/>
  <c r="CK120" i="2"/>
  <c r="K90" i="2"/>
  <c r="O90" i="2" s="1"/>
  <c r="AX90" i="2" s="1"/>
  <c r="DG129" i="2"/>
  <c r="CK128" i="2"/>
  <c r="BB129" i="2"/>
  <c r="UL129" i="2"/>
  <c r="UL88" i="2"/>
  <c r="UM88" i="2" s="1"/>
  <c r="DG88" i="2"/>
  <c r="BB88" i="2"/>
  <c r="BC88" i="2" s="1"/>
  <c r="DD88" i="2"/>
  <c r="HE43" i="2"/>
  <c r="HI44" i="2"/>
  <c r="MZ39" i="2"/>
  <c r="MW39" i="2"/>
  <c r="UK33" i="2"/>
  <c r="UG33" i="2"/>
  <c r="WY82" i="2"/>
  <c r="WR82" i="2"/>
  <c r="DK192" i="2"/>
  <c r="VA27" i="2"/>
  <c r="J27" i="2"/>
  <c r="IV81" i="2"/>
  <c r="IS81" i="2"/>
  <c r="KT72" i="2"/>
  <c r="VE66" i="2"/>
  <c r="VI66" i="2" s="1"/>
  <c r="WY66" i="2" s="1"/>
  <c r="VA66" i="2"/>
  <c r="WZ66" i="2"/>
  <c r="UK60" i="2"/>
  <c r="UG60" i="2"/>
  <c r="IZ192" i="2"/>
  <c r="FC32" i="2"/>
  <c r="EZ32" i="2"/>
  <c r="W17" i="2"/>
  <c r="T16" i="2"/>
  <c r="VE72" i="2"/>
  <c r="VI72" i="2" s="1"/>
  <c r="WY72" i="2" s="1"/>
  <c r="VA72" i="2"/>
  <c r="WZ72" i="2"/>
  <c r="BF114" i="2"/>
  <c r="K96" i="2"/>
  <c r="O96" i="2" s="1"/>
  <c r="K83" i="2"/>
  <c r="O83" i="2" s="1"/>
  <c r="AX83" i="2" s="1"/>
  <c r="WZ41" i="2"/>
  <c r="VE41" i="2"/>
  <c r="VI41" i="2" s="1"/>
  <c r="WY41" i="2" s="1"/>
  <c r="HI77" i="2"/>
  <c r="WY77" i="2" s="1"/>
  <c r="HE6" i="2"/>
  <c r="K77" i="2"/>
  <c r="O77" i="2" s="1"/>
  <c r="AX77" i="2" s="1"/>
  <c r="SW145" i="2"/>
  <c r="UG145" i="2" s="1"/>
  <c r="SS143" i="2"/>
  <c r="BB19" i="2"/>
  <c r="CK17" i="2"/>
  <c r="DG19" i="2"/>
  <c r="PE17" i="2"/>
  <c r="K61" i="2"/>
  <c r="O61" i="2" s="1"/>
  <c r="AX61" i="2" s="1"/>
  <c r="NI17" i="2"/>
  <c r="NA17" i="2" s="1"/>
  <c r="VD20" i="2"/>
  <c r="VB17" i="2"/>
  <c r="AS16" i="2"/>
  <c r="AV17" i="2"/>
  <c r="BF88" i="2"/>
  <c r="WZ64" i="2"/>
  <c r="VE64" i="2"/>
  <c r="VI64" i="2" s="1"/>
  <c r="WY64" i="2" s="1"/>
  <c r="AY95" i="2"/>
  <c r="BF95" i="2"/>
  <c r="K66" i="2"/>
  <c r="O66" i="2" s="1"/>
  <c r="AX66" i="2" s="1"/>
  <c r="IV22" i="2"/>
  <c r="IS22" i="2"/>
  <c r="WZ22" i="2"/>
  <c r="VE22" i="2"/>
  <c r="VI22" i="2" s="1"/>
  <c r="WY22" i="2" s="1"/>
  <c r="PV17" i="2"/>
  <c r="QO19" i="2"/>
  <c r="QR19" i="2"/>
  <c r="WY63" i="2"/>
  <c r="WR63" i="2"/>
  <c r="J24" i="2"/>
  <c r="VA24" i="2"/>
  <c r="FL17" i="2"/>
  <c r="KQ162" i="2"/>
  <c r="RQ141" i="2"/>
  <c r="UG138" i="2"/>
  <c r="SI120" i="2"/>
  <c r="MU128" i="2"/>
  <c r="IR100" i="2"/>
  <c r="UN95" i="2"/>
  <c r="IR51" i="2"/>
  <c r="GU52" i="2"/>
  <c r="DG99" i="2"/>
  <c r="UN100" i="2"/>
  <c r="IR61" i="2"/>
  <c r="UN52" i="2"/>
  <c r="UN25" i="2"/>
  <c r="WY87" i="2"/>
  <c r="IS29" i="2"/>
  <c r="RK177" i="2"/>
  <c r="Y191" i="2" s="1"/>
  <c r="WH177" i="2"/>
  <c r="UL35" i="2"/>
  <c r="SK114" i="2"/>
  <c r="UL70" i="2"/>
  <c r="UM70" i="2" s="1"/>
  <c r="UL58" i="2"/>
  <c r="UN62" i="2"/>
  <c r="WY57" i="2"/>
  <c r="UG35" i="2"/>
  <c r="UL83" i="2"/>
  <c r="UL22" i="2"/>
  <c r="BB40" i="2"/>
  <c r="AW173" i="2"/>
  <c r="UO173" i="2" s="1"/>
  <c r="UM174" i="2"/>
  <c r="TV141" i="2"/>
  <c r="MH141" i="2"/>
  <c r="WY162" i="2"/>
  <c r="GY143" i="2"/>
  <c r="KT135" i="2"/>
  <c r="UG134" i="2"/>
  <c r="OQ128" i="2"/>
  <c r="GV150" i="2"/>
  <c r="SJ125" i="2"/>
  <c r="UF96" i="2"/>
  <c r="GU84" i="2"/>
  <c r="WV122" i="2"/>
  <c r="UN151" i="2"/>
  <c r="KQ137" i="2"/>
  <c r="SJ81" i="2"/>
  <c r="EY48" i="2"/>
  <c r="WG177" i="2"/>
  <c r="NZ120" i="2"/>
  <c r="EZ97" i="2"/>
  <c r="WY124" i="2"/>
  <c r="QN96" i="2"/>
  <c r="UO94" i="2"/>
  <c r="UF81" i="2"/>
  <c r="SJ57" i="2"/>
  <c r="SN39" i="2"/>
  <c r="AF32" i="2"/>
  <c r="AY32" i="2" s="1"/>
  <c r="DJ177" i="2"/>
  <c r="KK177" i="2"/>
  <c r="UN135" i="2"/>
  <c r="WY104" i="2"/>
  <c r="MV68" i="2"/>
  <c r="AF49" i="2"/>
  <c r="UX49" i="2" s="1"/>
  <c r="WY96" i="2"/>
  <c r="JV128" i="2"/>
  <c r="KQ128" i="2" s="1"/>
  <c r="DD72" i="2"/>
  <c r="VQ177" i="2"/>
  <c r="OH16" i="2"/>
  <c r="OH177" i="2" s="1"/>
  <c r="SK36" i="2"/>
  <c r="UL57" i="2"/>
  <c r="MW53" i="2"/>
  <c r="BB39" i="2"/>
  <c r="BC39" i="2" s="1"/>
  <c r="KN16" i="2"/>
  <c r="KN177" i="2" s="1"/>
  <c r="WY101" i="2"/>
  <c r="UL60" i="2"/>
  <c r="QM17" i="2"/>
  <c r="WY46" i="2"/>
  <c r="BB22" i="2"/>
  <c r="VZ17" i="2"/>
  <c r="DG79" i="2"/>
  <c r="WY109" i="2"/>
  <c r="UL82" i="2"/>
  <c r="WY70" i="2"/>
  <c r="NZ43" i="2"/>
  <c r="UL27" i="2"/>
  <c r="UM27" i="2" s="1"/>
  <c r="SK102" i="2"/>
  <c r="BB25" i="2"/>
  <c r="IP16" i="2"/>
  <c r="IP177" i="2" s="1"/>
  <c r="BB24" i="2"/>
  <c r="BC24" i="2" s="1"/>
  <c r="UL74" i="2"/>
  <c r="SN22" i="2"/>
  <c r="QO22" i="2"/>
  <c r="BB66" i="2"/>
  <c r="MU155" i="2"/>
  <c r="IR155" i="2"/>
  <c r="OQ155" i="2"/>
  <c r="OT155" i="2" s="1"/>
  <c r="AF153" i="2"/>
  <c r="RR160" i="2"/>
  <c r="SK160" i="2" s="1"/>
  <c r="MT141" i="2"/>
  <c r="US143" i="2"/>
  <c r="DD146" i="2"/>
  <c r="TN141" i="2"/>
  <c r="MW144" i="2"/>
  <c r="AN128" i="2"/>
  <c r="MZ135" i="2"/>
  <c r="MZ134" i="2"/>
  <c r="AW126" i="2"/>
  <c r="SK155" i="2"/>
  <c r="UN139" i="2"/>
  <c r="UO139" i="2" s="1"/>
  <c r="AW129" i="2"/>
  <c r="UO129" i="2" s="1"/>
  <c r="SJ105" i="2"/>
  <c r="WV104" i="2"/>
  <c r="UM172" i="2"/>
  <c r="BB137" i="2"/>
  <c r="EG141" i="2"/>
  <c r="FC141" i="2" s="1"/>
  <c r="BB138" i="2"/>
  <c r="BC138" i="2" s="1"/>
  <c r="MW135" i="2"/>
  <c r="UL130" i="2"/>
  <c r="EY108" i="2"/>
  <c r="UF105" i="2"/>
  <c r="IR104" i="2"/>
  <c r="QN101" i="2"/>
  <c r="AW96" i="2"/>
  <c r="UL152" i="2"/>
  <c r="UM152" i="2" s="1"/>
  <c r="AW135" i="2"/>
  <c r="UL138" i="2"/>
  <c r="UM138" i="2" s="1"/>
  <c r="BB131" i="2"/>
  <c r="SI128" i="2"/>
  <c r="UF101" i="2"/>
  <c r="GU100" i="2"/>
  <c r="MW98" i="2"/>
  <c r="QN86" i="2"/>
  <c r="EY84" i="2"/>
  <c r="WQ143" i="2"/>
  <c r="HZ143" i="2"/>
  <c r="WY105" i="2"/>
  <c r="SK135" i="2"/>
  <c r="GT128" i="2"/>
  <c r="UM127" i="2"/>
  <c r="UG111" i="2"/>
  <c r="GV106" i="2"/>
  <c r="SJ86" i="2"/>
  <c r="IQ128" i="2"/>
  <c r="IV128" i="2" s="1"/>
  <c r="WR123" i="2"/>
  <c r="BB110" i="2"/>
  <c r="GV152" i="2"/>
  <c r="MW139" i="2"/>
  <c r="EY104" i="2"/>
  <c r="GV89" i="2"/>
  <c r="UN80" i="2"/>
  <c r="UO80" i="2" s="1"/>
  <c r="UN75" i="2"/>
  <c r="IR68" i="2"/>
  <c r="QN57" i="2"/>
  <c r="BB46" i="2"/>
  <c r="VA44" i="2"/>
  <c r="JN177" i="2"/>
  <c r="WY95" i="2"/>
  <c r="AF92" i="2"/>
  <c r="UX92" i="2" s="1"/>
  <c r="AF81" i="2"/>
  <c r="UX81" i="2" s="1"/>
  <c r="UF57" i="2"/>
  <c r="MV51" i="2"/>
  <c r="AW36" i="2"/>
  <c r="QM143" i="2"/>
  <c r="KT122" i="2"/>
  <c r="DB120" i="2"/>
  <c r="WY110" i="2"/>
  <c r="SJ78" i="2"/>
  <c r="MV71" i="2"/>
  <c r="IR71" i="2"/>
  <c r="EY71" i="2"/>
  <c r="UF68" i="2"/>
  <c r="QN68" i="2"/>
  <c r="GU59" i="2"/>
  <c r="UL136" i="2"/>
  <c r="UM136" i="2" s="1"/>
  <c r="WY75" i="2"/>
  <c r="IR67" i="2"/>
  <c r="GU50" i="2"/>
  <c r="AJ43" i="2"/>
  <c r="MD143" i="2"/>
  <c r="WY111" i="2"/>
  <c r="SJ109" i="2"/>
  <c r="EY95" i="2"/>
  <c r="EY87" i="2"/>
  <c r="WV75" i="2"/>
  <c r="GY75" i="2"/>
  <c r="AW73" i="2"/>
  <c r="AF72" i="2"/>
  <c r="AF63" i="2"/>
  <c r="UX63" i="2" s="1"/>
  <c r="GU61" i="2"/>
  <c r="GY57" i="2"/>
  <c r="QR53" i="2"/>
  <c r="WV52" i="2"/>
  <c r="EY52" i="2"/>
  <c r="FC45" i="2"/>
  <c r="WQ43" i="2"/>
  <c r="VZ43" i="2"/>
  <c r="WV39" i="2"/>
  <c r="AW39" i="2"/>
  <c r="UO39" i="2" s="1"/>
  <c r="BB37" i="2"/>
  <c r="BC37" i="2" s="1"/>
  <c r="SN34" i="2"/>
  <c r="QR29" i="2"/>
  <c r="WP177" i="2"/>
  <c r="BB126" i="2"/>
  <c r="AW71" i="2"/>
  <c r="EY51" i="2"/>
  <c r="VD128" i="2"/>
  <c r="UF125" i="2"/>
  <c r="EG120" i="2"/>
  <c r="UG120" i="2"/>
  <c r="BB106" i="2"/>
  <c r="BC106" i="2" s="1"/>
  <c r="MW101" i="2"/>
  <c r="WR94" i="2"/>
  <c r="DD52" i="2"/>
  <c r="AN43" i="2"/>
  <c r="AY124" i="2"/>
  <c r="SJ108" i="2"/>
  <c r="UG103" i="2"/>
  <c r="IS98" i="2"/>
  <c r="BB89" i="2"/>
  <c r="IR50" i="2"/>
  <c r="SJ48" i="2"/>
  <c r="UG83" i="2"/>
  <c r="GU51" i="2"/>
  <c r="UL46" i="2"/>
  <c r="WV44" i="2"/>
  <c r="WY42" i="2"/>
  <c r="PT177" i="2"/>
  <c r="AD191" i="2" s="1"/>
  <c r="SK64" i="2"/>
  <c r="UN42" i="2"/>
  <c r="GV35" i="2"/>
  <c r="RM16" i="2"/>
  <c r="RM177" i="2" s="1"/>
  <c r="GT17" i="2"/>
  <c r="WY80" i="2"/>
  <c r="FC51" i="2"/>
  <c r="UL25" i="2"/>
  <c r="UM25" i="2" s="1"/>
  <c r="UN23" i="2"/>
  <c r="SJ111" i="2"/>
  <c r="EZ105" i="2"/>
  <c r="SK79" i="2"/>
  <c r="QO72" i="2"/>
  <c r="IS60" i="2"/>
  <c r="GV58" i="2"/>
  <c r="TV16" i="2"/>
  <c r="SI17" i="2"/>
  <c r="GU70" i="2"/>
  <c r="EZ57" i="2"/>
  <c r="BB36" i="2"/>
  <c r="DB17" i="2"/>
  <c r="GV81" i="2"/>
  <c r="FB58" i="2"/>
  <c r="WR45" i="2"/>
  <c r="MW45" i="2"/>
  <c r="BB35" i="2"/>
  <c r="BB31" i="2"/>
  <c r="RZ16" i="2"/>
  <c r="RZ177" i="2" s="1"/>
  <c r="QL16" i="2"/>
  <c r="QL177" i="2" s="1"/>
  <c r="WY71" i="2"/>
  <c r="GU68" i="2"/>
  <c r="GV57" i="2"/>
  <c r="EZ45" i="2"/>
  <c r="EZ40" i="2"/>
  <c r="SK34" i="2"/>
  <c r="UN28" i="2"/>
  <c r="SK25" i="2"/>
  <c r="RI16" i="2"/>
  <c r="RI177" i="2" s="1"/>
  <c r="LQ16" i="2"/>
  <c r="AC16" i="2"/>
  <c r="AC177" i="2" s="1"/>
  <c r="TY177" i="2"/>
  <c r="BF78" i="2"/>
  <c r="WY48" i="2"/>
  <c r="MW27" i="2"/>
  <c r="LY16" i="2"/>
  <c r="LY177" i="2" s="1"/>
  <c r="SD16" i="2"/>
  <c r="SD177" i="2" s="1"/>
  <c r="AI16" i="2"/>
  <c r="AI177" i="2" s="1"/>
  <c r="HY16" i="2"/>
  <c r="HY177" i="2" s="1"/>
  <c r="Y16" i="2"/>
  <c r="Y177" i="2" s="1"/>
  <c r="GV82" i="2"/>
  <c r="QO46" i="2"/>
  <c r="QN84" i="2"/>
  <c r="DG77" i="2"/>
  <c r="MV70" i="2"/>
  <c r="BB70" i="2"/>
  <c r="BC70" i="2" s="1"/>
  <c r="BB58" i="2"/>
  <c r="BC58" i="2" s="1"/>
  <c r="UL34" i="2"/>
  <c r="UM34" i="2" s="1"/>
  <c r="UE17" i="2"/>
  <c r="EG17" i="2"/>
  <c r="W43" i="2"/>
  <c r="VM177" i="2"/>
  <c r="OQ17" i="2"/>
  <c r="US17" i="2"/>
  <c r="SK76" i="2"/>
  <c r="UL64" i="2"/>
  <c r="UG45" i="2"/>
  <c r="GV26" i="2"/>
  <c r="BB76" i="2"/>
  <c r="UL49" i="2"/>
  <c r="BB26" i="2"/>
  <c r="BB83" i="2"/>
  <c r="BC83" i="2" s="1"/>
  <c r="TN17" i="2"/>
  <c r="WZ172" i="2"/>
  <c r="VE172" i="2"/>
  <c r="VI172" i="2" s="1"/>
  <c r="WY172" i="2" s="1"/>
  <c r="VD158" i="2"/>
  <c r="MZ161" i="2"/>
  <c r="MD160" i="2"/>
  <c r="UL151" i="2"/>
  <c r="UM151" i="2" s="1"/>
  <c r="BB151" i="2"/>
  <c r="BC151" i="2" s="1"/>
  <c r="DG151" i="2"/>
  <c r="OS144" i="2"/>
  <c r="OV144" i="2"/>
  <c r="VD156" i="2"/>
  <c r="VB155" i="2"/>
  <c r="OS151" i="2"/>
  <c r="OV151" i="2"/>
  <c r="BT143" i="2"/>
  <c r="DC143" i="2" s="1"/>
  <c r="BP141" i="2"/>
  <c r="BT141" i="2" s="1"/>
  <c r="IV136" i="2"/>
  <c r="IS136" i="2"/>
  <c r="QR121" i="2"/>
  <c r="QO121" i="2"/>
  <c r="PV120" i="2"/>
  <c r="FC114" i="2"/>
  <c r="EZ114" i="2"/>
  <c r="J143" i="2"/>
  <c r="H141" i="2"/>
  <c r="J141" i="2" s="1"/>
  <c r="RA122" i="2"/>
  <c r="QW120" i="2"/>
  <c r="RA120" i="2" s="1"/>
  <c r="AA120" i="2"/>
  <c r="AF121" i="2"/>
  <c r="WY114" i="2"/>
  <c r="WR114" i="2"/>
  <c r="WY98" i="2"/>
  <c r="WR98" i="2"/>
  <c r="OS132" i="2"/>
  <c r="OV132" i="2"/>
  <c r="WR127" i="2"/>
  <c r="WZ127" i="2"/>
  <c r="OV98" i="2"/>
  <c r="OS98" i="2"/>
  <c r="EZ91" i="2"/>
  <c r="WY126" i="2"/>
  <c r="WR126" i="2"/>
  <c r="OV89" i="2"/>
  <c r="OS89" i="2"/>
  <c r="MZ86" i="2"/>
  <c r="MW86" i="2"/>
  <c r="VE121" i="2"/>
  <c r="VD120" i="2"/>
  <c r="WZ121" i="2"/>
  <c r="IS128" i="2"/>
  <c r="IR128" i="2"/>
  <c r="LI43" i="2"/>
  <c r="LM44" i="2"/>
  <c r="AY125" i="2"/>
  <c r="BF125" i="2"/>
  <c r="K122" i="2"/>
  <c r="O122" i="2" s="1"/>
  <c r="J120" i="2"/>
  <c r="MZ62" i="2"/>
  <c r="BB62" i="2"/>
  <c r="BC62" i="2" s="1"/>
  <c r="FB59" i="2"/>
  <c r="FC59" i="2"/>
  <c r="FD59" i="2" s="1"/>
  <c r="OV45" i="2"/>
  <c r="OS45" i="2"/>
  <c r="DG45" i="2"/>
  <c r="BB45" i="2"/>
  <c r="UL45" i="2"/>
  <c r="K103" i="2"/>
  <c r="O103" i="2" s="1"/>
  <c r="BF97" i="2"/>
  <c r="PE44" i="2"/>
  <c r="PA43" i="2"/>
  <c r="PA16" i="2" s="1"/>
  <c r="K39" i="2"/>
  <c r="O39" i="2" s="1"/>
  <c r="AX39" i="2" s="1"/>
  <c r="BG17" i="2"/>
  <c r="UN46" i="2"/>
  <c r="DG46" i="2"/>
  <c r="BF32" i="2"/>
  <c r="BP17" i="2"/>
  <c r="BT20" i="2"/>
  <c r="DD20" i="2" s="1"/>
  <c r="BF69" i="2"/>
  <c r="K21" i="2"/>
  <c r="O21" i="2" s="1"/>
  <c r="BB20" i="2"/>
  <c r="DG20" i="2"/>
  <c r="UL20" i="2"/>
  <c r="AK16" i="2"/>
  <c r="AN17" i="2"/>
  <c r="K79" i="2"/>
  <c r="O79" i="2" s="1"/>
  <c r="BF59" i="2"/>
  <c r="WZ31" i="2"/>
  <c r="VE31" i="2"/>
  <c r="VI31" i="2" s="1"/>
  <c r="WY31" i="2" s="1"/>
  <c r="OV161" i="2"/>
  <c r="NZ160" i="2"/>
  <c r="NI161" i="2"/>
  <c r="WY161" i="2" s="1"/>
  <c r="NE160" i="2"/>
  <c r="NE158" i="2" s="1"/>
  <c r="DB155" i="2"/>
  <c r="UN156" i="2"/>
  <c r="WZ152" i="2"/>
  <c r="VE152" i="2"/>
  <c r="VI152" i="2" s="1"/>
  <c r="WY152" i="2" s="1"/>
  <c r="MW161" i="2"/>
  <c r="LM160" i="2"/>
  <c r="OS149" i="2"/>
  <c r="OV149" i="2"/>
  <c r="QO146" i="2"/>
  <c r="QR146" i="2"/>
  <c r="DE156" i="2"/>
  <c r="AZ156" i="2" s="1"/>
  <c r="BB156" i="2"/>
  <c r="CK155" i="2"/>
  <c r="UL156" i="2"/>
  <c r="DG156" i="2"/>
  <c r="FC156" i="2"/>
  <c r="EG155" i="2"/>
  <c r="FC155" i="2" s="1"/>
  <c r="IS145" i="2"/>
  <c r="IV145" i="2"/>
  <c r="VI160" i="2"/>
  <c r="FL143" i="2"/>
  <c r="FH141" i="2"/>
  <c r="FL141" i="2" s="1"/>
  <c r="JE143" i="2"/>
  <c r="JA141" i="2"/>
  <c r="JE141" i="2" s="1"/>
  <c r="GY123" i="2"/>
  <c r="GV123" i="2"/>
  <c r="UL109" i="2"/>
  <c r="UM109" i="2" s="1"/>
  <c r="DG109" i="2"/>
  <c r="BB109" i="2"/>
  <c r="BC109" i="2" s="1"/>
  <c r="AA143" i="2"/>
  <c r="AA141" i="2" s="1"/>
  <c r="X141" i="2"/>
  <c r="UL135" i="2"/>
  <c r="UM135" i="2" s="1"/>
  <c r="DG135" i="2"/>
  <c r="BB135" i="2"/>
  <c r="BC135" i="2" s="1"/>
  <c r="DD135" i="2"/>
  <c r="OV106" i="2"/>
  <c r="OS106" i="2"/>
  <c r="QP128" i="2"/>
  <c r="QR128" i="2"/>
  <c r="SN85" i="2"/>
  <c r="SK85" i="2"/>
  <c r="AY123" i="2"/>
  <c r="BF123" i="2"/>
  <c r="KT97" i="2"/>
  <c r="VE85" i="2"/>
  <c r="VI85" i="2" s="1"/>
  <c r="WY85" i="2" s="1"/>
  <c r="VA85" i="2"/>
  <c r="WZ85" i="2"/>
  <c r="FH43" i="2"/>
  <c r="FH16" i="2" s="1"/>
  <c r="FL44" i="2"/>
  <c r="LM121" i="2"/>
  <c r="LI120" i="2"/>
  <c r="LM120" i="2" s="1"/>
  <c r="MV120" i="2" s="1"/>
  <c r="OV58" i="2"/>
  <c r="OS58" i="2"/>
  <c r="WY127" i="2"/>
  <c r="KQ127" i="2"/>
  <c r="K71" i="2"/>
  <c r="O71" i="2" s="1"/>
  <c r="AX71" i="2" s="1"/>
  <c r="FG192" i="2"/>
  <c r="SW44" i="2"/>
  <c r="SS43" i="2"/>
  <c r="SW43" i="2" s="1"/>
  <c r="VE76" i="2"/>
  <c r="VI76" i="2" s="1"/>
  <c r="WY76" i="2" s="1"/>
  <c r="VA76" i="2"/>
  <c r="WZ76" i="2"/>
  <c r="QR70" i="2"/>
  <c r="QO70" i="2"/>
  <c r="KT59" i="2"/>
  <c r="UK49" i="2"/>
  <c r="UG49" i="2"/>
  <c r="VA30" i="2"/>
  <c r="J30" i="2"/>
  <c r="S17" i="2"/>
  <c r="P16" i="2"/>
  <c r="BF126" i="2"/>
  <c r="UW92" i="2"/>
  <c r="VA92" i="2" s="1"/>
  <c r="J92" i="2"/>
  <c r="UW49" i="2"/>
  <c r="J49" i="2"/>
  <c r="H43" i="2"/>
  <c r="K44" i="2"/>
  <c r="J40" i="2"/>
  <c r="VA40" i="2"/>
  <c r="NA43" i="2"/>
  <c r="BM177" i="2"/>
  <c r="BM16" i="2"/>
  <c r="BO16" i="2" s="1"/>
  <c r="BO17" i="2"/>
  <c r="WQ17" i="2"/>
  <c r="WV19" i="2"/>
  <c r="RA17" i="2"/>
  <c r="AY86" i="2"/>
  <c r="BF86" i="2"/>
  <c r="WZ60" i="2"/>
  <c r="VA60" i="2"/>
  <c r="VE60" i="2"/>
  <c r="VI60" i="2" s="1"/>
  <c r="AO16" i="2"/>
  <c r="AR17" i="2"/>
  <c r="K74" i="2"/>
  <c r="O74" i="2" s="1"/>
  <c r="AX74" i="2" s="1"/>
  <c r="AW44" i="2"/>
  <c r="AV43" i="2"/>
  <c r="VA31" i="2"/>
  <c r="J31" i="2"/>
  <c r="SN171" i="2"/>
  <c r="SK171" i="2"/>
  <c r="GV161" i="2"/>
  <c r="FL160" i="2"/>
  <c r="DK141" i="2"/>
  <c r="EY141" i="2" s="1"/>
  <c r="BL141" i="2"/>
  <c r="BB159" i="2"/>
  <c r="UL159" i="2"/>
  <c r="QO159" i="2"/>
  <c r="AY159" i="2" s="1"/>
  <c r="QR159" i="2"/>
  <c r="AF159" i="2"/>
  <c r="IS150" i="2"/>
  <c r="IV150" i="2"/>
  <c r="FC147" i="2"/>
  <c r="BB147" i="2"/>
  <c r="BC147" i="2" s="1"/>
  <c r="UL147" i="2"/>
  <c r="UM147" i="2" s="1"/>
  <c r="FC145" i="2"/>
  <c r="BB145" i="2"/>
  <c r="UL145" i="2"/>
  <c r="AX152" i="2"/>
  <c r="K152" i="2"/>
  <c r="UL148" i="2"/>
  <c r="DG148" i="2"/>
  <c r="BB148" i="2"/>
  <c r="WZ146" i="2"/>
  <c r="VE146" i="2"/>
  <c r="VI146" i="2" s="1"/>
  <c r="WY146" i="2" s="1"/>
  <c r="UL144" i="2"/>
  <c r="UM144" i="2" s="1"/>
  <c r="DG144" i="2"/>
  <c r="BB144" i="2"/>
  <c r="BC144" i="2" s="1"/>
  <c r="OS131" i="2"/>
  <c r="OV131" i="2"/>
  <c r="LM143" i="2"/>
  <c r="LI141" i="2"/>
  <c r="LM141" i="2" s="1"/>
  <c r="K137" i="2"/>
  <c r="O137" i="2" s="1"/>
  <c r="QO134" i="2"/>
  <c r="QR134" i="2"/>
  <c r="UL125" i="2"/>
  <c r="UM125" i="2" s="1"/>
  <c r="BB125" i="2"/>
  <c r="BC125" i="2" s="1"/>
  <c r="DG125" i="2"/>
  <c r="GY161" i="2"/>
  <c r="GC160" i="2"/>
  <c r="AW156" i="2"/>
  <c r="AW155" i="2" s="1"/>
  <c r="AV155" i="2"/>
  <c r="IS147" i="2"/>
  <c r="IV147" i="2"/>
  <c r="QR123" i="2"/>
  <c r="QO123" i="2"/>
  <c r="GY105" i="2"/>
  <c r="GV105" i="2"/>
  <c r="WZ149" i="2"/>
  <c r="VE149" i="2"/>
  <c r="VI149" i="2" s="1"/>
  <c r="WY149" i="2" s="1"/>
  <c r="AX144" i="2"/>
  <c r="K144" i="2"/>
  <c r="BF102" i="2"/>
  <c r="AY102" i="2"/>
  <c r="GW141" i="2"/>
  <c r="GY141" i="2"/>
  <c r="FC127" i="2"/>
  <c r="UN127" i="2"/>
  <c r="UE120" i="2"/>
  <c r="UH120" i="2" s="1"/>
  <c r="UK121" i="2"/>
  <c r="UN111" i="2"/>
  <c r="UO111" i="2" s="1"/>
  <c r="DG111" i="2"/>
  <c r="IV105" i="2"/>
  <c r="IS105" i="2"/>
  <c r="UL97" i="2"/>
  <c r="DG97" i="2"/>
  <c r="BB97" i="2"/>
  <c r="K99" i="2"/>
  <c r="O99" i="2" s="1"/>
  <c r="DG114" i="2"/>
  <c r="BB114" i="2"/>
  <c r="BC114" i="2" s="1"/>
  <c r="UL114" i="2"/>
  <c r="HI120" i="2"/>
  <c r="IS126" i="2"/>
  <c r="FC129" i="2"/>
  <c r="EG128" i="2"/>
  <c r="DG91" i="2"/>
  <c r="UL91" i="2"/>
  <c r="BB91" i="2"/>
  <c r="DD91" i="2"/>
  <c r="K89" i="2"/>
  <c r="O89" i="2" s="1"/>
  <c r="AX89" i="2" s="1"/>
  <c r="UK85" i="2"/>
  <c r="UG85" i="2"/>
  <c r="DG84" i="2"/>
  <c r="BB84" i="2"/>
  <c r="UL84" i="2"/>
  <c r="DD84" i="2"/>
  <c r="JA43" i="2"/>
  <c r="JE43" i="2"/>
  <c r="BO43" i="2"/>
  <c r="BP44" i="2"/>
  <c r="WY129" i="2"/>
  <c r="AY109" i="2"/>
  <c r="BF109" i="2"/>
  <c r="UL95" i="2"/>
  <c r="UM95" i="2" s="1"/>
  <c r="DG95" i="2"/>
  <c r="BB95" i="2"/>
  <c r="UL87" i="2"/>
  <c r="UM87" i="2" s="1"/>
  <c r="DG87" i="2"/>
  <c r="BB87" i="2"/>
  <c r="BC87" i="2" s="1"/>
  <c r="OV70" i="2"/>
  <c r="OS70" i="2"/>
  <c r="OV53" i="2"/>
  <c r="OS53" i="2"/>
  <c r="K82" i="2"/>
  <c r="O82" i="2" s="1"/>
  <c r="AX82" i="2" s="1"/>
  <c r="AB141" i="2"/>
  <c r="JU141" i="2"/>
  <c r="JV141" i="2" s="1"/>
  <c r="K84" i="2"/>
  <c r="O84" i="2" s="1"/>
  <c r="AX84" i="2" s="1"/>
  <c r="K46" i="2"/>
  <c r="O46" i="2" s="1"/>
  <c r="AX46" i="2" s="1"/>
  <c r="QW43" i="2"/>
  <c r="RA44" i="2"/>
  <c r="BF45" i="2"/>
  <c r="K25" i="2"/>
  <c r="O25" i="2" s="1"/>
  <c r="UL86" i="2"/>
  <c r="UM86" i="2" s="1"/>
  <c r="DG86" i="2"/>
  <c r="BB86" i="2"/>
  <c r="BC86" i="2" s="1"/>
  <c r="UK76" i="2"/>
  <c r="UG76" i="2"/>
  <c r="VE74" i="2"/>
  <c r="VI74" i="2" s="1"/>
  <c r="WY74" i="2" s="1"/>
  <c r="VA74" i="2"/>
  <c r="WZ74" i="2"/>
  <c r="WZ69" i="2"/>
  <c r="VE69" i="2"/>
  <c r="VI69" i="2" s="1"/>
  <c r="WY69" i="2" s="1"/>
  <c r="UL63" i="2"/>
  <c r="DG63" i="2"/>
  <c r="BB63" i="2"/>
  <c r="BC63" i="2" s="1"/>
  <c r="VD49" i="2"/>
  <c r="VB43" i="2"/>
  <c r="UL48" i="2"/>
  <c r="UM48" i="2" s="1"/>
  <c r="BB48" i="2"/>
  <c r="BC48" i="2" s="1"/>
  <c r="DG48" i="2"/>
  <c r="IV32" i="2"/>
  <c r="IS32" i="2"/>
  <c r="QR30" i="2"/>
  <c r="QO30" i="2"/>
  <c r="WZ28" i="2"/>
  <c r="VE28" i="2"/>
  <c r="VI28" i="2" s="1"/>
  <c r="WY28" i="2" s="1"/>
  <c r="WZ92" i="2"/>
  <c r="VE92" i="2"/>
  <c r="VI92" i="2" s="1"/>
  <c r="WZ52" i="2"/>
  <c r="VE52" i="2"/>
  <c r="VI52" i="2" s="1"/>
  <c r="WY52" i="2" s="1"/>
  <c r="VA52" i="2"/>
  <c r="J41" i="2"/>
  <c r="VA41" i="2"/>
  <c r="K50" i="2"/>
  <c r="O50" i="2" s="1"/>
  <c r="SK19" i="2"/>
  <c r="SN19" i="2"/>
  <c r="RR17" i="2"/>
  <c r="DP17" i="2"/>
  <c r="BF52" i="2"/>
  <c r="AF44" i="2"/>
  <c r="UX44" i="2" s="1"/>
  <c r="AE43" i="2"/>
  <c r="J20" i="2"/>
  <c r="VA20" i="2"/>
  <c r="H17" i="2"/>
  <c r="UW64" i="2"/>
  <c r="VA64" i="2" s="1"/>
  <c r="J64" i="2"/>
  <c r="BF63" i="2"/>
  <c r="UL44" i="2"/>
  <c r="UM44" i="2" s="1"/>
  <c r="DG44" i="2"/>
  <c r="BB44" i="2"/>
  <c r="AY87" i="2"/>
  <c r="BF87" i="2"/>
  <c r="WZ26" i="2"/>
  <c r="VE26" i="2"/>
  <c r="VI26" i="2" s="1"/>
  <c r="WY26" i="2" s="1"/>
  <c r="MW19" i="2"/>
  <c r="MZ19" i="2"/>
  <c r="MD17" i="2"/>
  <c r="DL60" i="2"/>
  <c r="DP60" i="2" s="1"/>
  <c r="EZ60" i="2" s="1"/>
  <c r="AY53" i="2"/>
  <c r="BF53" i="2"/>
  <c r="FG16" i="2"/>
  <c r="FG177" i="2" s="1"/>
  <c r="FG187" i="2" s="1"/>
  <c r="FD17" i="2"/>
  <c r="LM17" i="2"/>
  <c r="AG16" i="2"/>
  <c r="AJ17" i="2"/>
  <c r="GV125" i="2"/>
  <c r="UL124" i="2"/>
  <c r="UM124" i="2" s="1"/>
  <c r="UL137" i="2"/>
  <c r="BB152" i="2"/>
  <c r="BC152" i="2" s="1"/>
  <c r="W120" i="2"/>
  <c r="MW148" i="2"/>
  <c r="UN101" i="2"/>
  <c r="UO101" i="2" s="1"/>
  <c r="MV91" i="2"/>
  <c r="MV84" i="2"/>
  <c r="AF108" i="2"/>
  <c r="BC108" i="2" s="1"/>
  <c r="WV86" i="2"/>
  <c r="BC133" i="2"/>
  <c r="UL110" i="2"/>
  <c r="UM110" i="2" s="1"/>
  <c r="UN87" i="2"/>
  <c r="QN59" i="2"/>
  <c r="BB136" i="2"/>
  <c r="BC136" i="2" s="1"/>
  <c r="UL73" i="2"/>
  <c r="UM73" i="2" s="1"/>
  <c r="AW78" i="2"/>
  <c r="EY68" i="2"/>
  <c r="IQ141" i="2"/>
  <c r="IV141" i="2" s="1"/>
  <c r="UL106" i="2"/>
  <c r="UM106" i="2" s="1"/>
  <c r="QR45" i="2"/>
  <c r="UL89" i="2"/>
  <c r="UG64" i="2"/>
  <c r="UN81" i="2"/>
  <c r="UO81" i="2" s="1"/>
  <c r="BB29" i="2"/>
  <c r="BC29" i="2" s="1"/>
  <c r="UG89" i="2"/>
  <c r="BB71" i="2"/>
  <c r="MW57" i="2"/>
  <c r="UL36" i="2"/>
  <c r="WY59" i="2"/>
  <c r="NY177" i="2"/>
  <c r="UL103" i="2"/>
  <c r="DD45" i="2"/>
  <c r="UG71" i="2"/>
  <c r="UL90" i="2"/>
  <c r="AA43" i="2"/>
  <c r="BB27" i="2"/>
  <c r="S43" i="2"/>
  <c r="IQ17" i="2"/>
  <c r="OR155" i="2"/>
  <c r="SK162" i="2"/>
  <c r="EZ155" i="2"/>
  <c r="O162" i="2"/>
  <c r="BF162" i="2" s="1"/>
  <c r="MZ137" i="2"/>
  <c r="AW131" i="2"/>
  <c r="UO131" i="2" s="1"/>
  <c r="MW125" i="2"/>
  <c r="UN134" i="2"/>
  <c r="UO134" i="2" s="1"/>
  <c r="W128" i="2"/>
  <c r="MW152" i="2"/>
  <c r="MW146" i="2"/>
  <c r="DD139" i="2"/>
  <c r="MW137" i="2"/>
  <c r="IQ120" i="2"/>
  <c r="IV120" i="2" s="1"/>
  <c r="UL132" i="2"/>
  <c r="DB128" i="2"/>
  <c r="QO111" i="2"/>
  <c r="IR108" i="2"/>
  <c r="GU91" i="2"/>
  <c r="UG148" i="2"/>
  <c r="WY125" i="2"/>
  <c r="GU87" i="2"/>
  <c r="UL126" i="2"/>
  <c r="GV110" i="2"/>
  <c r="AX97" i="2"/>
  <c r="AR43" i="2"/>
  <c r="DA177" i="2"/>
  <c r="SN124" i="2"/>
  <c r="AW95" i="2"/>
  <c r="IR80" i="2"/>
  <c r="UN72" i="2"/>
  <c r="UF61" i="2"/>
  <c r="UN31" i="2"/>
  <c r="MW106" i="2"/>
  <c r="WY100" i="2"/>
  <c r="OQ120" i="2"/>
  <c r="WY103" i="2"/>
  <c r="MW62" i="2"/>
  <c r="QO58" i="2"/>
  <c r="QO45" i="2"/>
  <c r="QO32" i="2"/>
  <c r="UN78" i="2"/>
  <c r="IV61" i="2"/>
  <c r="WY81" i="2"/>
  <c r="BB53" i="2"/>
  <c r="BC53" i="2" s="1"/>
  <c r="NZ17" i="2"/>
  <c r="SK66" i="2"/>
  <c r="UL59" i="2"/>
  <c r="FC58" i="2"/>
  <c r="FD58" i="2" s="1"/>
  <c r="UL21" i="2"/>
  <c r="UN20" i="2"/>
  <c r="UO20" i="2" s="1"/>
  <c r="EX17" i="2"/>
  <c r="IS73" i="2"/>
  <c r="UL62" i="2"/>
  <c r="UM62" i="2" s="1"/>
  <c r="BB90" i="2"/>
  <c r="GV88" i="2"/>
  <c r="EZ75" i="2"/>
  <c r="MZ44" i="2"/>
  <c r="BB98" i="2"/>
  <c r="WR57" i="2"/>
  <c r="IH16" i="2"/>
  <c r="IH177" i="2" s="1"/>
  <c r="UL102" i="2"/>
  <c r="UM102" i="2" s="1"/>
  <c r="QO79" i="2"/>
  <c r="BB64" i="2"/>
  <c r="UL40" i="2"/>
  <c r="AW174" i="2"/>
  <c r="UO174" i="2" s="1"/>
  <c r="AW172" i="2"/>
  <c r="UO172" i="2" s="1"/>
  <c r="AX172" i="2"/>
  <c r="AX158" i="2" s="1"/>
  <c r="IQ155" i="2"/>
  <c r="UN162" i="2"/>
  <c r="UO162" i="2" s="1"/>
  <c r="KO155" i="2"/>
  <c r="UK161" i="2"/>
  <c r="AJ155" i="2"/>
  <c r="GV156" i="2"/>
  <c r="UG155" i="2"/>
  <c r="DC141" i="2"/>
  <c r="AF149" i="2"/>
  <c r="AY149" i="2" s="1"/>
  <c r="AY143" i="2" s="1"/>
  <c r="AY141" i="2" s="1"/>
  <c r="SI143" i="2"/>
  <c r="JV143" i="2"/>
  <c r="CK143" i="2"/>
  <c r="GV155" i="2"/>
  <c r="CK141" i="2"/>
  <c r="UO147" i="2"/>
  <c r="UG139" i="2"/>
  <c r="AW138" i="2"/>
  <c r="GU128" i="2"/>
  <c r="BC127" i="2"/>
  <c r="DD144" i="2"/>
  <c r="KO143" i="2"/>
  <c r="KO141" i="2" s="1"/>
  <c r="UN138" i="2"/>
  <c r="TN128" i="2"/>
  <c r="UG128" i="2" s="1"/>
  <c r="AJ128" i="2"/>
  <c r="KQ156" i="2"/>
  <c r="DD125" i="2"/>
  <c r="OS111" i="2"/>
  <c r="UN104" i="2"/>
  <c r="OS103" i="2"/>
  <c r="AW151" i="2"/>
  <c r="UL131" i="2"/>
  <c r="UM131" i="2" s="1"/>
  <c r="KP124" i="2"/>
  <c r="DG138" i="2"/>
  <c r="UG137" i="2"/>
  <c r="KQ134" i="2"/>
  <c r="QN109" i="2"/>
  <c r="FC109" i="2"/>
  <c r="MV100" i="2"/>
  <c r="UN96" i="2"/>
  <c r="DD161" i="2"/>
  <c r="KQ152" i="2"/>
  <c r="OV110" i="2"/>
  <c r="IR95" i="2"/>
  <c r="IR87" i="2"/>
  <c r="RR128" i="2"/>
  <c r="J128" i="2"/>
  <c r="WY102" i="2"/>
  <c r="UF97" i="2"/>
  <c r="UF95" i="2"/>
  <c r="QN95" i="2"/>
  <c r="SJ92" i="2"/>
  <c r="GU92" i="2"/>
  <c r="MV90" i="2"/>
  <c r="IR90" i="2"/>
  <c r="EY90" i="2"/>
  <c r="UF87" i="2"/>
  <c r="QN87" i="2"/>
  <c r="EZ150" i="2"/>
  <c r="EZ131" i="2"/>
  <c r="UN108" i="2"/>
  <c r="UO108" i="2" s="1"/>
  <c r="DD104" i="2"/>
  <c r="BB103" i="2"/>
  <c r="QO102" i="2"/>
  <c r="SJ101" i="2"/>
  <c r="WV91" i="2"/>
  <c r="OS90" i="2"/>
  <c r="KT88" i="2"/>
  <c r="GY86" i="2"/>
  <c r="WV84" i="2"/>
  <c r="AX125" i="2"/>
  <c r="BB123" i="2"/>
  <c r="BC123" i="2" s="1"/>
  <c r="KO120" i="2"/>
  <c r="WR107" i="2"/>
  <c r="SJ100" i="2"/>
  <c r="AX98" i="2"/>
  <c r="QN97" i="2"/>
  <c r="GV149" i="2"/>
  <c r="UG90" i="2"/>
  <c r="UK82" i="2"/>
  <c r="GU80" i="2"/>
  <c r="IR78" i="2"/>
  <c r="MZ75" i="2"/>
  <c r="SN74" i="2"/>
  <c r="EY72" i="2"/>
  <c r="SJ61" i="2"/>
  <c r="SN60" i="2"/>
  <c r="UN57" i="2"/>
  <c r="UO57" i="2" s="1"/>
  <c r="FC53" i="2"/>
  <c r="MV48" i="2"/>
  <c r="Q43" i="2"/>
  <c r="Q16" i="2" s="1"/>
  <c r="Q177" i="2" s="1"/>
  <c r="FC41" i="2"/>
  <c r="QR31" i="2"/>
  <c r="VY177" i="2"/>
  <c r="EY78" i="2"/>
  <c r="UF75" i="2"/>
  <c r="QN63" i="2"/>
  <c r="EY58" i="2"/>
  <c r="AY48" i="2"/>
  <c r="UN34" i="2"/>
  <c r="QO128" i="2"/>
  <c r="BB149" i="2"/>
  <c r="DD129" i="2"/>
  <c r="MW123" i="2"/>
  <c r="UN121" i="2"/>
  <c r="UO121" i="2" s="1"/>
  <c r="MW105" i="2"/>
  <c r="UF100" i="2"/>
  <c r="WR99" i="2"/>
  <c r="UG98" i="2"/>
  <c r="GU46" i="2"/>
  <c r="OV121" i="2"/>
  <c r="AX105" i="2"/>
  <c r="SK98" i="2"/>
  <c r="DG96" i="2"/>
  <c r="BB81" i="2"/>
  <c r="AH43" i="2"/>
  <c r="AH16" i="2" s="1"/>
  <c r="AH177" i="2" s="1"/>
  <c r="SK139" i="2"/>
  <c r="MV95" i="2"/>
  <c r="SK90" i="2"/>
  <c r="MV87" i="2"/>
  <c r="AW79" i="2"/>
  <c r="AW72" i="2"/>
  <c r="AW62" i="2"/>
  <c r="WV58" i="2"/>
  <c r="WV48" i="2"/>
  <c r="OS46" i="2"/>
  <c r="WV40" i="2"/>
  <c r="GY39" i="2"/>
  <c r="BF35" i="2"/>
  <c r="OV33" i="2"/>
  <c r="BB30" i="2"/>
  <c r="X16" i="2"/>
  <c r="KC177" i="2"/>
  <c r="GU108" i="2"/>
  <c r="IS89" i="2"/>
  <c r="AW68" i="2"/>
  <c r="UO68" i="2" s="1"/>
  <c r="AW58" i="2"/>
  <c r="IQ143" i="2"/>
  <c r="EX120" i="2"/>
  <c r="EZ106" i="2"/>
  <c r="BB105" i="2"/>
  <c r="MV102" i="2"/>
  <c r="GV98" i="2"/>
  <c r="WR96" i="2"/>
  <c r="WR87" i="2"/>
  <c r="MV83" i="2"/>
  <c r="IR83" i="2"/>
  <c r="EY83" i="2"/>
  <c r="UF80" i="2"/>
  <c r="QN80" i="2"/>
  <c r="OS114" i="2"/>
  <c r="IS102" i="2"/>
  <c r="MV77" i="2"/>
  <c r="EY77" i="2"/>
  <c r="WZ44" i="2"/>
  <c r="AX32" i="2"/>
  <c r="MU143" i="2"/>
  <c r="WY108" i="2"/>
  <c r="QN81" i="2"/>
  <c r="DD80" i="2"/>
  <c r="BB79" i="2"/>
  <c r="BC79" i="2" s="1"/>
  <c r="WR75" i="2"/>
  <c r="AY75" i="2"/>
  <c r="FC68" i="2"/>
  <c r="QO64" i="2"/>
  <c r="QN61" i="2"/>
  <c r="OX177" i="2"/>
  <c r="SK39" i="2"/>
  <c r="DD37" i="2"/>
  <c r="RV16" i="2"/>
  <c r="RV177" i="2" s="1"/>
  <c r="IV20" i="2"/>
  <c r="TI16" i="2"/>
  <c r="TI177" i="2" s="1"/>
  <c r="PU16" i="2"/>
  <c r="PU177" i="2" s="1"/>
  <c r="GV39" i="2"/>
  <c r="NO177" i="2"/>
  <c r="SK45" i="2"/>
  <c r="QO103" i="2"/>
  <c r="SJ79" i="2"/>
  <c r="IS72" i="2"/>
  <c r="GU58" i="2"/>
  <c r="BB57" i="2"/>
  <c r="EZ53" i="2"/>
  <c r="DG50" i="2"/>
  <c r="BB32" i="2"/>
  <c r="OS20" i="2"/>
  <c r="EW16" i="2"/>
  <c r="SH16" i="2"/>
  <c r="SH177" i="2" s="1"/>
  <c r="AW19" i="2"/>
  <c r="IR79" i="2"/>
  <c r="UL71" i="2"/>
  <c r="AX69" i="2"/>
  <c r="BB60" i="2"/>
  <c r="EZ102" i="2"/>
  <c r="BB59" i="2"/>
  <c r="MW58" i="2"/>
  <c r="AY58" i="2"/>
  <c r="BB33" i="2"/>
  <c r="DG31" i="2"/>
  <c r="BB21" i="2"/>
  <c r="HZ17" i="2"/>
  <c r="UL111" i="2"/>
  <c r="UM111" i="2" s="1"/>
  <c r="EZ82" i="2"/>
  <c r="WY79" i="2"/>
  <c r="GU78" i="2"/>
  <c r="SJ59" i="2"/>
  <c r="PV43" i="2"/>
  <c r="VU177" i="2"/>
  <c r="UL79" i="2"/>
  <c r="UM79" i="2" s="1"/>
  <c r="AQ16" i="2"/>
  <c r="AQ177" i="2" s="1"/>
  <c r="SE177" i="2"/>
  <c r="BV16" i="2"/>
  <c r="BV177" i="2" s="1"/>
  <c r="DD86" i="2"/>
  <c r="WY58" i="2"/>
  <c r="UG46" i="2"/>
  <c r="SA177" i="2"/>
  <c r="IR103" i="2"/>
  <c r="UF91" i="2"/>
  <c r="EZ86" i="2"/>
  <c r="QO85" i="2"/>
  <c r="BB82" i="2"/>
  <c r="BC82" i="2" s="1"/>
  <c r="UG79" i="2"/>
  <c r="WR70" i="2"/>
  <c r="EZ70" i="2"/>
  <c r="DG67" i="2"/>
  <c r="EZ59" i="2"/>
  <c r="IS58" i="2"/>
  <c r="WY50" i="2"/>
  <c r="ML16" i="2"/>
  <c r="ML177" i="2" s="1"/>
  <c r="GV20" i="2"/>
  <c r="UD16" i="2"/>
  <c r="UD177" i="2" s="1"/>
  <c r="FC19" i="2"/>
  <c r="AY100" i="2"/>
  <c r="UL98" i="2"/>
  <c r="UM98" i="2" s="1"/>
  <c r="AY34" i="2"/>
  <c r="AY28" i="2"/>
  <c r="OP16" i="2"/>
  <c r="OP177" i="2" s="1"/>
  <c r="BB102" i="2"/>
  <c r="BC102" i="2" s="1"/>
  <c r="AX81" i="2"/>
  <c r="IS70" i="2"/>
  <c r="OV61" i="2"/>
  <c r="AX59" i="2"/>
  <c r="AX57" i="2"/>
  <c r="UL41" i="2"/>
  <c r="UL29" i="2"/>
  <c r="UM29" i="2" s="1"/>
  <c r="UL85" i="2"/>
  <c r="UM85" i="2" s="1"/>
  <c r="UL26" i="2"/>
  <c r="UL24" i="2"/>
  <c r="UM24" i="2" s="1"/>
  <c r="BB74" i="2"/>
  <c r="BC74" i="2" s="1"/>
  <c r="EZ21" i="2"/>
  <c r="UL66" i="2"/>
  <c r="UO83" i="2" l="1"/>
  <c r="QR155" i="2"/>
  <c r="BC173" i="2"/>
  <c r="UO53" i="2"/>
  <c r="UO31" i="2"/>
  <c r="UM71" i="2"/>
  <c r="UO100" i="2"/>
  <c r="BC99" i="2"/>
  <c r="UO99" i="2"/>
  <c r="UO103" i="2"/>
  <c r="UO104" i="2"/>
  <c r="BC71" i="2"/>
  <c r="UM63" i="2"/>
  <c r="UO73" i="2"/>
  <c r="UM77" i="2"/>
  <c r="AH192" i="2"/>
  <c r="BC98" i="2"/>
  <c r="UM45" i="2"/>
  <c r="UO52" i="2"/>
  <c r="BC67" i="2"/>
  <c r="BC77" i="2"/>
  <c r="BC100" i="2"/>
  <c r="UM99" i="2"/>
  <c r="KT155" i="2"/>
  <c r="WY67" i="2"/>
  <c r="BC103" i="2"/>
  <c r="UM103" i="2"/>
  <c r="UM66" i="2"/>
  <c r="BC66" i="2"/>
  <c r="UM64" i="2"/>
  <c r="BC64" i="2"/>
  <c r="BC134" i="2"/>
  <c r="UM53" i="2"/>
  <c r="UM123" i="2"/>
  <c r="UO40" i="2"/>
  <c r="UO37" i="2"/>
  <c r="UM83" i="2"/>
  <c r="UM58" i="2"/>
  <c r="UM104" i="2"/>
  <c r="UK155" i="2"/>
  <c r="UO150" i="2"/>
  <c r="UM74" i="2"/>
  <c r="UM134" i="2"/>
  <c r="SL155" i="2"/>
  <c r="UO133" i="2"/>
  <c r="WR62" i="2"/>
  <c r="CS16" i="2"/>
  <c r="UO61" i="2"/>
  <c r="UM20" i="2"/>
  <c r="UM22" i="2"/>
  <c r="BC28" i="2"/>
  <c r="UO64" i="2"/>
  <c r="UM97" i="2"/>
  <c r="UO22" i="2"/>
  <c r="BC22" i="2"/>
  <c r="UO30" i="2"/>
  <c r="CC177" i="2"/>
  <c r="CD187" i="2" s="1"/>
  <c r="UO63" i="2"/>
  <c r="ND186" i="2"/>
  <c r="QR43" i="2"/>
  <c r="AQ191" i="2"/>
  <c r="AQ192" i="2" s="1"/>
  <c r="UM35" i="2"/>
  <c r="BC35" i="2"/>
  <c r="BC26" i="2"/>
  <c r="BC25" i="2"/>
  <c r="UO42" i="2"/>
  <c r="UM130" i="2"/>
  <c r="UO126" i="2"/>
  <c r="BC130" i="2"/>
  <c r="UM67" i="2"/>
  <c r="OV155" i="2"/>
  <c r="BC146" i="2"/>
  <c r="UO98" i="2"/>
  <c r="UO114" i="2"/>
  <c r="UO66" i="2"/>
  <c r="UO106" i="2"/>
  <c r="BC95" i="2"/>
  <c r="BC61" i="2"/>
  <c r="UO59" i="2"/>
  <c r="BC32" i="2"/>
  <c r="UO87" i="2"/>
  <c r="AY101" i="2"/>
  <c r="UM75" i="2"/>
  <c r="UM32" i="2"/>
  <c r="UO26" i="2"/>
  <c r="BC45" i="2"/>
  <c r="LQ177" i="2"/>
  <c r="BC18" i="2"/>
  <c r="AY98" i="2"/>
  <c r="UO48" i="2"/>
  <c r="UM31" i="2"/>
  <c r="UO74" i="2"/>
  <c r="BC96" i="2"/>
  <c r="UM59" i="2"/>
  <c r="EZ143" i="2"/>
  <c r="DD120" i="2"/>
  <c r="BC90" i="2"/>
  <c r="WY97" i="2"/>
  <c r="UM89" i="2"/>
  <c r="UM137" i="2"/>
  <c r="WY92" i="2"/>
  <c r="BC84" i="2"/>
  <c r="IS120" i="2"/>
  <c r="BC31" i="2"/>
  <c r="CK43" i="2"/>
  <c r="CK193" i="2" s="1"/>
  <c r="WY86" i="2"/>
  <c r="BC110" i="2"/>
  <c r="BC137" i="2"/>
  <c r="WV128" i="2"/>
  <c r="UO51" i="2"/>
  <c r="UO86" i="2"/>
  <c r="UO125" i="2"/>
  <c r="UM96" i="2"/>
  <c r="BC172" i="2"/>
  <c r="BC59" i="2"/>
  <c r="UM132" i="2"/>
  <c r="AY45" i="2"/>
  <c r="WY90" i="2"/>
  <c r="BC89" i="2"/>
  <c r="UM82" i="2"/>
  <c r="BC19" i="2"/>
  <c r="AY22" i="2"/>
  <c r="UO105" i="2"/>
  <c r="UO91" i="2"/>
  <c r="UL171" i="2"/>
  <c r="UM171" i="2" s="1"/>
  <c r="UM173" i="2"/>
  <c r="IS160" i="2"/>
  <c r="HZ158" i="2"/>
  <c r="IV158" i="2" s="1"/>
  <c r="T191" i="2"/>
  <c r="UO122" i="2"/>
  <c r="KO16" i="2"/>
  <c r="KO177" i="2" s="1"/>
  <c r="UM46" i="2"/>
  <c r="UO71" i="2"/>
  <c r="UM40" i="2"/>
  <c r="UO33" i="2"/>
  <c r="BC36" i="2"/>
  <c r="WZ25" i="2"/>
  <c r="UO27" i="2"/>
  <c r="BC27" i="2"/>
  <c r="BC42" i="2"/>
  <c r="UM42" i="2"/>
  <c r="BC40" i="2"/>
  <c r="BC41" i="2"/>
  <c r="CK16" i="2"/>
  <c r="UM81" i="2"/>
  <c r="AD192" i="2"/>
  <c r="UO84" i="2"/>
  <c r="VZ16" i="2"/>
  <c r="AU191" i="2"/>
  <c r="AU192" i="2" s="1"/>
  <c r="Q191" i="2"/>
  <c r="Q192" i="2" s="1"/>
  <c r="AY68" i="2"/>
  <c r="BC23" i="2"/>
  <c r="UO107" i="2"/>
  <c r="UO132" i="2"/>
  <c r="UM30" i="2"/>
  <c r="UM100" i="2"/>
  <c r="UK143" i="2"/>
  <c r="UG17" i="2"/>
  <c r="AI191" i="2"/>
  <c r="AI192" i="2" s="1"/>
  <c r="BC107" i="2"/>
  <c r="OS17" i="2"/>
  <c r="BC57" i="2"/>
  <c r="WY51" i="2"/>
  <c r="UM126" i="2"/>
  <c r="BC148" i="2"/>
  <c r="UM57" i="2"/>
  <c r="UO25" i="2"/>
  <c r="BC80" i="2"/>
  <c r="UM61" i="2"/>
  <c r="UO88" i="2"/>
  <c r="UO60" i="2"/>
  <c r="CO43" i="2"/>
  <c r="DB43" i="2" s="1"/>
  <c r="KT120" i="2"/>
  <c r="AY80" i="2"/>
  <c r="BC91" i="2"/>
  <c r="UO127" i="2"/>
  <c r="UM145" i="2"/>
  <c r="CL177" i="2"/>
  <c r="CO177" i="2" s="1"/>
  <c r="AY78" i="2"/>
  <c r="UM107" i="2"/>
  <c r="UO36" i="2"/>
  <c r="BC46" i="2"/>
  <c r="BC131" i="2"/>
  <c r="QM16" i="2"/>
  <c r="QM177" i="2" s="1"/>
  <c r="UO130" i="2"/>
  <c r="UM80" i="2"/>
  <c r="AY172" i="2"/>
  <c r="WT155" i="2"/>
  <c r="AY91" i="2"/>
  <c r="UM78" i="2"/>
  <c r="UM50" i="2"/>
  <c r="EZ17" i="2"/>
  <c r="U191" i="2"/>
  <c r="U192" i="2" s="1"/>
  <c r="UO58" i="2"/>
  <c r="AK191" i="2"/>
  <c r="SN143" i="2"/>
  <c r="UM84" i="2"/>
  <c r="UM91" i="2"/>
  <c r="UM148" i="2"/>
  <c r="BC145" i="2"/>
  <c r="UM23" i="2"/>
  <c r="UO23" i="2"/>
  <c r="BC126" i="2"/>
  <c r="BC50" i="2"/>
  <c r="UO137" i="2"/>
  <c r="BC78" i="2"/>
  <c r="UO32" i="2"/>
  <c r="UO97" i="2"/>
  <c r="UO24" i="2"/>
  <c r="MZ43" i="2"/>
  <c r="BC129" i="2"/>
  <c r="FP43" i="2"/>
  <c r="FM16" i="2"/>
  <c r="FM177" i="2" s="1"/>
  <c r="L43" i="2"/>
  <c r="GD16" i="2"/>
  <c r="GD177" i="2" s="1"/>
  <c r="GG43" i="2"/>
  <c r="EH16" i="2"/>
  <c r="EH177" i="2" s="1"/>
  <c r="EK43" i="2"/>
  <c r="DM177" i="2"/>
  <c r="DM16" i="2"/>
  <c r="ID43" i="2"/>
  <c r="IA16" i="2"/>
  <c r="IA177" i="2" s="1"/>
  <c r="DQ16" i="2"/>
  <c r="UR43" i="2"/>
  <c r="US43" i="2" s="1"/>
  <c r="DT43" i="2"/>
  <c r="HM43" i="2"/>
  <c r="HJ16" i="2"/>
  <c r="HJ177" i="2" s="1"/>
  <c r="SN43" i="2"/>
  <c r="AW120" i="2"/>
  <c r="SJ141" i="2"/>
  <c r="P177" i="2"/>
  <c r="QV177" i="2"/>
  <c r="QV188" i="2" s="1"/>
  <c r="WL177" i="2"/>
  <c r="AY105" i="2"/>
  <c r="UO144" i="2"/>
  <c r="VE128" i="2"/>
  <c r="VI128" i="2"/>
  <c r="WS128" i="2" s="1"/>
  <c r="UM114" i="2"/>
  <c r="WY145" i="2"/>
  <c r="UH143" i="2"/>
  <c r="QH177" i="2"/>
  <c r="QM183" i="2" s="1"/>
  <c r="AT192" i="2"/>
  <c r="UO41" i="2"/>
  <c r="TV177" i="2"/>
  <c r="AN191" i="2" s="1"/>
  <c r="DD128" i="2"/>
  <c r="WQ16" i="2"/>
  <c r="AM191" i="2"/>
  <c r="AM192" i="2" s="1"/>
  <c r="Z192" i="2"/>
  <c r="UO46" i="2"/>
  <c r="WY68" i="2"/>
  <c r="AY104" i="2"/>
  <c r="AX104" i="2"/>
  <c r="AZ20" i="2"/>
  <c r="JE120" i="2"/>
  <c r="JA16" i="2"/>
  <c r="JA177" i="2" s="1"/>
  <c r="AF143" i="2"/>
  <c r="AF141" i="2" s="1"/>
  <c r="I177" i="2"/>
  <c r="AP192" i="2"/>
  <c r="AW17" i="2"/>
  <c r="UM41" i="2"/>
  <c r="UM26" i="2"/>
  <c r="BC20" i="2"/>
  <c r="UO77" i="2"/>
  <c r="UO76" i="2"/>
  <c r="AY114" i="2"/>
  <c r="AY94" i="2"/>
  <c r="UO34" i="2"/>
  <c r="UM21" i="2"/>
  <c r="UN128" i="2"/>
  <c r="UM36" i="2"/>
  <c r="QW16" i="2"/>
  <c r="RA16" i="2" s="1"/>
  <c r="RA177" i="2" s="1"/>
  <c r="BC156" i="2"/>
  <c r="WY91" i="2"/>
  <c r="BC76" i="2"/>
  <c r="SL120" i="2"/>
  <c r="RR141" i="2"/>
  <c r="UL141" i="2" s="1"/>
  <c r="UM141" i="2" s="1"/>
  <c r="UO35" i="2"/>
  <c r="AO191" i="2"/>
  <c r="EW177" i="2"/>
  <c r="OT141" i="2"/>
  <c r="GW155" i="2"/>
  <c r="AY97" i="2"/>
  <c r="MU141" i="2"/>
  <c r="MZ141" i="2" s="1"/>
  <c r="UM105" i="2"/>
  <c r="HE16" i="2"/>
  <c r="HE177" i="2" s="1"/>
  <c r="UM76" i="2"/>
  <c r="DB16" i="2"/>
  <c r="RE177" i="2"/>
  <c r="QP155" i="2"/>
  <c r="TA16" i="2"/>
  <c r="TA177" i="2" s="1"/>
  <c r="BC33" i="2"/>
  <c r="BC51" i="2"/>
  <c r="BC21" i="2"/>
  <c r="AY51" i="2"/>
  <c r="BC105" i="2"/>
  <c r="UM51" i="2"/>
  <c r="MW17" i="2"/>
  <c r="UM156" i="2"/>
  <c r="UO28" i="2"/>
  <c r="BC132" i="2"/>
  <c r="UO145" i="2"/>
  <c r="UM33" i="2"/>
  <c r="UO136" i="2"/>
  <c r="TN43" i="2"/>
  <c r="UJ43" i="2" s="1"/>
  <c r="V192" i="2"/>
  <c r="KS43" i="2"/>
  <c r="KS16" i="2" s="1"/>
  <c r="KS177" i="2" s="1"/>
  <c r="UM60" i="2"/>
  <c r="BC60" i="2"/>
  <c r="LI16" i="2"/>
  <c r="LM16" i="2" s="1"/>
  <c r="UO90" i="2"/>
  <c r="VE158" i="2"/>
  <c r="VI158" i="2" s="1"/>
  <c r="VZ158" i="2" s="1"/>
  <c r="VZ177" i="2" s="1"/>
  <c r="R192" i="2"/>
  <c r="MU16" i="2"/>
  <c r="UM90" i="2"/>
  <c r="WY88" i="2"/>
  <c r="OV43" i="2"/>
  <c r="BL177" i="2"/>
  <c r="AY88" i="2"/>
  <c r="AL192" i="2"/>
  <c r="VC186" i="2"/>
  <c r="VC187" i="2" s="1"/>
  <c r="WY89" i="2"/>
  <c r="WR89" i="2"/>
  <c r="CB177" i="2"/>
  <c r="W191" i="2" s="1"/>
  <c r="AC192" i="2"/>
  <c r="I191" i="2"/>
  <c r="MH177" i="2"/>
  <c r="BC44" i="2"/>
  <c r="UO110" i="2"/>
  <c r="PV182" i="2"/>
  <c r="UO138" i="2"/>
  <c r="UO78" i="2"/>
  <c r="WR72" i="2"/>
  <c r="BC30" i="2"/>
  <c r="UM28" i="2"/>
  <c r="IZ179" i="2"/>
  <c r="KT171" i="2"/>
  <c r="KQ171" i="2"/>
  <c r="BA59" i="2"/>
  <c r="UM94" i="2"/>
  <c r="UO79" i="2"/>
  <c r="UM49" i="2"/>
  <c r="WY53" i="2"/>
  <c r="IZ187" i="2"/>
  <c r="E13" i="4"/>
  <c r="H13" i="4" s="1"/>
  <c r="G7" i="4"/>
  <c r="H8" i="4"/>
  <c r="G8" i="4"/>
  <c r="G9" i="4"/>
  <c r="H9" i="4"/>
  <c r="UO72" i="2"/>
  <c r="UM149" i="2"/>
  <c r="EY60" i="2"/>
  <c r="SK17" i="2"/>
  <c r="UW120" i="2"/>
  <c r="UK43" i="2"/>
  <c r="BX177" i="2"/>
  <c r="AF120" i="2"/>
  <c r="IV143" i="2"/>
  <c r="UO151" i="2"/>
  <c r="IS17" i="2"/>
  <c r="AY162" i="2"/>
  <c r="WR64" i="2"/>
  <c r="UM121" i="2"/>
  <c r="UO161" i="2"/>
  <c r="SS16" i="2"/>
  <c r="SW16" i="2" s="1"/>
  <c r="IT120" i="2"/>
  <c r="UM162" i="2"/>
  <c r="VH186" i="2"/>
  <c r="VH187" i="2" s="1"/>
  <c r="BC161" i="2"/>
  <c r="IT141" i="2"/>
  <c r="WV141" i="2"/>
  <c r="BC92" i="2"/>
  <c r="BC68" i="2"/>
  <c r="AX22" i="2"/>
  <c r="UO96" i="2"/>
  <c r="UO75" i="2"/>
  <c r="UM68" i="2"/>
  <c r="AY52" i="2"/>
  <c r="BC101" i="2"/>
  <c r="BC52" i="2"/>
  <c r="BC81" i="2"/>
  <c r="UM92" i="2"/>
  <c r="BC97" i="2"/>
  <c r="UM101" i="2"/>
  <c r="UM52" i="2"/>
  <c r="FH177" i="2"/>
  <c r="FL16" i="2"/>
  <c r="NE177" i="2"/>
  <c r="NI16" i="2"/>
  <c r="DE141" i="2"/>
  <c r="DG141" i="2"/>
  <c r="BB141" i="2"/>
  <c r="UX108" i="2"/>
  <c r="AY108" i="2"/>
  <c r="KT160" i="2"/>
  <c r="KQ160" i="2"/>
  <c r="KQ176" i="2" s="1"/>
  <c r="K64" i="2"/>
  <c r="O64" i="2" s="1"/>
  <c r="K20" i="2"/>
  <c r="AY50" i="2"/>
  <c r="BF50" i="2"/>
  <c r="AY99" i="2"/>
  <c r="BF99" i="2"/>
  <c r="BF137" i="2"/>
  <c r="AY137" i="2"/>
  <c r="O44" i="2"/>
  <c r="K49" i="2"/>
  <c r="O49" i="2" s="1"/>
  <c r="AX49" i="2" s="1"/>
  <c r="MW121" i="2"/>
  <c r="MV121" i="2"/>
  <c r="GV141" i="2"/>
  <c r="GU141" i="2"/>
  <c r="BD156" i="2"/>
  <c r="AZ155" i="2"/>
  <c r="AK177" i="2"/>
  <c r="AN16" i="2"/>
  <c r="AN177" i="2" s="1"/>
  <c r="BF21" i="2"/>
  <c r="AY21" i="2"/>
  <c r="QO44" i="2"/>
  <c r="PE43" i="2"/>
  <c r="QN44" i="2"/>
  <c r="AY103" i="2"/>
  <c r="BF103" i="2"/>
  <c r="AY122" i="2"/>
  <c r="BF122" i="2"/>
  <c r="WZ120" i="2"/>
  <c r="SK122" i="2"/>
  <c r="SJ122" i="2"/>
  <c r="FB43" i="2"/>
  <c r="FB16" i="2" s="1"/>
  <c r="FB177" i="2" s="1"/>
  <c r="BA58" i="2"/>
  <c r="FA120" i="2"/>
  <c r="FC120" i="2"/>
  <c r="WV43" i="2"/>
  <c r="WT43" i="2"/>
  <c r="WZ20" i="2"/>
  <c r="VE20" i="2"/>
  <c r="VD17" i="2"/>
  <c r="DG17" i="2"/>
  <c r="BB17" i="2"/>
  <c r="BF96" i="2"/>
  <c r="AY96" i="2"/>
  <c r="T177" i="2"/>
  <c r="W16" i="2"/>
  <c r="W177" i="2" s="1"/>
  <c r="K27" i="2"/>
  <c r="O27" i="2" s="1"/>
  <c r="OT128" i="2"/>
  <c r="OV128" i="2"/>
  <c r="OS128" i="2"/>
  <c r="KQ120" i="2"/>
  <c r="KP120" i="2"/>
  <c r="SK143" i="2"/>
  <c r="SJ143" i="2"/>
  <c r="BF76" i="2"/>
  <c r="AY76" i="2"/>
  <c r="O120" i="2"/>
  <c r="BF120" i="2" s="1"/>
  <c r="AY121" i="2"/>
  <c r="BF121" i="2"/>
  <c r="AX121" i="2"/>
  <c r="BF70" i="2"/>
  <c r="AY70" i="2"/>
  <c r="AY111" i="2"/>
  <c r="BF111" i="2"/>
  <c r="MX120" i="2"/>
  <c r="MZ120" i="2"/>
  <c r="UK158" i="2"/>
  <c r="UH158" i="2"/>
  <c r="SJ158" i="2"/>
  <c r="NZ16" i="2"/>
  <c r="OV17" i="2"/>
  <c r="VE49" i="2"/>
  <c r="VA49" i="2"/>
  <c r="WZ49" i="2"/>
  <c r="VD43" i="2"/>
  <c r="AY46" i="2"/>
  <c r="BF46" i="2"/>
  <c r="KT141" i="2"/>
  <c r="KR141" i="2"/>
  <c r="BF89" i="2"/>
  <c r="AY89" i="2"/>
  <c r="MW143" i="2"/>
  <c r="MV143" i="2"/>
  <c r="FL158" i="2"/>
  <c r="GV160" i="2"/>
  <c r="K31" i="2"/>
  <c r="O31" i="2" s="1"/>
  <c r="AX31" i="2" s="1"/>
  <c r="BF74" i="2"/>
  <c r="AY74" i="2"/>
  <c r="H191" i="2"/>
  <c r="BM186" i="2"/>
  <c r="VB186" i="2"/>
  <c r="BO177" i="2"/>
  <c r="K40" i="2"/>
  <c r="O40" i="2" s="1"/>
  <c r="AX40" i="2" s="1"/>
  <c r="KQ143" i="2"/>
  <c r="KP143" i="2"/>
  <c r="MW160" i="2"/>
  <c r="LM158" i="2"/>
  <c r="NZ158" i="2"/>
  <c r="OV160" i="2"/>
  <c r="LM43" i="2"/>
  <c r="MW44" i="2"/>
  <c r="MV44" i="2"/>
  <c r="SJ120" i="2"/>
  <c r="SK120" i="2"/>
  <c r="VD155" i="2"/>
  <c r="WZ156" i="2"/>
  <c r="VE156" i="2"/>
  <c r="WZ158" i="2"/>
  <c r="WT143" i="2"/>
  <c r="WV143" i="2"/>
  <c r="OT120" i="2"/>
  <c r="OV120" i="2"/>
  <c r="OS120" i="2"/>
  <c r="AY60" i="2"/>
  <c r="BF60" i="2"/>
  <c r="BF66" i="2"/>
  <c r="AY66" i="2"/>
  <c r="AY61" i="2"/>
  <c r="BF61" i="2"/>
  <c r="AY77" i="2"/>
  <c r="BF77" i="2"/>
  <c r="AY90" i="2"/>
  <c r="BF90" i="2"/>
  <c r="VA155" i="2"/>
  <c r="J155" i="2"/>
  <c r="AY107" i="2"/>
  <c r="BF107" i="2"/>
  <c r="AY67" i="2"/>
  <c r="BF67" i="2"/>
  <c r="WT120" i="2"/>
  <c r="WV120" i="2"/>
  <c r="OS92" i="2"/>
  <c r="OR92" i="2"/>
  <c r="NI43" i="2"/>
  <c r="BF135" i="2"/>
  <c r="AY135" i="2"/>
  <c r="QO161" i="2"/>
  <c r="PE160" i="2"/>
  <c r="RR16" i="2"/>
  <c r="UN155" i="2"/>
  <c r="UO155" i="2" s="1"/>
  <c r="DD17" i="2"/>
  <c r="UN120" i="2"/>
  <c r="MT177" i="2"/>
  <c r="UO135" i="2"/>
  <c r="UM108" i="2"/>
  <c r="KR120" i="2"/>
  <c r="UM72" i="2"/>
  <c r="QR141" i="2"/>
  <c r="QR177" i="2" s="1"/>
  <c r="SN120" i="2"/>
  <c r="IR120" i="2"/>
  <c r="IS158" i="2"/>
  <c r="IS143" i="2"/>
  <c r="MD16" i="2"/>
  <c r="AY63" i="2"/>
  <c r="AX50" i="2"/>
  <c r="WY60" i="2"/>
  <c r="MW120" i="2"/>
  <c r="UO156" i="2"/>
  <c r="AX103" i="2"/>
  <c r="AX122" i="2"/>
  <c r="DD143" i="2"/>
  <c r="MD184" i="2"/>
  <c r="SI16" i="2"/>
  <c r="DK177" i="2"/>
  <c r="DK187" i="2" s="1"/>
  <c r="UE141" i="2"/>
  <c r="UK141" i="2" s="1"/>
  <c r="EZ141" i="2"/>
  <c r="UO62" i="2"/>
  <c r="UO95" i="2"/>
  <c r="VB16" i="2"/>
  <c r="VB177" i="2" s="1"/>
  <c r="UM129" i="2"/>
  <c r="BC121" i="2"/>
  <c r="UO159" i="2"/>
  <c r="QO120" i="2"/>
  <c r="GV17" i="2"/>
  <c r="DD155" i="2"/>
  <c r="BC72" i="2"/>
  <c r="AX111" i="2"/>
  <c r="SL143" i="2"/>
  <c r="UM161" i="2"/>
  <c r="BC49" i="2"/>
  <c r="WR61" i="2"/>
  <c r="IT128" i="2"/>
  <c r="IV17" i="2"/>
  <c r="AA16" i="2"/>
  <c r="AA177" i="2" s="1"/>
  <c r="X177" i="2"/>
  <c r="SN128" i="2"/>
  <c r="SL128" i="2"/>
  <c r="UH128" i="2"/>
  <c r="UH16" i="2" s="1"/>
  <c r="UK128" i="2"/>
  <c r="UL143" i="2"/>
  <c r="DG143" i="2"/>
  <c r="BB143" i="2"/>
  <c r="DE143" i="2"/>
  <c r="IV155" i="2"/>
  <c r="IT155" i="2"/>
  <c r="AG177" i="2"/>
  <c r="AJ16" i="2"/>
  <c r="H16" i="2"/>
  <c r="J17" i="2"/>
  <c r="K41" i="2"/>
  <c r="O41" i="2" s="1"/>
  <c r="AX41" i="2" s="1"/>
  <c r="AY25" i="2"/>
  <c r="BF25" i="2"/>
  <c r="BO192" i="2"/>
  <c r="MW141" i="2"/>
  <c r="MV141" i="2"/>
  <c r="AO177" i="2"/>
  <c r="AR16" i="2"/>
  <c r="AR177" i="2" s="1"/>
  <c r="K92" i="2"/>
  <c r="O92" i="2" s="1"/>
  <c r="AY92" i="2" s="1"/>
  <c r="BJ92" i="2"/>
  <c r="UG44" i="2"/>
  <c r="UF44" i="2"/>
  <c r="KQ141" i="2"/>
  <c r="KP141" i="2"/>
  <c r="UL155" i="2"/>
  <c r="UM155" i="2" s="1"/>
  <c r="DG155" i="2"/>
  <c r="BB155" i="2"/>
  <c r="BC155" i="2" s="1"/>
  <c r="DE155" i="2"/>
  <c r="OS161" i="2"/>
  <c r="AY161" i="2" s="1"/>
  <c r="NI160" i="2"/>
  <c r="AY79" i="2"/>
  <c r="BF79" i="2"/>
  <c r="VE120" i="2"/>
  <c r="VI121" i="2"/>
  <c r="WZ128" i="2"/>
  <c r="UX72" i="2"/>
  <c r="UX120" i="2" s="1"/>
  <c r="AY72" i="2"/>
  <c r="QP143" i="2"/>
  <c r="QR143" i="2"/>
  <c r="AY153" i="2"/>
  <c r="UM153" i="2"/>
  <c r="BC153" i="2"/>
  <c r="MZ155" i="2"/>
  <c r="MX155" i="2"/>
  <c r="AS177" i="2"/>
  <c r="AV16" i="2"/>
  <c r="PA177" i="2"/>
  <c r="PE16" i="2"/>
  <c r="SS141" i="2"/>
  <c r="SW141" i="2" s="1"/>
  <c r="SW143" i="2"/>
  <c r="AY83" i="2"/>
  <c r="BF83" i="2"/>
  <c r="AY129" i="2"/>
  <c r="O128" i="2"/>
  <c r="BF128" i="2" s="1"/>
  <c r="BF129" i="2"/>
  <c r="AX129" i="2"/>
  <c r="MX128" i="2"/>
  <c r="MZ128" i="2"/>
  <c r="MW128" i="2"/>
  <c r="DB158" i="2"/>
  <c r="UN158" i="2" s="1"/>
  <c r="UN160" i="2"/>
  <c r="AW160" i="2"/>
  <c r="AW158" i="2" s="1"/>
  <c r="J158" i="2"/>
  <c r="K160" i="2"/>
  <c r="K158" i="2" s="1"/>
  <c r="VI144" i="2"/>
  <c r="VE143" i="2"/>
  <c r="VE141" i="2" s="1"/>
  <c r="K26" i="2"/>
  <c r="O26" i="2" s="1"/>
  <c r="AX26" i="2" s="1"/>
  <c r="AB177" i="2"/>
  <c r="AB192" i="2" s="1"/>
  <c r="AE16" i="2"/>
  <c r="EZ44" i="2"/>
  <c r="DP43" i="2"/>
  <c r="EY44" i="2"/>
  <c r="AW143" i="2"/>
  <c r="AW141" i="2" s="1"/>
  <c r="AJ141" i="2"/>
  <c r="KT143" i="2"/>
  <c r="KR143" i="2"/>
  <c r="RA43" i="2"/>
  <c r="SK44" i="2"/>
  <c r="SJ44" i="2"/>
  <c r="AY84" i="2"/>
  <c r="BF84" i="2"/>
  <c r="BF82" i="2"/>
  <c r="AY82" i="2"/>
  <c r="BP43" i="2"/>
  <c r="BP177" i="2" s="1"/>
  <c r="BT44" i="2"/>
  <c r="FC128" i="2"/>
  <c r="FA128" i="2"/>
  <c r="EZ128" i="2"/>
  <c r="GY160" i="2"/>
  <c r="GC158" i="2"/>
  <c r="S16" i="2"/>
  <c r="S177" i="2" s="1"/>
  <c r="AF17" i="2"/>
  <c r="K30" i="2"/>
  <c r="O30" i="2" s="1"/>
  <c r="AX30" i="2" s="1"/>
  <c r="UF43" i="2"/>
  <c r="UF16" i="2" s="1"/>
  <c r="AY71" i="2"/>
  <c r="BF71" i="2"/>
  <c r="FL43" i="2"/>
  <c r="GV44" i="2"/>
  <c r="GU44" i="2"/>
  <c r="GV143" i="2"/>
  <c r="GU143" i="2"/>
  <c r="BT17" i="2"/>
  <c r="AY39" i="2"/>
  <c r="BF39" i="2"/>
  <c r="QP120" i="2"/>
  <c r="QP16" i="2" s="1"/>
  <c r="QP177" i="2" s="1"/>
  <c r="QR120" i="2"/>
  <c r="MZ160" i="2"/>
  <c r="MD158" i="2"/>
  <c r="SN160" i="2"/>
  <c r="RR158" i="2"/>
  <c r="SK158" i="2" s="1"/>
  <c r="KR128" i="2"/>
  <c r="KT128" i="2"/>
  <c r="K24" i="2"/>
  <c r="O24" i="2" s="1"/>
  <c r="AX24" i="2" s="1"/>
  <c r="IS77" i="2"/>
  <c r="IR77" i="2"/>
  <c r="HI43" i="2"/>
  <c r="IS44" i="2"/>
  <c r="IR44" i="2"/>
  <c r="DG128" i="2"/>
  <c r="UL128" i="2"/>
  <c r="BB128" i="2"/>
  <c r="UL120" i="2"/>
  <c r="UM120" i="2" s="1"/>
  <c r="DG120" i="2"/>
  <c r="BB120" i="2"/>
  <c r="KQ122" i="2"/>
  <c r="WY122" i="2"/>
  <c r="KP122" i="2"/>
  <c r="EZ160" i="2"/>
  <c r="DP158" i="2"/>
  <c r="GW128" i="2"/>
  <c r="GY128" i="2"/>
  <c r="K156" i="2"/>
  <c r="K29" i="2"/>
  <c r="O29" i="2" s="1"/>
  <c r="AX29" i="2" s="1"/>
  <c r="UL160" i="2"/>
  <c r="AF160" i="2"/>
  <c r="AF158" i="2" s="1"/>
  <c r="CK158" i="2"/>
  <c r="BB160" i="2"/>
  <c r="WZ143" i="2"/>
  <c r="VD141" i="2"/>
  <c r="AY73" i="2"/>
  <c r="BF73" i="2"/>
  <c r="GW120" i="2"/>
  <c r="GY120" i="2"/>
  <c r="GV120" i="2"/>
  <c r="SW158" i="2"/>
  <c r="UG160" i="2"/>
  <c r="FC160" i="2"/>
  <c r="EG158" i="2"/>
  <c r="AA191" i="2"/>
  <c r="BC159" i="2"/>
  <c r="AW43" i="2"/>
  <c r="J43" i="2"/>
  <c r="WR76" i="2"/>
  <c r="WR85" i="2"/>
  <c r="KR155" i="2"/>
  <c r="DD141" i="2"/>
  <c r="OQ16" i="2"/>
  <c r="OQ177" i="2" s="1"/>
  <c r="UE16" i="2"/>
  <c r="UN143" i="2"/>
  <c r="O161" i="2"/>
  <c r="BF161" i="2" s="1"/>
  <c r="Y192" i="2"/>
  <c r="PV16" i="2"/>
  <c r="PV177" i="2" s="1"/>
  <c r="DD158" i="2"/>
  <c r="WR78" i="2"/>
  <c r="UK120" i="2"/>
  <c r="US141" i="2"/>
  <c r="UO44" i="2"/>
  <c r="BC149" i="2"/>
  <c r="SK128" i="2"/>
  <c r="WR52" i="2"/>
  <c r="WR92" i="2"/>
  <c r="WR74" i="2"/>
  <c r="AX25" i="2"/>
  <c r="AX99" i="2"/>
  <c r="K143" i="2"/>
  <c r="AX137" i="2"/>
  <c r="UM159" i="2"/>
  <c r="WR60" i="2"/>
  <c r="AX79" i="2"/>
  <c r="AX21" i="2"/>
  <c r="MZ143" i="2"/>
  <c r="AW128" i="2"/>
  <c r="AS191" i="2"/>
  <c r="EZ120" i="2"/>
  <c r="QO17" i="2"/>
  <c r="AX96" i="2"/>
  <c r="WR66" i="2"/>
  <c r="K128" i="2"/>
  <c r="AF128" i="2"/>
  <c r="BC162" i="2"/>
  <c r="AY81" i="2"/>
  <c r="AX76" i="2"/>
  <c r="K120" i="2"/>
  <c r="AX70" i="2"/>
  <c r="DL43" i="2"/>
  <c r="RQ177" i="2"/>
  <c r="IT158" i="2" l="1"/>
  <c r="IT16" i="2"/>
  <c r="X191" i="2"/>
  <c r="X192" i="2" s="1"/>
  <c r="UG43" i="2"/>
  <c r="UG16" i="2" s="1"/>
  <c r="CK177" i="2"/>
  <c r="T192" i="2"/>
  <c r="CK5" i="2"/>
  <c r="UO128" i="2"/>
  <c r="UO120" i="2"/>
  <c r="WY128" i="2"/>
  <c r="WR128" i="2"/>
  <c r="DG43" i="2"/>
  <c r="SL16" i="2"/>
  <c r="BC120" i="2"/>
  <c r="UM143" i="2"/>
  <c r="BC143" i="2"/>
  <c r="BC141" i="2"/>
  <c r="RR182" i="2"/>
  <c r="DH16" i="2"/>
  <c r="LM177" i="2"/>
  <c r="LI177" i="2"/>
  <c r="LI185" i="2" s="1"/>
  <c r="PV183" i="2"/>
  <c r="AK192" i="2"/>
  <c r="AR191" i="2"/>
  <c r="AR192" i="2" s="1"/>
  <c r="SS177" i="2"/>
  <c r="AG191" i="2"/>
  <c r="AG192" i="2" s="1"/>
  <c r="SK141" i="2"/>
  <c r="SI141" i="2"/>
  <c r="UN141" i="2" s="1"/>
  <c r="UO141" i="2" s="1"/>
  <c r="WR158" i="2"/>
  <c r="UO143" i="2"/>
  <c r="DQ177" i="2"/>
  <c r="UR177" i="2" s="1"/>
  <c r="US177" i="2" s="1"/>
  <c r="UR16" i="2"/>
  <c r="US16" i="2" s="1"/>
  <c r="L191" i="2"/>
  <c r="VF186" i="2"/>
  <c r="VF187" i="2" s="1"/>
  <c r="HM193" i="2"/>
  <c r="HM16" i="2"/>
  <c r="HM177" i="2" s="1"/>
  <c r="HZ184" i="2" s="1"/>
  <c r="HZ43" i="2"/>
  <c r="IS43" i="2" s="1"/>
  <c r="IS16" i="2" s="1"/>
  <c r="IS177" i="2" s="1"/>
  <c r="EX43" i="2"/>
  <c r="EK16" i="2"/>
  <c r="EK177" i="2" s="1"/>
  <c r="L16" i="2"/>
  <c r="L177" i="2"/>
  <c r="DT16" i="2"/>
  <c r="DT177" i="2" s="1"/>
  <c r="EG185" i="2" s="1"/>
  <c r="EG43" i="2"/>
  <c r="EZ43" i="2" s="1"/>
  <c r="EZ16" i="2" s="1"/>
  <c r="IQ43" i="2"/>
  <c r="IQ16" i="2" s="1"/>
  <c r="IQ177" i="2" s="1"/>
  <c r="ID16" i="2"/>
  <c r="ID177" i="2" s="1"/>
  <c r="GG16" i="2"/>
  <c r="GG177" i="2" s="1"/>
  <c r="GT43" i="2"/>
  <c r="GT16" i="2" s="1"/>
  <c r="GT177" i="2" s="1"/>
  <c r="FP193" i="2"/>
  <c r="GC43" i="2"/>
  <c r="GV43" i="2" s="1"/>
  <c r="GV16" i="2" s="1"/>
  <c r="FP16" i="2"/>
  <c r="FP177" i="2" s="1"/>
  <c r="GC185" i="2" s="1"/>
  <c r="MU177" i="2"/>
  <c r="QM184" i="2"/>
  <c r="BA191" i="2"/>
  <c r="I192" i="2"/>
  <c r="AO192" i="2"/>
  <c r="AV191" i="2"/>
  <c r="JE16" i="2"/>
  <c r="JE177" i="2" s="1"/>
  <c r="BD20" i="2"/>
  <c r="AZ17" i="2"/>
  <c r="WY160" i="2"/>
  <c r="DG16" i="2"/>
  <c r="QW177" i="2"/>
  <c r="DB177" i="2"/>
  <c r="TN16" i="2"/>
  <c r="TN177" i="2" s="1"/>
  <c r="UK177" i="2"/>
  <c r="OT16" i="2"/>
  <c r="DP177" i="2"/>
  <c r="BP16" i="2"/>
  <c r="BT16" i="2" s="1"/>
  <c r="DD16" i="2" s="1"/>
  <c r="AA192" i="2"/>
  <c r="AS192" i="2"/>
  <c r="BA43" i="2"/>
  <c r="BA16" i="2" s="1"/>
  <c r="BA177" i="2" s="1"/>
  <c r="AN192" i="2"/>
  <c r="UM160" i="2"/>
  <c r="UM128" i="2"/>
  <c r="UO158" i="2"/>
  <c r="AX128" i="2"/>
  <c r="WS158" i="2"/>
  <c r="AJ177" i="2"/>
  <c r="BD143" i="2"/>
  <c r="IT177" i="2"/>
  <c r="RR177" i="2"/>
  <c r="RR183" i="2" s="1"/>
  <c r="VB187" i="2"/>
  <c r="MX16" i="2"/>
  <c r="BC17" i="2"/>
  <c r="G13" i="4"/>
  <c r="O143" i="2"/>
  <c r="K141" i="2"/>
  <c r="O141" i="2" s="1"/>
  <c r="BF141" i="2" s="1"/>
  <c r="IR43" i="2"/>
  <c r="IR16" i="2" s="1"/>
  <c r="IR177" i="2" s="1"/>
  <c r="GU43" i="2"/>
  <c r="GU16" i="2" s="1"/>
  <c r="AE177" i="2"/>
  <c r="AF185" i="2" s="1"/>
  <c r="AF16" i="2"/>
  <c r="AF177" i="2" s="1"/>
  <c r="UG143" i="2"/>
  <c r="UF143" i="2"/>
  <c r="AV177" i="2"/>
  <c r="AW16" i="2"/>
  <c r="AW177" i="2" s="1"/>
  <c r="MD177" i="2"/>
  <c r="MD185" i="2" s="1"/>
  <c r="MZ16" i="2"/>
  <c r="VE155" i="2"/>
  <c r="VI156" i="2"/>
  <c r="OV158" i="2"/>
  <c r="OT158" i="2"/>
  <c r="GV158" i="2"/>
  <c r="GU158" i="2"/>
  <c r="WZ43" i="2"/>
  <c r="VD6" i="2"/>
  <c r="VI49" i="2"/>
  <c r="VE43" i="2"/>
  <c r="VA43" i="2" s="1"/>
  <c r="AY27" i="2"/>
  <c r="BF27" i="2"/>
  <c r="WT16" i="2"/>
  <c r="DB185" i="2"/>
  <c r="BF64" i="2"/>
  <c r="AY64" i="2"/>
  <c r="FC158" i="2"/>
  <c r="FA158" i="2"/>
  <c r="K155" i="2"/>
  <c r="O155" i="2" s="1"/>
  <c r="AX155" i="2" s="1"/>
  <c r="O156" i="2"/>
  <c r="EZ158" i="2"/>
  <c r="EY158" i="2"/>
  <c r="MZ158" i="2"/>
  <c r="MX158" i="2"/>
  <c r="BT177" i="2"/>
  <c r="H177" i="2"/>
  <c r="VA177" i="2" s="1"/>
  <c r="J16" i="2"/>
  <c r="MW43" i="2"/>
  <c r="MW16" i="2" s="1"/>
  <c r="MV43" i="2"/>
  <c r="MV16" i="2" s="1"/>
  <c r="J191" i="2"/>
  <c r="BO188" i="2"/>
  <c r="VD186" i="2"/>
  <c r="FA16" i="2"/>
  <c r="BD120" i="2"/>
  <c r="BD128" i="2"/>
  <c r="SW177" i="2"/>
  <c r="KR16" i="2"/>
  <c r="BD155" i="2"/>
  <c r="K43" i="2"/>
  <c r="BC128" i="2"/>
  <c r="AY128" i="2"/>
  <c r="AX92" i="2"/>
  <c r="HI16" i="2"/>
  <c r="HI177" i="2" s="1"/>
  <c r="AX120" i="2"/>
  <c r="UH141" i="2"/>
  <c r="UH177" i="2" s="1"/>
  <c r="DL16" i="2"/>
  <c r="DP16" i="2" s="1"/>
  <c r="DL177" i="2"/>
  <c r="UG158" i="2"/>
  <c r="UF158" i="2"/>
  <c r="WZ141" i="2"/>
  <c r="DG158" i="2"/>
  <c r="DE158" i="2"/>
  <c r="DE177" i="2" s="1"/>
  <c r="UL158" i="2"/>
  <c r="UM158" i="2" s="1"/>
  <c r="DD44" i="2"/>
  <c r="BT43" i="2"/>
  <c r="WY44" i="2"/>
  <c r="SK43" i="2"/>
  <c r="SK16" i="2" s="1"/>
  <c r="SK177" i="2" s="1"/>
  <c r="SJ43" i="2"/>
  <c r="SJ16" i="2" s="1"/>
  <c r="SJ177" i="2" s="1"/>
  <c r="EY43" i="2"/>
  <c r="EY16" i="2" s="1"/>
  <c r="BF26" i="2"/>
  <c r="AY26" i="2"/>
  <c r="WZ155" i="2"/>
  <c r="KP43" i="2"/>
  <c r="KP16" i="2" s="1"/>
  <c r="KP177" i="2" s="1"/>
  <c r="NZ177" i="2"/>
  <c r="NZ178" i="2" s="1"/>
  <c r="OV16" i="2"/>
  <c r="VE17" i="2"/>
  <c r="VI20" i="2"/>
  <c r="QO43" i="2"/>
  <c r="QO16" i="2" s="1"/>
  <c r="QN43" i="2"/>
  <c r="QN16" i="2" s="1"/>
  <c r="AY49" i="2"/>
  <c r="BF49" i="2"/>
  <c r="K17" i="2"/>
  <c r="O20" i="2"/>
  <c r="KT158" i="2"/>
  <c r="KR158" i="2"/>
  <c r="WQ158" i="2"/>
  <c r="WQ177" i="2" s="1"/>
  <c r="WV177" i="2" s="1"/>
  <c r="PV178" i="2"/>
  <c r="QM186" i="2"/>
  <c r="BC160" i="2"/>
  <c r="BB158" i="2"/>
  <c r="BC158" i="2" s="1"/>
  <c r="BF29" i="2"/>
  <c r="AY29" i="2"/>
  <c r="BF24" i="2"/>
  <c r="AY24" i="2"/>
  <c r="SL158" i="2"/>
  <c r="SN158" i="2"/>
  <c r="AY30" i="2"/>
  <c r="BF30" i="2"/>
  <c r="GY158" i="2"/>
  <c r="GW158" i="2"/>
  <c r="WY144" i="2"/>
  <c r="VI143" i="2"/>
  <c r="UG141" i="2"/>
  <c r="UF141" i="2"/>
  <c r="VI120" i="2"/>
  <c r="WY121" i="2"/>
  <c r="WR121" i="2"/>
  <c r="NI158" i="2"/>
  <c r="NI177" i="2" s="1"/>
  <c r="OS160" i="2"/>
  <c r="O160" i="2"/>
  <c r="BJ177" i="2"/>
  <c r="BG92" i="2"/>
  <c r="AY41" i="2"/>
  <c r="BF41" i="2"/>
  <c r="QO160" i="2"/>
  <c r="PE158" i="2"/>
  <c r="OS43" i="2"/>
  <c r="OS16" i="2" s="1"/>
  <c r="OR43" i="2"/>
  <c r="OR16" i="2" s="1"/>
  <c r="MW158" i="2"/>
  <c r="MV158" i="2"/>
  <c r="AY40" i="2"/>
  <c r="BF40" i="2"/>
  <c r="BF31" i="2"/>
  <c r="AY31" i="2"/>
  <c r="WZ17" i="2"/>
  <c r="VD1" i="2"/>
  <c r="VD16" i="2"/>
  <c r="O43" i="2"/>
  <c r="AY44" i="2"/>
  <c r="BF44" i="2"/>
  <c r="AX44" i="2"/>
  <c r="UE177" i="2"/>
  <c r="GW16" i="2"/>
  <c r="UO160" i="2"/>
  <c r="W192" i="2"/>
  <c r="AY120" i="2"/>
  <c r="AX27" i="2"/>
  <c r="AX64" i="2"/>
  <c r="FL177" i="2"/>
  <c r="DB183" i="2" l="1"/>
  <c r="SN141" i="2"/>
  <c r="KR177" i="2"/>
  <c r="OT177" i="2"/>
  <c r="VE186" i="2"/>
  <c r="AJ191" i="2"/>
  <c r="AJ192" i="2" s="1"/>
  <c r="SI177" i="2"/>
  <c r="SI186" i="2" s="1"/>
  <c r="SL141" i="2"/>
  <c r="SL177" i="2" s="1"/>
  <c r="UF177" i="2"/>
  <c r="EZ177" i="2"/>
  <c r="BA192" i="2"/>
  <c r="GW177" i="2"/>
  <c r="MU187" i="2"/>
  <c r="AV192" i="2"/>
  <c r="DE187" i="2"/>
  <c r="S191" i="2"/>
  <c r="S192" i="2" s="1"/>
  <c r="GY43" i="2"/>
  <c r="GC193" i="2"/>
  <c r="GC16" i="2"/>
  <c r="UN43" i="2"/>
  <c r="UO43" i="2" s="1"/>
  <c r="EX16" i="2"/>
  <c r="EX177" i="2" s="1"/>
  <c r="EX187" i="2" s="1"/>
  <c r="IV43" i="2"/>
  <c r="HZ16" i="2"/>
  <c r="L192" i="2"/>
  <c r="EG193" i="2"/>
  <c r="FC43" i="2"/>
  <c r="FC177" i="2" s="1"/>
  <c r="EG16" i="2"/>
  <c r="DQ178" i="2"/>
  <c r="P191" i="2"/>
  <c r="P192" i="2" s="1"/>
  <c r="UG177" i="2"/>
  <c r="UG185" i="2"/>
  <c r="MX177" i="2"/>
  <c r="UE186" i="2"/>
  <c r="AZ16" i="2"/>
  <c r="BD16" i="2" s="1"/>
  <c r="BD17" i="2"/>
  <c r="DC16" i="2"/>
  <c r="SK186" i="2"/>
  <c r="SK187" i="2" s="1"/>
  <c r="VE16" i="2"/>
  <c r="VE177" i="2" s="1"/>
  <c r="VE178" i="2" s="1"/>
  <c r="AY43" i="2"/>
  <c r="AX43" i="2"/>
  <c r="AY160" i="2"/>
  <c r="AY158" i="2" s="1"/>
  <c r="WV158" i="2"/>
  <c r="SN177" i="2"/>
  <c r="GV177" i="2"/>
  <c r="OS187" i="2"/>
  <c r="NI178" i="2"/>
  <c r="VD177" i="2"/>
  <c r="WZ177" i="2" s="1"/>
  <c r="WZ16" i="2"/>
  <c r="WS120" i="2"/>
  <c r="WY120" i="2"/>
  <c r="WR120" i="2"/>
  <c r="K177" i="2"/>
  <c r="O177" i="2" s="1"/>
  <c r="O17" i="2"/>
  <c r="K16" i="2"/>
  <c r="O16" i="2" s="1"/>
  <c r="AY16" i="2" s="1"/>
  <c r="DD43" i="2"/>
  <c r="DC43" i="2"/>
  <c r="DD177" i="2"/>
  <c r="DD187" i="2"/>
  <c r="BF143" i="2"/>
  <c r="AX143" i="2"/>
  <c r="AX141" i="2" s="1"/>
  <c r="QO158" i="2"/>
  <c r="QO177" i="2" s="1"/>
  <c r="QN158" i="2"/>
  <c r="QN177" i="2" s="1"/>
  <c r="O158" i="2"/>
  <c r="BF158" i="2" s="1"/>
  <c r="BF160" i="2"/>
  <c r="WY143" i="2"/>
  <c r="WS143" i="2"/>
  <c r="VI141" i="2"/>
  <c r="WR143" i="2"/>
  <c r="AY20" i="2"/>
  <c r="BF20" i="2"/>
  <c r="AX20" i="2"/>
  <c r="AY155" i="2"/>
  <c r="BF155" i="2"/>
  <c r="WY49" i="2"/>
  <c r="VI43" i="2"/>
  <c r="WR49" i="2"/>
  <c r="WY156" i="2"/>
  <c r="VI155" i="2"/>
  <c r="MW177" i="2"/>
  <c r="H192" i="2"/>
  <c r="OQ187" i="2"/>
  <c r="OV177" i="2"/>
  <c r="EY177" i="2"/>
  <c r="AZ158" i="2"/>
  <c r="BD141" i="2"/>
  <c r="DC177" i="2"/>
  <c r="MV177" i="2"/>
  <c r="K191" i="2"/>
  <c r="MZ177" i="2"/>
  <c r="GU177" i="2"/>
  <c r="BJ183" i="2"/>
  <c r="BJ178" i="2"/>
  <c r="BJ180" i="2" s="1"/>
  <c r="FA177" i="2"/>
  <c r="FB178" i="2" s="1"/>
  <c r="BF156" i="2"/>
  <c r="AY156" i="2"/>
  <c r="AX156" i="2"/>
  <c r="BF92" i="2"/>
  <c r="BG43" i="2"/>
  <c r="OS158" i="2"/>
  <c r="OS177" i="2" s="1"/>
  <c r="OR158" i="2"/>
  <c r="OR177" i="2" s="1"/>
  <c r="WY20" i="2"/>
  <c r="VI17" i="2"/>
  <c r="J177" i="2"/>
  <c r="PE177" i="2"/>
  <c r="QO186" i="2" s="1"/>
  <c r="WT158" i="2"/>
  <c r="WT177" i="2" s="1"/>
  <c r="WY158" i="2"/>
  <c r="MW187" i="2"/>
  <c r="UG186" i="2" l="1"/>
  <c r="FC178" i="2"/>
  <c r="UN177" i="2"/>
  <c r="UO177" i="2" s="1"/>
  <c r="AW191" i="2"/>
  <c r="AW192" i="2" s="1"/>
  <c r="HZ177" i="2"/>
  <c r="IV16" i="2"/>
  <c r="IV177" i="2" s="1"/>
  <c r="GY16" i="2"/>
  <c r="GY177" i="2" s="1"/>
  <c r="GC177" i="2"/>
  <c r="EG177" i="2"/>
  <c r="FD16" i="2"/>
  <c r="FD177" i="2" s="1"/>
  <c r="K192" i="2"/>
  <c r="QO187" i="2"/>
  <c r="MW188" i="2"/>
  <c r="VE187" i="2"/>
  <c r="K186" i="2"/>
  <c r="VD187" i="2"/>
  <c r="UY17" i="2"/>
  <c r="VI16" i="2"/>
  <c r="WY17" i="2"/>
  <c r="BF43" i="2"/>
  <c r="BG16" i="2"/>
  <c r="BF16" i="2" s="1"/>
  <c r="BG177" i="2"/>
  <c r="WY141" i="2"/>
  <c r="WS141" i="2"/>
  <c r="WR141" i="2"/>
  <c r="AY17" i="2"/>
  <c r="BF17" i="2"/>
  <c r="AX17" i="2"/>
  <c r="J192" i="2"/>
  <c r="O191" i="2"/>
  <c r="OS188" i="2"/>
  <c r="VI186" i="2"/>
  <c r="WS155" i="2"/>
  <c r="WY155" i="2"/>
  <c r="WR155" i="2"/>
  <c r="BD158" i="2"/>
  <c r="AZ177" i="2"/>
  <c r="BD177" i="2" s="1"/>
  <c r="WY43" i="2"/>
  <c r="WS43" i="2"/>
  <c r="WR43" i="2"/>
  <c r="AX191" i="2"/>
  <c r="AY177" i="2"/>
  <c r="AX16" i="2"/>
  <c r="AX177" i="2" s="1"/>
  <c r="AZ191" i="2"/>
  <c r="DD188" i="2"/>
  <c r="GC187" i="2" l="1"/>
  <c r="GT187" i="2"/>
  <c r="GV187" i="2"/>
  <c r="GV188" i="2" s="1"/>
  <c r="EX185" i="2"/>
  <c r="EZ178" i="2"/>
  <c r="EG186" i="2"/>
  <c r="EZ186" i="2"/>
  <c r="EZ187" i="2" s="1"/>
  <c r="FA185" i="2"/>
  <c r="IT187" i="2"/>
  <c r="HZ185" i="2"/>
  <c r="IS187" i="2"/>
  <c r="IS188" i="2" s="1"/>
  <c r="IQ186" i="2"/>
  <c r="HZ179" i="2"/>
  <c r="AZ192" i="2"/>
  <c r="AX192" i="2"/>
  <c r="BF177" i="2"/>
  <c r="BG179" i="2"/>
  <c r="VI177" i="2"/>
  <c r="WY177" i="2" s="1"/>
  <c r="WS16" i="2"/>
  <c r="WY16" i="2"/>
  <c r="WR16" i="2"/>
  <c r="WS177" i="2"/>
  <c r="O195" i="2"/>
  <c r="O192" i="2"/>
  <c r="WR177" i="2"/>
  <c r="VI187" i="2" l="1"/>
  <c r="JU43" i="2" l="1"/>
  <c r="JV43" i="2" s="1"/>
  <c r="AF43" i="2" s="1"/>
  <c r="JU16" i="2" l="1"/>
  <c r="JU177" i="2" s="1"/>
  <c r="JV187" i="2" s="1"/>
  <c r="KQ43" i="2"/>
  <c r="KQ16" i="2" s="1"/>
  <c r="KQ177" i="2" s="1"/>
  <c r="AY191" i="2" s="1"/>
  <c r="AY192" i="2" s="1"/>
  <c r="BB43" i="2"/>
  <c r="BC43" i="2" s="1"/>
  <c r="JV16" i="2"/>
  <c r="KT43" i="2"/>
  <c r="UL43" i="2"/>
  <c r="UM43" i="2" s="1"/>
  <c r="AE191" i="2" l="1"/>
  <c r="AE192" i="2" s="1"/>
  <c r="BB16" i="2"/>
  <c r="BC16" i="2" s="1"/>
  <c r="JV177" i="2"/>
  <c r="KT16" i="2"/>
  <c r="KT177" i="2" s="1"/>
  <c r="AF191" i="2" l="1"/>
  <c r="AF192" i="2" s="1"/>
  <c r="KO187" i="2"/>
  <c r="KQ187" i="2"/>
  <c r="KQ188" i="2" s="1"/>
  <c r="BB177" i="2"/>
  <c r="BC177" i="2" s="1"/>
  <c r="UL177" i="2"/>
  <c r="UM177" i="2" s="1"/>
  <c r="JV188" i="2"/>
</calcChain>
</file>

<file path=xl/sharedStrings.xml><?xml version="1.0" encoding="utf-8"?>
<sst xmlns="http://schemas.openxmlformats.org/spreadsheetml/2006/main" count="1536" uniqueCount="361">
  <si>
    <t>REGIONAL OFFICE</t>
  </si>
  <si>
    <t>BUKIDNON</t>
  </si>
  <si>
    <t>CAMIGUIN</t>
  </si>
  <si>
    <t>LANAO DEL NORTE</t>
  </si>
  <si>
    <t>MIS OCC</t>
  </si>
  <si>
    <t>MIS OR</t>
  </si>
  <si>
    <t>RTC-ILIGAN</t>
  </si>
  <si>
    <t>RTC-TAGOLOAN</t>
  </si>
  <si>
    <t>PTC-PLARIDEL</t>
  </si>
  <si>
    <t>PTC-VALENCIA</t>
  </si>
  <si>
    <t>CORPORATE</t>
  </si>
  <si>
    <t>FAR 1</t>
  </si>
  <si>
    <r>
      <t xml:space="preserve">Department :  </t>
    </r>
    <r>
      <rPr>
        <b/>
        <u/>
        <sz val="12"/>
        <color theme="0"/>
        <rFont val="Arial"/>
        <family val="2"/>
      </rPr>
      <t>DEPARTMENT OF LABOR AND EMPLOYMENT</t>
    </r>
  </si>
  <si>
    <r>
      <t xml:space="preserve">Agency :  </t>
    </r>
    <r>
      <rPr>
        <u/>
        <sz val="10"/>
        <rFont val="Arial"/>
        <family val="2"/>
      </rPr>
      <t>TECHNICAL EDUCATION AND SKILLS DEVELOPMENT AUTHORITY-10</t>
    </r>
  </si>
  <si>
    <t>/</t>
  </si>
  <si>
    <t>Current Year Appropriations</t>
  </si>
  <si>
    <r>
      <t xml:space="preserve">Agency :  </t>
    </r>
    <r>
      <rPr>
        <b/>
        <u/>
        <sz val="12"/>
        <color theme="0"/>
        <rFont val="Arial"/>
        <family val="2"/>
      </rPr>
      <t>TECHNICAL EDUCATION AND SKILLS DEVELOPMENT AUTHORITY-10</t>
    </r>
  </si>
  <si>
    <t>Current Year Appropirations</t>
  </si>
  <si>
    <r>
      <t xml:space="preserve">Operating Unit  :  </t>
    </r>
    <r>
      <rPr>
        <u/>
        <sz val="10"/>
        <rFont val="Arial"/>
        <family val="2"/>
      </rPr>
      <t>TESDA-10 CORPORATE</t>
    </r>
  </si>
  <si>
    <t>Supplemental Appropriations</t>
  </si>
  <si>
    <r>
      <t xml:space="preserve">Operating Unit  :  </t>
    </r>
    <r>
      <rPr>
        <b/>
        <u/>
        <sz val="12"/>
        <color theme="0"/>
        <rFont val="Arial"/>
        <family val="2"/>
      </rPr>
      <t>TESDA REGIONAL OFFICE-10</t>
    </r>
  </si>
  <si>
    <r>
      <t xml:space="preserve">Organization Code (UACS)  :  </t>
    </r>
    <r>
      <rPr>
        <u/>
        <sz val="10"/>
        <rFont val="Arial"/>
        <family val="2"/>
      </rPr>
      <t>302010002</t>
    </r>
  </si>
  <si>
    <t>Continuing Appropriations</t>
  </si>
  <si>
    <r>
      <t xml:space="preserve">Organization Code (UACS)  :  </t>
    </r>
    <r>
      <rPr>
        <b/>
        <u/>
        <sz val="12"/>
        <color theme="0"/>
        <rFont val="Arial"/>
        <family val="2"/>
      </rPr>
      <t>302010002</t>
    </r>
  </si>
  <si>
    <t>Funding Source Cod (as clustered) :  101</t>
  </si>
  <si>
    <t>mooe encoded dec 3</t>
  </si>
  <si>
    <t>Particulars</t>
  </si>
  <si>
    <t>UACS CODE</t>
  </si>
  <si>
    <t>Appropriations</t>
  </si>
  <si>
    <t>Allotments</t>
  </si>
  <si>
    <t>Current Year Obligations</t>
  </si>
  <si>
    <t>Current Year Disbursements</t>
  </si>
  <si>
    <t>Balances</t>
  </si>
  <si>
    <t>Authorized Appropriation</t>
  </si>
  <si>
    <t>Adjustments 
(Transfer (To)/From, Realignment)</t>
  </si>
  <si>
    <t>Adjusted Appropriations</t>
  </si>
  <si>
    <t>Allotments Received</t>
  </si>
  <si>
    <t>Adjustments (Withdrawal, Realignment)</t>
  </si>
  <si>
    <t xml:space="preserve">Transfer To </t>
  </si>
  <si>
    <t>Transfer From</t>
  </si>
  <si>
    <t>Unreleased Appropriations</t>
  </si>
  <si>
    <t>Unobligated Allotment</t>
  </si>
  <si>
    <t>Unpaid Obligations
 (15-20) = (23+24)</t>
  </si>
  <si>
    <r>
      <t xml:space="preserve">Unpaid Obligations
 </t>
    </r>
    <r>
      <rPr>
        <b/>
        <sz val="10"/>
        <color indexed="10"/>
        <rFont val="Arial"/>
        <family val="2"/>
      </rPr>
      <t>(15-20) = (23+24)</t>
    </r>
  </si>
  <si>
    <t>Adjusted</t>
  </si>
  <si>
    <t>JAN</t>
  </si>
  <si>
    <t>FEB</t>
  </si>
  <si>
    <t>MAR</t>
  </si>
  <si>
    <t>1st Quarter</t>
  </si>
  <si>
    <t>APR</t>
  </si>
  <si>
    <t>MAY</t>
  </si>
  <si>
    <t>JUN</t>
  </si>
  <si>
    <t>2nd Quarter</t>
  </si>
  <si>
    <t>JUL</t>
  </si>
  <si>
    <t>AUG</t>
  </si>
  <si>
    <t>SEP</t>
  </si>
  <si>
    <t>3rd Quarter</t>
  </si>
  <si>
    <t>OCT</t>
  </si>
  <si>
    <t xml:space="preserve">NOV </t>
  </si>
  <si>
    <t>DEC</t>
  </si>
  <si>
    <t>4th Quarter</t>
  </si>
  <si>
    <t>NOV</t>
  </si>
  <si>
    <t xml:space="preserve">Due and Demandable </t>
  </si>
  <si>
    <t>Not Yet Due and Demandable</t>
  </si>
  <si>
    <t>Total</t>
  </si>
  <si>
    <t>Ending</t>
  </si>
  <si>
    <t>March 31</t>
  </si>
  <si>
    <t>June 30</t>
  </si>
  <si>
    <t>Sept. 30</t>
  </si>
  <si>
    <t>Dec. 31</t>
  </si>
  <si>
    <t>2</t>
  </si>
  <si>
    <t>3</t>
  </si>
  <si>
    <t>5=(3+4)</t>
  </si>
  <si>
    <t>7</t>
  </si>
  <si>
    <t>10=[{6+
(-)7}
-8+9]</t>
  </si>
  <si>
    <t>15=(11+12+13+14)</t>
  </si>
  <si>
    <t>20=(16+17+18+19)</t>
  </si>
  <si>
    <t>21=(5-10)</t>
  </si>
  <si>
    <t>22=(10-15)</t>
  </si>
  <si>
    <t>23</t>
  </si>
  <si>
    <t>24</t>
  </si>
  <si>
    <t>SUMMARY</t>
  </si>
  <si>
    <t>A. AGENCY SPECIFIC BUDGET</t>
  </si>
  <si>
    <t>Personnel Services</t>
  </si>
  <si>
    <t>50100000 00</t>
  </si>
  <si>
    <t>Salaries and Wages</t>
  </si>
  <si>
    <t>total disb</t>
  </si>
  <si>
    <t>Basic Salary - Permanent</t>
  </si>
  <si>
    <t>50101010 01</t>
  </si>
  <si>
    <t>Basic Salary - Casual</t>
  </si>
  <si>
    <t>50101020 01</t>
  </si>
  <si>
    <t>Basic Salary - Contractual</t>
  </si>
  <si>
    <t>50101020 02</t>
  </si>
  <si>
    <t>Other Compensation</t>
  </si>
  <si>
    <t>Personnel Economic Relief Allowance (PERA)</t>
  </si>
  <si>
    <t>50102010  01</t>
  </si>
  <si>
    <t>Representation Allowance</t>
  </si>
  <si>
    <t>50102020  00</t>
  </si>
  <si>
    <t>Transportation Allowance</t>
  </si>
  <si>
    <t>50102030  01</t>
  </si>
  <si>
    <t>Uniform/Clothing Allowance</t>
  </si>
  <si>
    <t>50102040  01</t>
  </si>
  <si>
    <t>Subsitence Allowance</t>
  </si>
  <si>
    <t>50102050  03</t>
  </si>
  <si>
    <t>Productivity Incentive Bonus</t>
  </si>
  <si>
    <t>50102080  01</t>
  </si>
  <si>
    <t>Year-End Bonus</t>
  </si>
  <si>
    <t>50102140  01</t>
  </si>
  <si>
    <t>Cash Gift</t>
  </si>
  <si>
    <t>50102150  01</t>
  </si>
  <si>
    <t>OtherBenefits</t>
  </si>
  <si>
    <t>CNA</t>
  </si>
  <si>
    <t>Loyalty</t>
  </si>
  <si>
    <t>Anniversary Bonus</t>
  </si>
  <si>
    <t>Monetization</t>
  </si>
  <si>
    <t>Other Personnel Bonuses &amp; Allowances</t>
  </si>
  <si>
    <t>Other Fixed Personnel Expenditure</t>
  </si>
  <si>
    <t>Pag-Ibig Contribution</t>
  </si>
  <si>
    <t>50103020  01</t>
  </si>
  <si>
    <t>Phil-Health Contribution</t>
  </si>
  <si>
    <t>50103030  01</t>
  </si>
  <si>
    <t>ECIP</t>
  </si>
  <si>
    <t>50103040  01</t>
  </si>
  <si>
    <t xml:space="preserve">Maintenance &amp; Other Operating Expenses </t>
  </si>
  <si>
    <t>Regular MOOE Authorized Appro</t>
  </si>
  <si>
    <t>Reg MOOE Oblgns</t>
  </si>
  <si>
    <t>Balance</t>
  </si>
  <si>
    <t>Petty Cash Fund</t>
  </si>
  <si>
    <t>10101020 00</t>
  </si>
  <si>
    <t>Due from Officers and Employees</t>
  </si>
  <si>
    <t>10305020 00</t>
  </si>
  <si>
    <t>Traveling Expenses</t>
  </si>
  <si>
    <t>50201000 00</t>
  </si>
  <si>
    <t>Traveling Expenses - Local</t>
  </si>
  <si>
    <t>50201010 00</t>
  </si>
  <si>
    <t>Traveling Expenses - Foreign</t>
  </si>
  <si>
    <t>50201020 00</t>
  </si>
  <si>
    <t>Training and Scholarship Expenses</t>
  </si>
  <si>
    <t>50202010  00</t>
  </si>
  <si>
    <t>Scholarship Grants/Expenses</t>
  </si>
  <si>
    <t>50202020  00</t>
  </si>
  <si>
    <t>PESFA</t>
  </si>
  <si>
    <t>TWSP Regular</t>
  </si>
  <si>
    <t>TWSP Centrally Managed Funds</t>
  </si>
  <si>
    <t>SAJAHATRA</t>
  </si>
  <si>
    <t>Supplies and Materials Expenses</t>
  </si>
  <si>
    <t>50203010  00</t>
  </si>
  <si>
    <t>Fuel, Oil &amp; Lubricants Expenses</t>
  </si>
  <si>
    <t>50203090  00</t>
  </si>
  <si>
    <t>Other Supplies and Materials Expenses</t>
  </si>
  <si>
    <t>50203990  00</t>
  </si>
  <si>
    <t>Office Supplies Inventories</t>
  </si>
  <si>
    <t>Utility Expenses</t>
  </si>
  <si>
    <t>Water Expenses</t>
  </si>
  <si>
    <t>50204010  00</t>
  </si>
  <si>
    <t>Electricity Expenses</t>
  </si>
  <si>
    <t>50204020  00</t>
  </si>
  <si>
    <t>Cooking Gas Expenses</t>
  </si>
  <si>
    <t>Communication Expenses</t>
  </si>
  <si>
    <t>Postage and Courier Services</t>
  </si>
  <si>
    <t>50205010  00</t>
  </si>
  <si>
    <t>Telephone - Mobile</t>
  </si>
  <si>
    <t>50205020  01</t>
  </si>
  <si>
    <t>Telephone - Landline</t>
  </si>
  <si>
    <t>50205020  02</t>
  </si>
  <si>
    <t>Internet Subscriptions Expenses</t>
  </si>
  <si>
    <t>50205030  00</t>
  </si>
  <si>
    <t>Cable, Satellite ,Telegraph and Radio Expenses</t>
  </si>
  <si>
    <t>50205040  00</t>
  </si>
  <si>
    <t>Awards/Rewards Expenses</t>
  </si>
  <si>
    <t>Prizes</t>
  </si>
  <si>
    <t>Extraordinary and Miscelleneous Expenses</t>
  </si>
  <si>
    <t>50210030  00</t>
  </si>
  <si>
    <t>Membership Dues and Contributions to Org.</t>
  </si>
  <si>
    <t>50299060  00</t>
  </si>
  <si>
    <t>Awards and Indemnities</t>
  </si>
  <si>
    <t>Transportation and Delivery Expenses</t>
  </si>
  <si>
    <t>Subscription Expenses</t>
  </si>
  <si>
    <t>Rewards and Other Claims</t>
  </si>
  <si>
    <t>Professional Services</t>
  </si>
  <si>
    <t>Auditing Services</t>
  </si>
  <si>
    <t>50211020  00</t>
  </si>
  <si>
    <t>Other Professional Services</t>
  </si>
  <si>
    <t>50211990  00</t>
  </si>
  <si>
    <t>Janitorial Services</t>
  </si>
  <si>
    <t>Security Services</t>
  </si>
  <si>
    <t>50212030  00</t>
  </si>
  <si>
    <t>Other General Services</t>
  </si>
  <si>
    <t>50212990  00</t>
  </si>
  <si>
    <t xml:space="preserve">Repairs &amp; Maintenance </t>
  </si>
  <si>
    <t>Building</t>
  </si>
  <si>
    <t>50213040  01</t>
  </si>
  <si>
    <t>School Building</t>
  </si>
  <si>
    <t>Machinery</t>
  </si>
  <si>
    <t>Office Equipment</t>
  </si>
  <si>
    <t>50213050  02</t>
  </si>
  <si>
    <t>Other Machinery and Equipment</t>
  </si>
  <si>
    <t>Building and Other Structure</t>
  </si>
  <si>
    <t>Machinery Equipment</t>
  </si>
  <si>
    <t>Transportation Equipment</t>
  </si>
  <si>
    <t>50213060  01</t>
  </si>
  <si>
    <t>Furniture and Fixtures</t>
  </si>
  <si>
    <t>50213070  00</t>
  </si>
  <si>
    <t>ICT Equipment</t>
  </si>
  <si>
    <t>50213050  03</t>
  </si>
  <si>
    <t>Rents</t>
  </si>
  <si>
    <t>Building and Other Structures</t>
  </si>
  <si>
    <t>Equipment</t>
  </si>
  <si>
    <t>Financial Lease</t>
  </si>
  <si>
    <t>Subsidy</t>
  </si>
  <si>
    <t>Taxes Duties and Licenses</t>
  </si>
  <si>
    <t>Fidelity Bond Premiums</t>
  </si>
  <si>
    <t>Insurance Expenses</t>
  </si>
  <si>
    <t xml:space="preserve">Financial Expenses </t>
  </si>
  <si>
    <t>50604040 01</t>
  </si>
  <si>
    <t>Management Supervision/Trusteeship Fees</t>
  </si>
  <si>
    <t>50604040 02</t>
  </si>
  <si>
    <t>Interest Expenses</t>
  </si>
  <si>
    <t>50604040 03</t>
  </si>
  <si>
    <t>Interest Paid to Non Residents</t>
  </si>
  <si>
    <t>50604040 04</t>
  </si>
  <si>
    <t>Interest Paid to Residents other than General Government</t>
  </si>
  <si>
    <t>50604050 00</t>
  </si>
  <si>
    <t>Interest Paid to other General Government Units</t>
  </si>
  <si>
    <t>50604050 01</t>
  </si>
  <si>
    <t>Bank Charges</t>
  </si>
  <si>
    <t>50301040 00</t>
  </si>
  <si>
    <t xml:space="preserve">Capital Outlays </t>
  </si>
  <si>
    <t>50600000  00</t>
  </si>
  <si>
    <t>Buildings and Other Structures Outlay</t>
  </si>
  <si>
    <t>Buildings</t>
  </si>
  <si>
    <t>School Buildings</t>
  </si>
  <si>
    <t>Machinery and Equipment Outlay</t>
  </si>
  <si>
    <t>50604050  02</t>
  </si>
  <si>
    <t>Furnitures and Fixtures</t>
  </si>
  <si>
    <t>50604070  01</t>
  </si>
  <si>
    <t>Training Tools &amp; Equipment</t>
  </si>
  <si>
    <t>Information and Communication Technology Equipment</t>
  </si>
  <si>
    <t>Communication Equipment</t>
  </si>
  <si>
    <t>50604050  07</t>
  </si>
  <si>
    <t xml:space="preserve">        Other Assets</t>
  </si>
  <si>
    <t>19999990 00</t>
  </si>
  <si>
    <t>LOCALLY FUNDED PROJECTS</t>
  </si>
  <si>
    <t>Capital Outlays (BuB)</t>
  </si>
  <si>
    <t>B.  AUTOMATIC APPROPRIATIONS</t>
  </si>
  <si>
    <t>Retirement and Life Insurance Premium</t>
  </si>
  <si>
    <t>50103010  00</t>
  </si>
  <si>
    <t xml:space="preserve">C.  SPECIAL PURPOSE FUNDS </t>
  </si>
  <si>
    <t>Miscellaneous Personnel Benefits Fund</t>
  </si>
  <si>
    <t>MPBF</t>
  </si>
  <si>
    <t>Pension and Gratuity Fund</t>
  </si>
  <si>
    <t>50104030  01</t>
  </si>
  <si>
    <t>GRAND TOTAL</t>
  </si>
  <si>
    <t>Certified Correct</t>
  </si>
  <si>
    <t>Recommending Approval:</t>
  </si>
  <si>
    <t>Approved by:</t>
  </si>
  <si>
    <t>CLEOFE Z. CORTEJOS</t>
  </si>
  <si>
    <t>JOEL O. SEROHIJOS</t>
  </si>
  <si>
    <t>LONIE B. GONZAGA</t>
  </si>
  <si>
    <t>EDGAR A. SALES</t>
  </si>
  <si>
    <t>___________________________</t>
  </si>
  <si>
    <t>AO V / Budget Officer</t>
  </si>
  <si>
    <t>Accountant</t>
  </si>
  <si>
    <t>Chief, RFASD</t>
  </si>
  <si>
    <t>Regional Director</t>
  </si>
  <si>
    <t>Budget Officer</t>
  </si>
  <si>
    <t>Accoutant IV</t>
  </si>
  <si>
    <t>Date  : January 26, 2015</t>
  </si>
  <si>
    <t>Date  : October 10, 2014</t>
  </si>
  <si>
    <t>Date  : November 25, 2014</t>
  </si>
  <si>
    <t>Reg MOOE</t>
  </si>
  <si>
    <t>as of Aug</t>
  </si>
  <si>
    <t xml:space="preserve">per GAA </t>
  </si>
  <si>
    <t>LAA Issued</t>
  </si>
  <si>
    <t>Cont Appro</t>
  </si>
  <si>
    <t>per FAR1B</t>
  </si>
  <si>
    <t>FY2014</t>
  </si>
  <si>
    <t>Current</t>
  </si>
  <si>
    <t>Cont. Appro.</t>
  </si>
  <si>
    <t>CO DOWNLOADED FY 2015</t>
  </si>
  <si>
    <t>TOTAL CONT APPRO</t>
  </si>
  <si>
    <t>TOTAL</t>
  </si>
  <si>
    <t>Date  : February 26, 2015</t>
  </si>
  <si>
    <t>FAR 1A</t>
  </si>
  <si>
    <t>Corporate OU</t>
  </si>
  <si>
    <t>RO</t>
  </si>
  <si>
    <t>Provincial Offices:</t>
  </si>
  <si>
    <t>Bukidnon</t>
  </si>
  <si>
    <t>Camiguin</t>
  </si>
  <si>
    <t xml:space="preserve">Lanao Del Norte </t>
  </si>
  <si>
    <t>Misamis Occidental</t>
  </si>
  <si>
    <t>Misamis Oriental</t>
  </si>
  <si>
    <t>Training Centers:</t>
  </si>
  <si>
    <t>PTC-Plaridel</t>
  </si>
  <si>
    <t>PTC-Valencia</t>
  </si>
  <si>
    <t>RTC-Iligan</t>
  </si>
  <si>
    <t>RTC-Tagoloan</t>
  </si>
  <si>
    <t>Total (Corporate)</t>
  </si>
  <si>
    <t>Obligations Incurred</t>
  </si>
  <si>
    <t>% Utilization</t>
  </si>
  <si>
    <t>REG MOOE</t>
  </si>
  <si>
    <t>FUND STATUS AO FEBRUARY 25, 2015</t>
  </si>
  <si>
    <t>TESDA-10 REGULAR MOOE, FY 2015</t>
  </si>
  <si>
    <t>MOOE Allocation *</t>
  </si>
  <si>
    <t xml:space="preserve"> * FY 2014 level prior to realignment of savings for CNA Incentive Payment</t>
  </si>
  <si>
    <t xml:space="preserve">TESDA-10 </t>
  </si>
  <si>
    <t>STEP, FY 2015</t>
  </si>
  <si>
    <t xml:space="preserve">MOOE Allocation </t>
  </si>
  <si>
    <t xml:space="preserve">Total </t>
  </si>
  <si>
    <t>Office Supplies Inventory</t>
  </si>
  <si>
    <t>Prepaid Insurance</t>
  </si>
  <si>
    <t>Performance Enhancement Incentives &amp; PBB</t>
  </si>
  <si>
    <t xml:space="preserve">Salary Adjustment </t>
  </si>
  <si>
    <t>50102990 11</t>
  </si>
  <si>
    <t>Basic Salary - Civilian</t>
  </si>
  <si>
    <t>PERA - Civilian</t>
  </si>
  <si>
    <t>Clothing/Uniform Allowance</t>
  </si>
  <si>
    <t>Cash Gift - Civilian</t>
  </si>
  <si>
    <t>Bonus - Civilian</t>
  </si>
  <si>
    <t>Pag - IBIG - Civilian</t>
  </si>
  <si>
    <t>Philhealth - Civilian</t>
  </si>
  <si>
    <t>ECIP - Civilian</t>
  </si>
  <si>
    <t>Office Supplies Expenses (MOOE)</t>
  </si>
  <si>
    <t xml:space="preserve">Training Expenses </t>
  </si>
  <si>
    <t>El Nino Affected Areas</t>
  </si>
  <si>
    <t>Consultancy Services</t>
  </si>
  <si>
    <t>50102140 01</t>
  </si>
  <si>
    <t xml:space="preserve">         Cash Gift</t>
  </si>
  <si>
    <t>50211030 00</t>
  </si>
  <si>
    <t>Bonus</t>
  </si>
  <si>
    <t>Barangay Kabuhayan STP</t>
  </si>
  <si>
    <t>BUB Admin. Cost</t>
  </si>
  <si>
    <t>Training Expenses (BuB)</t>
  </si>
  <si>
    <t>Certified Correct:</t>
  </si>
  <si>
    <t>JOFEL U. RONE</t>
  </si>
  <si>
    <t>Accountable Forms</t>
  </si>
  <si>
    <t>50203020 00</t>
  </si>
  <si>
    <t>Semi-Expendable Machinery &amp; Equipment Expenses</t>
  </si>
  <si>
    <t>50203210 00</t>
  </si>
  <si>
    <t>Other Maintenance &amp; Operating Expenses</t>
  </si>
  <si>
    <t>Advertising Expenses</t>
  </si>
  <si>
    <t>Rent-Living Quarters</t>
  </si>
  <si>
    <t>50215010 00</t>
  </si>
  <si>
    <t>50215030 00</t>
  </si>
  <si>
    <t>50219010 00</t>
  </si>
  <si>
    <t>50219040 00</t>
  </si>
  <si>
    <t>50219050 05</t>
  </si>
  <si>
    <t>50219070 00</t>
  </si>
  <si>
    <t>50299990 99</t>
  </si>
  <si>
    <t>50211990 00</t>
  </si>
  <si>
    <r>
      <t xml:space="preserve">Department :  </t>
    </r>
    <r>
      <rPr>
        <u/>
        <sz val="10"/>
        <rFont val="Arial"/>
        <family val="2"/>
      </rPr>
      <t>OTHER EXECUTIVE OFFICES</t>
    </r>
  </si>
  <si>
    <t>MIRALUNA N. BAJE-LOPEZ</t>
  </si>
  <si>
    <t>FA</t>
  </si>
  <si>
    <t>Provincial Director</t>
  </si>
  <si>
    <t>EDT-TBCTP</t>
  </si>
  <si>
    <t>50202010 00</t>
  </si>
  <si>
    <t>For the Quarter, September 30, 2017</t>
  </si>
  <si>
    <t>Date: 10/03/2017</t>
  </si>
  <si>
    <t>MARY ANN M. PIT</t>
  </si>
  <si>
    <t>Administrative Officer V</t>
  </si>
  <si>
    <t>Provincial Directoe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</si>
</sst>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\P#,##0.00_);[Red]\(\P#,##0.00\)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b/>
      <sz val="14"/>
      <color rgb="FF7030A0"/>
      <name val="Arial"/>
      <family val="2"/>
    </font>
    <font>
      <b/>
      <sz val="9"/>
      <color rgb="FF7030A0"/>
      <name val="Arial"/>
      <family val="2"/>
    </font>
    <font>
      <b/>
      <sz val="14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8"/>
      <color rgb="FF7030A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4"/>
      <color theme="8" tint="-0.249977111117893"/>
      <name val="Arial"/>
      <family val="2"/>
    </font>
    <font>
      <b/>
      <sz val="12"/>
      <color rgb="FFC00000"/>
      <name val="Arial"/>
      <family val="2"/>
    </font>
    <font>
      <b/>
      <sz val="14"/>
      <color theme="6" tint="-0.49998474074526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8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10"/>
      <color rgb="FF7030A0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6" tint="-0.49998474074526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i/>
      <sz val="9"/>
      <name val="Arial Narrow"/>
      <family val="2"/>
    </font>
    <font>
      <b/>
      <i/>
      <sz val="9"/>
      <color indexed="10"/>
      <name val="Arial Narrow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94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3" fillId="0" borderId="0" applyFont="0" applyFill="0" applyBorder="0" applyAlignment="0" applyProtection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8">
    <xf numFmtId="0" fontId="0" fillId="0" borderId="0" xfId="0"/>
    <xf numFmtId="0" fontId="0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2" borderId="0" xfId="0" applyFont="1" applyFill="1"/>
    <xf numFmtId="0" fontId="6" fillId="0" borderId="0" xfId="0" applyFont="1" applyFill="1"/>
    <xf numFmtId="0" fontId="7" fillId="0" borderId="0" xfId="0" applyFont="1" applyFill="1"/>
    <xf numFmtId="43" fontId="7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43" fontId="10" fillId="0" borderId="0" xfId="0" applyNumberFormat="1" applyFont="1" applyFill="1"/>
    <xf numFmtId="0" fontId="9" fillId="0" borderId="0" xfId="0" applyFont="1"/>
    <xf numFmtId="0" fontId="11" fillId="0" borderId="0" xfId="0" applyFont="1" applyFill="1"/>
    <xf numFmtId="0" fontId="11" fillId="0" borderId="0" xfId="0" applyFont="1"/>
    <xf numFmtId="43" fontId="12" fillId="0" borderId="0" xfId="0" applyNumberFormat="1" applyFont="1"/>
    <xf numFmtId="43" fontId="13" fillId="0" borderId="0" xfId="0" applyNumberFormat="1" applyFont="1" applyFill="1"/>
    <xf numFmtId="0" fontId="8" fillId="0" borderId="0" xfId="0" applyFont="1"/>
    <xf numFmtId="43" fontId="14" fillId="0" borderId="1" xfId="1" applyFont="1" applyFill="1" applyBorder="1"/>
    <xf numFmtId="43" fontId="15" fillId="0" borderId="0" xfId="0" applyNumberFormat="1" applyFont="1"/>
    <xf numFmtId="0" fontId="16" fillId="0" borderId="0" xfId="0" applyFont="1"/>
    <xf numFmtId="0" fontId="17" fillId="0" borderId="0" xfId="0" applyFont="1"/>
    <xf numFmtId="43" fontId="5" fillId="0" borderId="0" xfId="0" applyNumberFormat="1" applyFont="1"/>
    <xf numFmtId="0" fontId="18" fillId="0" borderId="0" xfId="0" applyFont="1"/>
    <xf numFmtId="0" fontId="19" fillId="0" borderId="0" xfId="0" applyFont="1" applyFill="1"/>
    <xf numFmtId="0" fontId="21" fillId="0" borderId="0" xfId="0" applyFont="1" applyFill="1"/>
    <xf numFmtId="43" fontId="14" fillId="0" borderId="2" xfId="1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0" xfId="0" applyFont="1" applyFill="1"/>
    <xf numFmtId="0" fontId="7" fillId="0" borderId="1" xfId="0" applyFont="1" applyFill="1" applyBorder="1"/>
    <xf numFmtId="43" fontId="25" fillId="0" borderId="0" xfId="0" applyNumberFormat="1" applyFont="1"/>
    <xf numFmtId="43" fontId="5" fillId="0" borderId="0" xfId="0" applyNumberFormat="1" applyFont="1" applyFill="1"/>
    <xf numFmtId="43" fontId="15" fillId="0" borderId="0" xfId="0" applyNumberFormat="1" applyFont="1" applyFill="1"/>
    <xf numFmtId="43" fontId="9" fillId="0" borderId="0" xfId="0" applyNumberFormat="1" applyFont="1" applyFill="1"/>
    <xf numFmtId="43" fontId="11" fillId="0" borderId="0" xfId="0" applyNumberFormat="1" applyFont="1"/>
    <xf numFmtId="43" fontId="8" fillId="0" borderId="0" xfId="0" applyNumberFormat="1" applyFont="1"/>
    <xf numFmtId="43" fontId="26" fillId="0" borderId="0" xfId="0" applyNumberFormat="1" applyFont="1" applyFill="1"/>
    <xf numFmtId="43" fontId="26" fillId="0" borderId="0" xfId="0" applyNumberFormat="1" applyFont="1"/>
    <xf numFmtId="43" fontId="27" fillId="0" borderId="0" xfId="0" applyNumberFormat="1" applyFont="1"/>
    <xf numFmtId="43" fontId="13" fillId="0" borderId="0" xfId="0" applyNumberFormat="1" applyFont="1"/>
    <xf numFmtId="43" fontId="28" fillId="0" borderId="0" xfId="0" applyNumberFormat="1" applyFont="1"/>
    <xf numFmtId="43" fontId="29" fillId="0" borderId="0" xfId="0" applyNumberFormat="1" applyFont="1"/>
    <xf numFmtId="0" fontId="30" fillId="3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/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7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0" borderId="0" xfId="0" applyFont="1" applyFill="1"/>
    <xf numFmtId="0" fontId="30" fillId="3" borderId="0" xfId="0" applyFont="1" applyFill="1"/>
    <xf numFmtId="0" fontId="7" fillId="6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16" fontId="7" fillId="0" borderId="33" xfId="0" quotePrefix="1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" fontId="7" fillId="0" borderId="1" xfId="0" quotePrefix="1" applyNumberFormat="1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16" fontId="7" fillId="7" borderId="33" xfId="0" quotePrefix="1" applyNumberFormat="1" applyFont="1" applyFill="1" applyBorder="1" applyAlignment="1">
      <alignment horizontal="center" vertical="center" wrapText="1"/>
    </xf>
    <xf numFmtId="0" fontId="14" fillId="0" borderId="39" xfId="0" quotePrefix="1" applyFont="1" applyFill="1" applyBorder="1" applyAlignment="1">
      <alignment horizontal="center" vertical="center" wrapText="1"/>
    </xf>
    <xf numFmtId="0" fontId="14" fillId="0" borderId="31" xfId="0" quotePrefix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0" xfId="0" quotePrefix="1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1" xfId="0" quotePrefix="1" applyFont="1" applyFill="1" applyBorder="1" applyAlignment="1">
      <alignment horizontal="center" vertical="center" wrapText="1"/>
    </xf>
    <xf numFmtId="0" fontId="30" fillId="3" borderId="0" xfId="0" quotePrefix="1" applyFont="1" applyFill="1" applyBorder="1" applyAlignment="1">
      <alignment horizontal="center" vertical="center" wrapText="1"/>
    </xf>
    <xf numFmtId="0" fontId="30" fillId="0" borderId="0" xfId="0" quotePrefix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14" fillId="0" borderId="23" xfId="0" quotePrefix="1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30" fillId="0" borderId="24" xfId="0" quotePrefix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/>
    </xf>
    <xf numFmtId="0" fontId="14" fillId="0" borderId="32" xfId="0" quotePrefix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3" xfId="0" quotePrefix="1" applyFont="1" applyFill="1" applyBorder="1" applyAlignment="1">
      <alignment horizontal="center" vertical="center" wrapText="1"/>
    </xf>
    <xf numFmtId="0" fontId="30" fillId="6" borderId="33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30" fillId="0" borderId="35" xfId="0" quotePrefix="1" applyFont="1" applyFill="1" applyBorder="1" applyAlignment="1">
      <alignment horizontal="center" vertical="center" wrapText="1"/>
    </xf>
    <xf numFmtId="0" fontId="30" fillId="6" borderId="29" xfId="0" applyFont="1" applyFill="1" applyBorder="1" applyAlignment="1">
      <alignment horizontal="center" vertical="center" wrapText="1"/>
    </xf>
    <xf numFmtId="0" fontId="30" fillId="5" borderId="29" xfId="0" applyFont="1" applyFill="1" applyBorder="1" applyAlignment="1">
      <alignment horizontal="center" vertical="center" wrapText="1"/>
    </xf>
    <xf numFmtId="0" fontId="30" fillId="0" borderId="3" xfId="0" applyFont="1" applyFill="1" applyBorder="1"/>
    <xf numFmtId="0" fontId="14" fillId="0" borderId="4" xfId="0" applyFont="1" applyFill="1" applyBorder="1"/>
    <xf numFmtId="0" fontId="14" fillId="0" borderId="42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37" fontId="5" fillId="0" borderId="26" xfId="0" applyNumberFormat="1" applyFont="1" applyFill="1" applyBorder="1"/>
    <xf numFmtId="37" fontId="5" fillId="0" borderId="25" xfId="0" applyNumberFormat="1" applyFont="1" applyFill="1" applyBorder="1"/>
    <xf numFmtId="37" fontId="5" fillId="6" borderId="25" xfId="0" applyNumberFormat="1" applyFont="1" applyFill="1" applyBorder="1"/>
    <xf numFmtId="37" fontId="5" fillId="5" borderId="25" xfId="0" applyNumberFormat="1" applyFont="1" applyFill="1" applyBorder="1"/>
    <xf numFmtId="0" fontId="5" fillId="0" borderId="25" xfId="0" applyFont="1" applyFill="1" applyBorder="1"/>
    <xf numFmtId="0" fontId="5" fillId="0" borderId="28" xfId="0" applyFont="1" applyFill="1" applyBorder="1"/>
    <xf numFmtId="37" fontId="5" fillId="0" borderId="0" xfId="0" applyNumberFormat="1" applyFont="1" applyFill="1" applyBorder="1"/>
    <xf numFmtId="37" fontId="5" fillId="6" borderId="0" xfId="0" applyNumberFormat="1" applyFont="1" applyFill="1" applyBorder="1"/>
    <xf numFmtId="37" fontId="5" fillId="5" borderId="0" xfId="0" applyNumberFormat="1" applyFont="1" applyFill="1" applyBorder="1"/>
    <xf numFmtId="37" fontId="5" fillId="8" borderId="0" xfId="0" applyNumberFormat="1" applyFont="1" applyFill="1" applyBorder="1"/>
    <xf numFmtId="43" fontId="14" fillId="9" borderId="0" xfId="1" applyFont="1" applyFill="1" applyBorder="1"/>
    <xf numFmtId="0" fontId="14" fillId="0" borderId="0" xfId="0" applyFont="1" applyFill="1"/>
    <xf numFmtId="43" fontId="14" fillId="0" borderId="0" xfId="0" applyNumberFormat="1" applyFont="1"/>
    <xf numFmtId="0" fontId="14" fillId="0" borderId="0" xfId="0" applyFont="1"/>
    <xf numFmtId="43" fontId="14" fillId="0" borderId="0" xfId="0" applyNumberFormat="1" applyFont="1" applyFill="1"/>
    <xf numFmtId="43" fontId="5" fillId="6" borderId="0" xfId="1" applyFont="1" applyFill="1" applyBorder="1"/>
    <xf numFmtId="43" fontId="5" fillId="5" borderId="0" xfId="1" applyFont="1" applyFill="1" applyBorder="1"/>
    <xf numFmtId="43" fontId="5" fillId="8" borderId="0" xfId="1" applyFont="1" applyFill="1" applyBorder="1"/>
    <xf numFmtId="43" fontId="14" fillId="6" borderId="0" xfId="1" applyFont="1" applyFill="1" applyBorder="1"/>
    <xf numFmtId="43" fontId="14" fillId="5" borderId="0" xfId="1" applyFont="1" applyFill="1" applyBorder="1"/>
    <xf numFmtId="43" fontId="5" fillId="10" borderId="1" xfId="1" applyFont="1" applyFill="1" applyBorder="1"/>
    <xf numFmtId="43" fontId="37" fillId="10" borderId="1" xfId="1" applyFont="1" applyFill="1" applyBorder="1"/>
    <xf numFmtId="43" fontId="14" fillId="8" borderId="0" xfId="1" applyFont="1" applyFill="1" applyBorder="1"/>
    <xf numFmtId="43" fontId="14" fillId="0" borderId="0" xfId="1" applyFont="1" applyFill="1" applyBorder="1" applyAlignment="1">
      <alignment horizontal="center" wrapText="1"/>
    </xf>
    <xf numFmtId="43" fontId="14" fillId="6" borderId="1" xfId="1" applyFont="1" applyFill="1" applyBorder="1"/>
    <xf numFmtId="43" fontId="14" fillId="5" borderId="1" xfId="1" applyFont="1" applyFill="1" applyBorder="1"/>
    <xf numFmtId="43" fontId="14" fillId="8" borderId="1" xfId="1" applyFont="1" applyFill="1" applyBorder="1"/>
    <xf numFmtId="43" fontId="34" fillId="0" borderId="0" xfId="0" applyNumberFormat="1" applyFont="1"/>
    <xf numFmtId="0" fontId="39" fillId="0" borderId="14" xfId="0" applyFont="1" applyFill="1" applyBorder="1" applyAlignment="1">
      <alignment horizontal="left" indent="3"/>
    </xf>
    <xf numFmtId="43" fontId="39" fillId="0" borderId="14" xfId="1" applyFont="1" applyFill="1" applyBorder="1" applyAlignment="1">
      <alignment horizontal="left" indent="3"/>
    </xf>
    <xf numFmtId="43" fontId="5" fillId="10" borderId="0" xfId="1" applyFont="1" applyFill="1" applyBorder="1"/>
    <xf numFmtId="43" fontId="5" fillId="14" borderId="0" xfId="1" applyFont="1" applyFill="1" applyBorder="1"/>
    <xf numFmtId="0" fontId="35" fillId="0" borderId="43" xfId="46" applyFont="1" applyFill="1" applyBorder="1" applyAlignment="1">
      <alignment horizontal="center"/>
    </xf>
    <xf numFmtId="43" fontId="37" fillId="0" borderId="0" xfId="1" applyFont="1" applyFill="1" applyBorder="1"/>
    <xf numFmtId="43" fontId="5" fillId="5" borderId="1" xfId="1" applyFont="1" applyFill="1" applyBorder="1"/>
    <xf numFmtId="0" fontId="14" fillId="0" borderId="0" xfId="0" applyFont="1" applyFill="1" applyBorder="1"/>
    <xf numFmtId="37" fontId="14" fillId="0" borderId="0" xfId="0" applyNumberFormat="1" applyFont="1" applyFill="1" applyBorder="1"/>
    <xf numFmtId="43" fontId="5" fillId="6" borderId="1" xfId="1" applyFont="1" applyFill="1" applyBorder="1"/>
    <xf numFmtId="43" fontId="19" fillId="0" borderId="0" xfId="1" applyFont="1" applyFill="1" applyBorder="1"/>
    <xf numFmtId="43" fontId="42" fillId="0" borderId="0" xfId="1" applyFont="1" applyFill="1" applyBorder="1"/>
    <xf numFmtId="43" fontId="19" fillId="6" borderId="0" xfId="1" applyFont="1" applyFill="1" applyBorder="1"/>
    <xf numFmtId="0" fontId="43" fillId="0" borderId="0" xfId="0" applyFont="1" applyFill="1" applyBorder="1" applyAlignment="1"/>
    <xf numFmtId="0" fontId="44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6" borderId="0" xfId="0" applyFont="1" applyFill="1" applyBorder="1" applyAlignment="1"/>
    <xf numFmtId="0" fontId="5" fillId="5" borderId="0" xfId="0" applyFont="1" applyFill="1" applyBorder="1"/>
    <xf numFmtId="43" fontId="43" fillId="0" borderId="0" xfId="1" applyFont="1" applyFill="1" applyBorder="1" applyAlignment="1"/>
    <xf numFmtId="43" fontId="44" fillId="0" borderId="0" xfId="1" applyFont="1" applyFill="1" applyBorder="1" applyAlignment="1">
      <alignment horizontal="left"/>
    </xf>
    <xf numFmtId="0" fontId="5" fillId="8" borderId="0" xfId="0" applyFont="1" applyFill="1" applyBorder="1"/>
    <xf numFmtId="0" fontId="5" fillId="6" borderId="0" xfId="0" applyFont="1" applyFill="1" applyBorder="1"/>
    <xf numFmtId="43" fontId="46" fillId="16" borderId="44" xfId="1" applyFont="1" applyFill="1" applyBorder="1" applyAlignment="1"/>
    <xf numFmtId="43" fontId="46" fillId="0" borderId="0" xfId="1" applyFont="1" applyFill="1" applyAlignment="1"/>
    <xf numFmtId="0" fontId="23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49" fillId="0" borderId="0" xfId="0" applyFont="1" applyFill="1" applyBorder="1" applyAlignment="1"/>
    <xf numFmtId="0" fontId="39" fillId="0" borderId="0" xfId="0" applyFont="1" applyFill="1" applyBorder="1" applyAlignment="1">
      <alignment horizontal="left" indent="2"/>
    </xf>
    <xf numFmtId="43" fontId="5" fillId="0" borderId="0" xfId="1" applyFont="1" applyFill="1"/>
    <xf numFmtId="43" fontId="5" fillId="0" borderId="0" xfId="1" applyFont="1"/>
    <xf numFmtId="43" fontId="0" fillId="0" borderId="0" xfId="1" applyFont="1" applyFill="1"/>
    <xf numFmtId="0" fontId="50" fillId="0" borderId="0" xfId="0" applyFont="1" applyFill="1" applyBorder="1" applyAlignment="1">
      <alignment horizontal="left" indent="2"/>
    </xf>
    <xf numFmtId="0" fontId="34" fillId="0" borderId="0" xfId="0" applyFont="1"/>
    <xf numFmtId="0" fontId="39" fillId="0" borderId="0" xfId="0" applyFont="1" applyFill="1" applyBorder="1" applyAlignment="1">
      <alignment horizontal="left" indent="1"/>
    </xf>
    <xf numFmtId="0" fontId="39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indent="3"/>
    </xf>
    <xf numFmtId="0" fontId="30" fillId="0" borderId="0" xfId="0" applyFont="1" applyFill="1" applyBorder="1" applyAlignment="1">
      <alignment horizontal="left" indent="1"/>
    </xf>
    <xf numFmtId="43" fontId="5" fillId="0" borderId="14" xfId="1" applyFont="1" applyFill="1" applyBorder="1" applyAlignment="1">
      <alignment horizontal="left" indent="3"/>
    </xf>
    <xf numFmtId="0" fontId="5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3" fontId="5" fillId="0" borderId="0" xfId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4" borderId="7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1" xfId="1" applyFont="1" applyFill="1" applyBorder="1"/>
    <xf numFmtId="43" fontId="14" fillId="9" borderId="1" xfId="1" applyFont="1" applyFill="1" applyBorder="1"/>
    <xf numFmtId="43" fontId="5" fillId="0" borderId="0" xfId="1" applyFont="1" applyBorder="1" applyAlignment="1">
      <alignment horizontal="right"/>
    </xf>
    <xf numFmtId="43" fontId="5" fillId="0" borderId="0" xfId="1" applyFont="1" applyFill="1" applyBorder="1"/>
    <xf numFmtId="43" fontId="14" fillId="0" borderId="0" xfId="1" applyFont="1" applyFill="1" applyBorder="1"/>
    <xf numFmtId="43" fontId="46" fillId="16" borderId="0" xfId="1" applyFont="1" applyFill="1" applyAlignment="1"/>
    <xf numFmtId="0" fontId="24" fillId="0" borderId="0" xfId="0" applyFont="1"/>
    <xf numFmtId="0" fontId="24" fillId="0" borderId="48" xfId="0" applyFont="1" applyBorder="1"/>
    <xf numFmtId="0" fontId="24" fillId="0" borderId="48" xfId="0" applyFont="1" applyBorder="1" applyAlignment="1">
      <alignment horizontal="left" indent="1"/>
    </xf>
    <xf numFmtId="0" fontId="19" fillId="0" borderId="51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43" fontId="19" fillId="0" borderId="52" xfId="1" applyFont="1" applyBorder="1"/>
    <xf numFmtId="43" fontId="24" fillId="0" borderId="49" xfId="1" applyFont="1" applyBorder="1"/>
    <xf numFmtId="0" fontId="19" fillId="0" borderId="46" xfId="0" applyFont="1" applyBorder="1" applyAlignment="1">
      <alignment horizontal="center" vertical="center" wrapText="1"/>
    </xf>
    <xf numFmtId="43" fontId="0" fillId="0" borderId="0" xfId="0" applyNumberFormat="1"/>
    <xf numFmtId="1" fontId="24" fillId="0" borderId="50" xfId="0" applyNumberFormat="1" applyFont="1" applyBorder="1" applyAlignment="1">
      <alignment horizontal="center"/>
    </xf>
    <xf numFmtId="1" fontId="19" fillId="0" borderId="53" xfId="0" applyNumberFormat="1" applyFont="1" applyBorder="1" applyAlignment="1">
      <alignment horizontal="center"/>
    </xf>
    <xf numFmtId="0" fontId="54" fillId="0" borderId="0" xfId="0" applyFont="1"/>
    <xf numFmtId="43" fontId="56" fillId="16" borderId="0" xfId="1" applyFont="1" applyFill="1" applyAlignment="1"/>
    <xf numFmtId="43" fontId="56" fillId="0" borderId="0" xfId="0" applyNumberFormat="1" applyFont="1"/>
    <xf numFmtId="0" fontId="56" fillId="0" borderId="0" xfId="0" applyFont="1"/>
    <xf numFmtId="0" fontId="7" fillId="0" borderId="25" xfId="0" applyFont="1" applyFill="1" applyBorder="1" applyAlignment="1">
      <alignment horizontal="center" vertical="center" wrapText="1"/>
    </xf>
    <xf numFmtId="0" fontId="14" fillId="0" borderId="54" xfId="0" applyFont="1" applyFill="1" applyBorder="1"/>
    <xf numFmtId="37" fontId="5" fillId="0" borderId="54" xfId="0" applyNumberFormat="1" applyFont="1" applyFill="1" applyBorder="1"/>
    <xf numFmtId="0" fontId="5" fillId="0" borderId="54" xfId="0" applyFont="1" applyFill="1" applyBorder="1"/>
    <xf numFmtId="0" fontId="5" fillId="0" borderId="55" xfId="0" applyFont="1" applyFill="1" applyBorder="1"/>
    <xf numFmtId="37" fontId="0" fillId="0" borderId="17" xfId="0" applyNumberFormat="1" applyFont="1" applyFill="1" applyBorder="1"/>
    <xf numFmtId="37" fontId="0" fillId="0" borderId="18" xfId="0" applyNumberFormat="1" applyFont="1" applyFill="1" applyBorder="1"/>
    <xf numFmtId="0" fontId="0" fillId="0" borderId="18" xfId="0" applyFont="1" applyFill="1" applyBorder="1"/>
    <xf numFmtId="0" fontId="0" fillId="0" borderId="27" xfId="0" applyFont="1" applyFill="1" applyBorder="1"/>
    <xf numFmtId="0" fontId="0" fillId="0" borderId="56" xfId="0" applyFont="1" applyFill="1" applyBorder="1"/>
    <xf numFmtId="0" fontId="34" fillId="0" borderId="57" xfId="0" applyFont="1" applyFill="1" applyBorder="1" applyAlignment="1">
      <alignment horizontal="left"/>
    </xf>
    <xf numFmtId="43" fontId="14" fillId="0" borderId="57" xfId="1" applyFont="1" applyFill="1" applyBorder="1"/>
    <xf numFmtId="43" fontId="5" fillId="0" borderId="57" xfId="1" applyFont="1" applyFill="1" applyBorder="1"/>
    <xf numFmtId="43" fontId="14" fillId="9" borderId="57" xfId="1" applyFont="1" applyFill="1" applyBorder="1"/>
    <xf numFmtId="0" fontId="14" fillId="2" borderId="57" xfId="0" applyFont="1" applyFill="1" applyBorder="1"/>
    <xf numFmtId="43" fontId="14" fillId="0" borderId="57" xfId="0" applyNumberFormat="1" applyFont="1" applyFill="1" applyBorder="1"/>
    <xf numFmtId="0" fontId="14" fillId="0" borderId="57" xfId="0" applyFont="1" applyFill="1" applyBorder="1"/>
    <xf numFmtId="43" fontId="0" fillId="0" borderId="57" xfId="1" applyFont="1" applyFill="1" applyBorder="1"/>
    <xf numFmtId="43" fontId="0" fillId="0" borderId="57" xfId="0" applyNumberFormat="1" applyFont="1" applyBorder="1"/>
    <xf numFmtId="43" fontId="14" fillId="0" borderId="57" xfId="0" applyNumberFormat="1" applyFont="1" applyBorder="1"/>
    <xf numFmtId="0" fontId="14" fillId="0" borderId="57" xfId="0" applyFont="1" applyBorder="1"/>
    <xf numFmtId="4" fontId="56" fillId="9" borderId="57" xfId="1" applyNumberFormat="1" applyFont="1" applyFill="1" applyBorder="1"/>
    <xf numFmtId="0" fontId="34" fillId="0" borderId="43" xfId="0" applyFont="1" applyFill="1" applyBorder="1" applyAlignment="1">
      <alignment horizontal="left"/>
    </xf>
    <xf numFmtId="0" fontId="0" fillId="0" borderId="59" xfId="0" applyFont="1" applyFill="1" applyBorder="1"/>
    <xf numFmtId="0" fontId="35" fillId="0" borderId="59" xfId="2" applyFont="1" applyFill="1" applyBorder="1" applyAlignment="1">
      <alignment horizontal="center"/>
    </xf>
    <xf numFmtId="43" fontId="14" fillId="0" borderId="59" xfId="1" applyFont="1" applyFill="1" applyBorder="1"/>
    <xf numFmtId="43" fontId="14" fillId="9" borderId="59" xfId="1" applyFont="1" applyFill="1" applyBorder="1"/>
    <xf numFmtId="0" fontId="14" fillId="2" borderId="59" xfId="0" applyFont="1" applyFill="1" applyBorder="1"/>
    <xf numFmtId="43" fontId="14" fillId="0" borderId="59" xfId="0" applyNumberFormat="1" applyFont="1" applyFill="1" applyBorder="1"/>
    <xf numFmtId="0" fontId="14" fillId="0" borderId="59" xfId="0" applyFont="1" applyFill="1" applyBorder="1"/>
    <xf numFmtId="43" fontId="0" fillId="0" borderId="59" xfId="0" applyNumberFormat="1" applyFont="1" applyBorder="1"/>
    <xf numFmtId="0" fontId="14" fillId="0" borderId="59" xfId="0" applyFont="1" applyBorder="1"/>
    <xf numFmtId="43" fontId="14" fillId="7" borderId="59" xfId="1" applyFont="1" applyFill="1" applyBorder="1"/>
    <xf numFmtId="43" fontId="14" fillId="0" borderId="59" xfId="0" applyNumberFormat="1" applyFont="1" applyBorder="1"/>
    <xf numFmtId="4" fontId="56" fillId="0" borderId="59" xfId="1" applyNumberFormat="1" applyFont="1" applyFill="1" applyBorder="1"/>
    <xf numFmtId="4" fontId="56" fillId="0" borderId="60" xfId="1" applyNumberFormat="1" applyFont="1" applyFill="1" applyBorder="1"/>
    <xf numFmtId="0" fontId="0" fillId="0" borderId="43" xfId="0" applyFont="1" applyFill="1" applyBorder="1"/>
    <xf numFmtId="43" fontId="5" fillId="0" borderId="59" xfId="1" applyFont="1" applyFill="1" applyBorder="1"/>
    <xf numFmtId="43" fontId="0" fillId="0" borderId="59" xfId="1" applyFont="1" applyFill="1" applyBorder="1"/>
    <xf numFmtId="43" fontId="5" fillId="6" borderId="59" xfId="1" applyFont="1" applyFill="1" applyBorder="1"/>
    <xf numFmtId="43" fontId="5" fillId="5" borderId="59" xfId="1" applyFont="1" applyFill="1" applyBorder="1"/>
    <xf numFmtId="4" fontId="57" fillId="0" borderId="59" xfId="1" applyNumberFormat="1" applyFont="1" applyFill="1" applyBorder="1"/>
    <xf numFmtId="4" fontId="57" fillId="6" borderId="59" xfId="1" applyNumberFormat="1" applyFont="1" applyFill="1" applyBorder="1"/>
    <xf numFmtId="4" fontId="57" fillId="5" borderId="59" xfId="1" applyNumberFormat="1" applyFont="1" applyFill="1" applyBorder="1"/>
    <xf numFmtId="0" fontId="0" fillId="0" borderId="43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center" wrapText="1"/>
    </xf>
    <xf numFmtId="43" fontId="14" fillId="6" borderId="59" xfId="1" applyFont="1" applyFill="1" applyBorder="1"/>
    <xf numFmtId="43" fontId="14" fillId="5" borderId="59" xfId="1" applyFont="1" applyFill="1" applyBorder="1"/>
    <xf numFmtId="4" fontId="56" fillId="6" borderId="59" xfId="1" applyNumberFormat="1" applyFont="1" applyFill="1" applyBorder="1"/>
    <xf numFmtId="4" fontId="56" fillId="5" borderId="59" xfId="1" applyNumberFormat="1" applyFont="1" applyFill="1" applyBorder="1"/>
    <xf numFmtId="0" fontId="35" fillId="0" borderId="59" xfId="0" applyFont="1" applyFill="1" applyBorder="1" applyAlignment="1">
      <alignment horizontal="center" wrapText="1"/>
    </xf>
    <xf numFmtId="43" fontId="36" fillId="10" borderId="59" xfId="1" applyFont="1" applyFill="1" applyBorder="1" applyAlignment="1">
      <alignment vertical="top"/>
    </xf>
    <xf numFmtId="43" fontId="5" fillId="10" borderId="59" xfId="1" applyFont="1" applyFill="1" applyBorder="1"/>
    <xf numFmtId="43" fontId="36" fillId="0" borderId="59" xfId="0" applyNumberFormat="1" applyFont="1" applyBorder="1"/>
    <xf numFmtId="43" fontId="5" fillId="0" borderId="59" xfId="1" applyFont="1" applyBorder="1"/>
    <xf numFmtId="43" fontId="35" fillId="0" borderId="59" xfId="1" applyFont="1" applyBorder="1"/>
    <xf numFmtId="4" fontId="57" fillId="0" borderId="59" xfId="1" applyNumberFormat="1" applyFont="1" applyBorder="1"/>
    <xf numFmtId="4" fontId="57" fillId="10" borderId="59" xfId="1" applyNumberFormat="1" applyFont="1" applyFill="1" applyBorder="1"/>
    <xf numFmtId="0" fontId="5" fillId="0" borderId="59" xfId="0" applyFont="1" applyFill="1" applyBorder="1" applyAlignment="1">
      <alignment horizontal="left" wrapText="1" indent="3"/>
    </xf>
    <xf numFmtId="0" fontId="35" fillId="0" borderId="59" xfId="3" applyFont="1" applyFill="1" applyBorder="1" applyAlignment="1">
      <alignment horizontal="center"/>
    </xf>
    <xf numFmtId="0" fontId="35" fillId="0" borderId="59" xfId="4" applyFont="1" applyFill="1" applyBorder="1" applyAlignment="1">
      <alignment horizontal="center"/>
    </xf>
    <xf numFmtId="0" fontId="35" fillId="0" borderId="59" xfId="5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59" xfId="6" applyFont="1" applyFill="1" applyBorder="1" applyAlignment="1">
      <alignment horizontal="center"/>
    </xf>
    <xf numFmtId="0" fontId="35" fillId="0" borderId="59" xfId="7" applyFont="1" applyFill="1" applyBorder="1" applyAlignment="1">
      <alignment horizontal="center"/>
    </xf>
    <xf numFmtId="43" fontId="36" fillId="0" borderId="59" xfId="1" applyFont="1" applyBorder="1" applyAlignment="1">
      <alignment vertical="top"/>
    </xf>
    <xf numFmtId="0" fontId="35" fillId="0" borderId="59" xfId="8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wrapText="1"/>
    </xf>
    <xf numFmtId="0" fontId="38" fillId="0" borderId="59" xfId="9" applyFont="1" applyFill="1" applyBorder="1" applyAlignment="1">
      <alignment horizontal="center"/>
    </xf>
    <xf numFmtId="0" fontId="35" fillId="0" borderId="59" xfId="10" applyFont="1" applyFill="1" applyBorder="1" applyAlignment="1">
      <alignment horizontal="center"/>
    </xf>
    <xf numFmtId="0" fontId="35" fillId="0" borderId="59" xfId="11" applyFont="1" applyFill="1" applyBorder="1" applyAlignment="1">
      <alignment horizontal="center"/>
    </xf>
    <xf numFmtId="0" fontId="35" fillId="0" borderId="59" xfId="12" applyFont="1" applyFill="1" applyBorder="1" applyAlignment="1">
      <alignment horizontal="center"/>
    </xf>
    <xf numFmtId="43" fontId="39" fillId="0" borderId="59" xfId="1" applyFont="1" applyFill="1" applyBorder="1" applyAlignment="1">
      <alignment horizontal="left" indent="3"/>
    </xf>
    <xf numFmtId="43" fontId="36" fillId="10" borderId="59" xfId="1" applyFont="1" applyFill="1" applyBorder="1" applyAlignment="1"/>
    <xf numFmtId="43" fontId="5" fillId="0" borderId="59" xfId="1" applyFont="1" applyFill="1" applyBorder="1" applyAlignment="1">
      <alignment horizontal="right"/>
    </xf>
    <xf numFmtId="43" fontId="0" fillId="0" borderId="59" xfId="1" applyFont="1" applyFill="1" applyBorder="1" applyAlignment="1">
      <alignment horizontal="right"/>
    </xf>
    <xf numFmtId="43" fontId="5" fillId="0" borderId="59" xfId="1" applyFont="1" applyBorder="1" applyAlignment="1">
      <alignment horizontal="right"/>
    </xf>
    <xf numFmtId="43" fontId="35" fillId="0" borderId="59" xfId="1" applyFont="1" applyBorder="1" applyAlignment="1">
      <alignment horizontal="right"/>
    </xf>
    <xf numFmtId="4" fontId="57" fillId="0" borderId="59" xfId="1" applyNumberFormat="1" applyFont="1" applyFill="1" applyBorder="1" applyAlignment="1">
      <alignment horizontal="right"/>
    </xf>
    <xf numFmtId="4" fontId="57" fillId="0" borderId="59" xfId="1" applyNumberFormat="1" applyFont="1" applyBorder="1" applyAlignment="1">
      <alignment horizontal="right"/>
    </xf>
    <xf numFmtId="0" fontId="5" fillId="0" borderId="59" xfId="0" applyFont="1" applyFill="1" applyBorder="1" applyAlignment="1">
      <alignment horizontal="left" vertical="top" wrapText="1" indent="3"/>
    </xf>
    <xf numFmtId="43" fontId="40" fillId="0" borderId="59" xfId="1" applyFont="1" applyFill="1" applyBorder="1" applyAlignment="1">
      <alignment horizontal="left" indent="2"/>
    </xf>
    <xf numFmtId="0" fontId="34" fillId="0" borderId="43" xfId="0" applyFont="1" applyFill="1" applyBorder="1" applyAlignment="1">
      <alignment horizontal="left" vertical="top" indent="1"/>
    </xf>
    <xf numFmtId="0" fontId="35" fillId="0" borderId="59" xfId="13" applyFont="1" applyFill="1" applyBorder="1" applyAlignment="1">
      <alignment horizontal="center"/>
    </xf>
    <xf numFmtId="43" fontId="5" fillId="0" borderId="59" xfId="1" applyFont="1" applyFill="1" applyBorder="1" applyAlignment="1">
      <alignment horizontal="left" indent="3"/>
    </xf>
    <xf numFmtId="43" fontId="5" fillId="11" borderId="59" xfId="1" applyFont="1" applyFill="1" applyBorder="1" applyAlignment="1">
      <alignment horizontal="right"/>
    </xf>
    <xf numFmtId="4" fontId="57" fillId="0" borderId="59" xfId="1" applyNumberFormat="1" applyFont="1" applyFill="1" applyBorder="1" applyAlignment="1"/>
    <xf numFmtId="4" fontId="57" fillId="0" borderId="59" xfId="0" applyNumberFormat="1" applyFont="1" applyFill="1" applyBorder="1" applyAlignment="1">
      <alignment horizontal="left" indent="3"/>
    </xf>
    <xf numFmtId="43" fontId="5" fillId="0" borderId="43" xfId="1" applyFont="1" applyFill="1" applyBorder="1" applyAlignment="1">
      <alignment horizontal="right"/>
    </xf>
    <xf numFmtId="0" fontId="39" fillId="0" borderId="59" xfId="0" applyFont="1" applyFill="1" applyBorder="1" applyAlignment="1">
      <alignment horizontal="left" indent="3"/>
    </xf>
    <xf numFmtId="4" fontId="57" fillId="0" borderId="59" xfId="0" applyNumberFormat="1" applyFont="1" applyFill="1" applyBorder="1" applyAlignment="1"/>
    <xf numFmtId="43" fontId="0" fillId="0" borderId="59" xfId="0" applyNumberFormat="1" applyFont="1" applyFill="1" applyBorder="1"/>
    <xf numFmtId="43" fontId="0" fillId="0" borderId="59" xfId="0" applyNumberFormat="1" applyFont="1" applyBorder="1" applyAlignment="1">
      <alignment vertical="center"/>
    </xf>
    <xf numFmtId="0" fontId="5" fillId="0" borderId="59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 indent="3"/>
    </xf>
    <xf numFmtId="0" fontId="35" fillId="0" borderId="59" xfId="14" applyFont="1" applyFill="1" applyBorder="1" applyAlignment="1">
      <alignment horizontal="center"/>
    </xf>
    <xf numFmtId="43" fontId="36" fillId="10" borderId="59" xfId="0" applyNumberFormat="1" applyFont="1" applyFill="1" applyBorder="1" applyAlignment="1"/>
    <xf numFmtId="0" fontId="35" fillId="0" borderId="59" xfId="17" applyFont="1" applyFill="1" applyBorder="1" applyAlignment="1">
      <alignment horizontal="center"/>
    </xf>
    <xf numFmtId="0" fontId="35" fillId="0" borderId="59" xfId="18" applyFont="1" applyFill="1" applyBorder="1" applyAlignment="1">
      <alignment horizontal="center"/>
    </xf>
    <xf numFmtId="0" fontId="5" fillId="0" borderId="59" xfId="0" applyFont="1" applyFill="1" applyBorder="1" applyAlignment="1">
      <alignment horizontal="left" wrapText="1" indent="2"/>
    </xf>
    <xf numFmtId="43" fontId="5" fillId="10" borderId="59" xfId="1" applyFont="1" applyFill="1" applyBorder="1" applyAlignment="1">
      <alignment horizontal="right"/>
    </xf>
    <xf numFmtId="0" fontId="35" fillId="0" borderId="59" xfId="19" applyFont="1" applyFill="1" applyBorder="1" applyAlignment="1">
      <alignment horizontal="center"/>
    </xf>
    <xf numFmtId="0" fontId="35" fillId="0" borderId="59" xfId="20" applyFont="1" applyFill="1" applyBorder="1" applyAlignment="1">
      <alignment horizontal="center"/>
    </xf>
    <xf numFmtId="0" fontId="35" fillId="0" borderId="59" xfId="21" applyFont="1" applyFill="1" applyBorder="1" applyAlignment="1">
      <alignment horizontal="center"/>
    </xf>
    <xf numFmtId="0" fontId="35" fillId="0" borderId="59" xfId="22" applyFont="1" applyFill="1" applyBorder="1" applyAlignment="1">
      <alignment horizontal="center"/>
    </xf>
    <xf numFmtId="43" fontId="5" fillId="12" borderId="59" xfId="1" applyFont="1" applyFill="1" applyBorder="1"/>
    <xf numFmtId="0" fontId="35" fillId="0" borderId="59" xfId="23" applyFont="1" applyFill="1" applyBorder="1" applyAlignment="1">
      <alignment horizontal="center"/>
    </xf>
    <xf numFmtId="0" fontId="35" fillId="0" borderId="59" xfId="24" applyFont="1" applyFill="1" applyBorder="1" applyAlignment="1">
      <alignment horizontal="center"/>
    </xf>
    <xf numFmtId="0" fontId="35" fillId="0" borderId="59" xfId="25" applyFont="1" applyFill="1" applyBorder="1" applyAlignment="1">
      <alignment horizontal="center"/>
    </xf>
    <xf numFmtId="0" fontId="35" fillId="0" borderId="59" xfId="26" applyFont="1" applyFill="1" applyBorder="1" applyAlignment="1">
      <alignment horizontal="center"/>
    </xf>
    <xf numFmtId="0" fontId="35" fillId="0" borderId="59" xfId="27" applyFont="1" applyFill="1" applyBorder="1" applyAlignment="1">
      <alignment horizontal="center"/>
    </xf>
    <xf numFmtId="43" fontId="0" fillId="0" borderId="59" xfId="1" applyFont="1" applyFill="1" applyBorder="1" applyAlignment="1">
      <alignment horizontal="left" wrapText="1" indent="3"/>
    </xf>
    <xf numFmtId="0" fontId="0" fillId="0" borderId="43" xfId="0" applyFont="1" applyFill="1" applyBorder="1" applyAlignment="1">
      <alignment horizontal="left" indent="3"/>
    </xf>
    <xf numFmtId="43" fontId="37" fillId="0" borderId="59" xfId="1" applyFont="1" applyFill="1" applyBorder="1"/>
    <xf numFmtId="0" fontId="35" fillId="0" borderId="59" xfId="34" applyFont="1" applyFill="1" applyBorder="1" applyAlignment="1">
      <alignment horizontal="center"/>
    </xf>
    <xf numFmtId="0" fontId="35" fillId="0" borderId="59" xfId="35" applyFont="1" applyFill="1" applyBorder="1" applyAlignment="1">
      <alignment horizontal="center"/>
    </xf>
    <xf numFmtId="43" fontId="5" fillId="13" borderId="59" xfId="1" applyFont="1" applyFill="1" applyBorder="1"/>
    <xf numFmtId="0" fontId="35" fillId="0" borderId="59" xfId="36" applyFont="1" applyFill="1" applyBorder="1" applyAlignment="1">
      <alignment horizontal="center"/>
    </xf>
    <xf numFmtId="0" fontId="35" fillId="0" borderId="59" xfId="37" applyFont="1" applyFill="1" applyBorder="1" applyAlignment="1">
      <alignment horizontal="center"/>
    </xf>
    <xf numFmtId="0" fontId="35" fillId="0" borderId="59" xfId="38" applyFont="1" applyFill="1" applyBorder="1" applyAlignment="1">
      <alignment horizontal="center"/>
    </xf>
    <xf numFmtId="0" fontId="35" fillId="0" borderId="59" xfId="39" applyFont="1" applyFill="1" applyBorder="1" applyAlignment="1">
      <alignment horizontal="center"/>
    </xf>
    <xf numFmtId="0" fontId="14" fillId="0" borderId="59" xfId="0" applyFont="1" applyFill="1" applyBorder="1" applyAlignment="1">
      <alignment horizontal="left" wrapText="1" indent="2"/>
    </xf>
    <xf numFmtId="0" fontId="35" fillId="0" borderId="59" xfId="40" applyFont="1" applyFill="1" applyBorder="1" applyAlignment="1">
      <alignment horizontal="center"/>
    </xf>
    <xf numFmtId="0" fontId="35" fillId="0" borderId="59" xfId="41" applyFont="1" applyFill="1" applyBorder="1" applyAlignment="1">
      <alignment horizontal="center"/>
    </xf>
    <xf numFmtId="0" fontId="35" fillId="0" borderId="59" xfId="42" applyFont="1" applyFill="1" applyBorder="1" applyAlignment="1">
      <alignment horizontal="center"/>
    </xf>
    <xf numFmtId="0" fontId="35" fillId="0" borderId="59" xfId="43" applyFont="1" applyFill="1" applyBorder="1" applyAlignment="1">
      <alignment horizontal="center"/>
    </xf>
    <xf numFmtId="43" fontId="5" fillId="15" borderId="59" xfId="1" applyFont="1" applyFill="1" applyBorder="1"/>
    <xf numFmtId="0" fontId="35" fillId="0" borderId="59" xfId="46" applyFont="1" applyFill="1" applyBorder="1" applyAlignment="1">
      <alignment horizontal="center"/>
    </xf>
    <xf numFmtId="0" fontId="35" fillId="0" borderId="59" xfId="47" applyFont="1" applyFill="1" applyBorder="1" applyAlignment="1">
      <alignment horizontal="center"/>
    </xf>
    <xf numFmtId="0" fontId="35" fillId="0" borderId="59" xfId="48" applyFont="1" applyFill="1" applyBorder="1" applyAlignment="1">
      <alignment horizontal="center"/>
    </xf>
    <xf numFmtId="37" fontId="5" fillId="0" borderId="59" xfId="0" applyNumberFormat="1" applyFont="1" applyFill="1" applyBorder="1"/>
    <xf numFmtId="37" fontId="0" fillId="0" borderId="59" xfId="0" applyNumberFormat="1" applyFont="1" applyFill="1" applyBorder="1"/>
    <xf numFmtId="37" fontId="14" fillId="0" borderId="59" xfId="0" applyNumberFormat="1" applyFont="1" applyFill="1" applyBorder="1"/>
    <xf numFmtId="4" fontId="57" fillId="0" borderId="59" xfId="0" applyNumberFormat="1" applyFont="1" applyFill="1" applyBorder="1"/>
    <xf numFmtId="4" fontId="56" fillId="0" borderId="59" xfId="0" applyNumberFormat="1" applyFont="1" applyFill="1" applyBorder="1"/>
    <xf numFmtId="4" fontId="56" fillId="0" borderId="60" xfId="0" applyNumberFormat="1" applyFont="1" applyFill="1" applyBorder="1"/>
    <xf numFmtId="0" fontId="35" fillId="0" borderId="59" xfId="49" applyFont="1" applyFill="1" applyBorder="1" applyAlignment="1">
      <alignment horizontal="center"/>
    </xf>
    <xf numFmtId="39" fontId="0" fillId="0" borderId="59" xfId="0" applyNumberFormat="1" applyFont="1" applyFill="1" applyBorder="1"/>
    <xf numFmtId="0" fontId="35" fillId="0" borderId="59" xfId="50" applyFont="1" applyFill="1" applyBorder="1" applyAlignment="1">
      <alignment horizontal="center"/>
    </xf>
    <xf numFmtId="0" fontId="35" fillId="0" borderId="59" xfId="51" applyFont="1" applyFill="1" applyBorder="1" applyAlignment="1">
      <alignment horizontal="center"/>
    </xf>
    <xf numFmtId="37" fontId="5" fillId="6" borderId="59" xfId="0" applyNumberFormat="1" applyFont="1" applyFill="1" applyBorder="1"/>
    <xf numFmtId="37" fontId="5" fillId="5" borderId="59" xfId="0" applyNumberFormat="1" applyFont="1" applyFill="1" applyBorder="1"/>
    <xf numFmtId="4" fontId="57" fillId="6" borderId="59" xfId="0" applyNumberFormat="1" applyFont="1" applyFill="1" applyBorder="1"/>
    <xf numFmtId="4" fontId="57" fillId="5" borderId="59" xfId="0" applyNumberFormat="1" applyFont="1" applyFill="1" applyBorder="1"/>
    <xf numFmtId="43" fontId="5" fillId="7" borderId="59" xfId="1" applyFont="1" applyFill="1" applyBorder="1"/>
    <xf numFmtId="0" fontId="19" fillId="0" borderId="59" xfId="0" applyFont="1" applyFill="1" applyBorder="1"/>
    <xf numFmtId="43" fontId="19" fillId="0" borderId="59" xfId="1" applyFont="1" applyFill="1" applyBorder="1"/>
    <xf numFmtId="43" fontId="42" fillId="0" borderId="59" xfId="1" applyFont="1" applyFill="1" applyBorder="1"/>
    <xf numFmtId="0" fontId="5" fillId="2" borderId="59" xfId="0" applyFont="1" applyFill="1" applyBorder="1"/>
    <xf numFmtId="0" fontId="5" fillId="0" borderId="59" xfId="0" applyFont="1" applyFill="1" applyBorder="1"/>
    <xf numFmtId="0" fontId="5" fillId="0" borderId="59" xfId="0" applyFont="1" applyBorder="1"/>
    <xf numFmtId="43" fontId="19" fillId="6" borderId="59" xfId="1" applyFont="1" applyFill="1" applyBorder="1"/>
    <xf numFmtId="4" fontId="58" fillId="0" borderId="59" xfId="1" applyNumberFormat="1" applyFont="1" applyFill="1" applyBorder="1"/>
    <xf numFmtId="4" fontId="56" fillId="15" borderId="59" xfId="1" applyNumberFormat="1" applyFont="1" applyFill="1" applyBorder="1"/>
    <xf numFmtId="4" fontId="57" fillId="0" borderId="60" xfId="1" applyNumberFormat="1" applyFont="1" applyFill="1" applyBorder="1"/>
    <xf numFmtId="0" fontId="43" fillId="0" borderId="59" xfId="0" applyFont="1" applyFill="1" applyBorder="1" applyAlignment="1"/>
    <xf numFmtId="0" fontId="44" fillId="0" borderId="59" xfId="0" applyFont="1" applyFill="1" applyBorder="1" applyAlignment="1">
      <alignment horizontal="left"/>
    </xf>
    <xf numFmtId="0" fontId="43" fillId="0" borderId="59" xfId="0" applyFont="1" applyFill="1" applyBorder="1" applyAlignment="1">
      <alignment horizontal="left"/>
    </xf>
    <xf numFmtId="0" fontId="43" fillId="6" borderId="59" xfId="0" applyFont="1" applyFill="1" applyBorder="1" applyAlignment="1"/>
    <xf numFmtId="0" fontId="5" fillId="5" borderId="59" xfId="0" applyFont="1" applyFill="1" applyBorder="1"/>
    <xf numFmtId="4" fontId="59" fillId="0" borderId="59" xfId="0" applyNumberFormat="1" applyFont="1" applyFill="1" applyBorder="1" applyAlignment="1"/>
    <xf numFmtId="4" fontId="59" fillId="0" borderId="59" xfId="1" applyNumberFormat="1" applyFont="1" applyFill="1" applyBorder="1" applyAlignment="1"/>
    <xf numFmtId="4" fontId="60" fillId="0" borderId="59" xfId="0" applyNumberFormat="1" applyFont="1" applyFill="1" applyBorder="1" applyAlignment="1">
      <alignment horizontal="left"/>
    </xf>
    <xf numFmtId="4" fontId="59" fillId="0" borderId="59" xfId="0" applyNumberFormat="1" applyFont="1" applyFill="1" applyBorder="1" applyAlignment="1">
      <alignment horizontal="left"/>
    </xf>
    <xf numFmtId="4" fontId="59" fillId="0" borderId="59" xfId="1" applyNumberFormat="1" applyFont="1" applyFill="1" applyBorder="1" applyAlignment="1">
      <alignment horizontal="left"/>
    </xf>
    <xf numFmtId="4" fontId="59" fillId="15" borderId="59" xfId="1" applyNumberFormat="1" applyFont="1" applyFill="1" applyBorder="1" applyAlignment="1">
      <alignment horizontal="left"/>
    </xf>
    <xf numFmtId="4" fontId="59" fillId="5" borderId="59" xfId="1" applyNumberFormat="1" applyFont="1" applyFill="1" applyBorder="1" applyAlignment="1">
      <alignment horizontal="left"/>
    </xf>
    <xf numFmtId="4" fontId="57" fillId="0" borderId="60" xfId="0" applyNumberFormat="1" applyFont="1" applyFill="1" applyBorder="1"/>
    <xf numFmtId="0" fontId="45" fillId="0" borderId="59" xfId="0" applyFont="1" applyFill="1" applyBorder="1" applyAlignment="1">
      <alignment horizontal="center" wrapText="1"/>
    </xf>
    <xf numFmtId="0" fontId="5" fillId="6" borderId="59" xfId="0" applyFont="1" applyFill="1" applyBorder="1"/>
    <xf numFmtId="43" fontId="5" fillId="0" borderId="59" xfId="0" applyNumberFormat="1" applyFont="1" applyFill="1" applyBorder="1"/>
    <xf numFmtId="4" fontId="57" fillId="15" borderId="59" xfId="0" applyNumberFormat="1" applyFont="1" applyFill="1" applyBorder="1"/>
    <xf numFmtId="0" fontId="0" fillId="0" borderId="43" xfId="0" applyFont="1" applyFill="1" applyBorder="1" applyAlignment="1"/>
    <xf numFmtId="0" fontId="23" fillId="0" borderId="59" xfId="0" applyFont="1" applyFill="1" applyBorder="1" applyAlignment="1"/>
    <xf numFmtId="43" fontId="46" fillId="0" borderId="59" xfId="1" applyFont="1" applyFill="1" applyBorder="1" applyAlignment="1"/>
    <xf numFmtId="43" fontId="46" fillId="16" borderId="59" xfId="1" applyFont="1" applyFill="1" applyBorder="1" applyAlignment="1"/>
    <xf numFmtId="43" fontId="47" fillId="0" borderId="59" xfId="1" applyFont="1" applyFill="1" applyBorder="1" applyAlignment="1"/>
    <xf numFmtId="43" fontId="5" fillId="0" borderId="59" xfId="1" applyFont="1" applyFill="1" applyBorder="1" applyAlignment="1"/>
    <xf numFmtId="0" fontId="0" fillId="0" borderId="59" xfId="0" applyFill="1" applyBorder="1"/>
    <xf numFmtId="43" fontId="45" fillId="0" borderId="59" xfId="1" applyFont="1" applyFill="1" applyBorder="1" applyAlignment="1"/>
    <xf numFmtId="43" fontId="46" fillId="0" borderId="60" xfId="1" applyFont="1" applyFill="1" applyBorder="1" applyAlignment="1"/>
    <xf numFmtId="0" fontId="7" fillId="0" borderId="59" xfId="0" applyFont="1" applyFill="1" applyBorder="1"/>
    <xf numFmtId="164" fontId="0" fillId="0" borderId="59" xfId="0" applyNumberFormat="1" applyFont="1" applyBorder="1"/>
    <xf numFmtId="43" fontId="47" fillId="0" borderId="59" xfId="1" applyFont="1" applyFill="1" applyBorder="1" applyAlignment="1">
      <alignment horizontal="center"/>
    </xf>
    <xf numFmtId="43" fontId="46" fillId="0" borderId="59" xfId="1" applyFont="1" applyFill="1" applyBorder="1" applyAlignment="1">
      <alignment horizontal="center"/>
    </xf>
    <xf numFmtId="43" fontId="48" fillId="0" borderId="59" xfId="1" applyFont="1" applyFill="1" applyBorder="1" applyAlignment="1"/>
    <xf numFmtId="43" fontId="55" fillId="0" borderId="59" xfId="1" applyFont="1" applyFill="1" applyBorder="1" applyAlignment="1"/>
    <xf numFmtId="0" fontId="0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5" fillId="0" borderId="43" xfId="0" applyFont="1" applyFill="1" applyBorder="1"/>
    <xf numFmtId="43" fontId="5" fillId="0" borderId="59" xfId="0" applyNumberFormat="1" applyFont="1" applyBorder="1"/>
    <xf numFmtId="0" fontId="5" fillId="0" borderId="60" xfId="0" applyFont="1" applyBorder="1"/>
    <xf numFmtId="43" fontId="14" fillId="0" borderId="59" xfId="1" applyFont="1" applyFill="1" applyBorder="1" applyAlignment="1">
      <alignment vertical="center"/>
    </xf>
    <xf numFmtId="0" fontId="34" fillId="0" borderId="43" xfId="0" applyFont="1" applyFill="1" applyBorder="1"/>
    <xf numFmtId="0" fontId="34" fillId="0" borderId="59" xfId="0" applyFont="1" applyFill="1" applyBorder="1"/>
    <xf numFmtId="43" fontId="51" fillId="0" borderId="59" xfId="0" applyNumberFormat="1" applyFont="1" applyFill="1" applyBorder="1"/>
    <xf numFmtId="0" fontId="34" fillId="0" borderId="59" xfId="0" applyFont="1" applyBorder="1"/>
    <xf numFmtId="43" fontId="34" fillId="0" borderId="59" xfId="0" applyNumberFormat="1" applyFont="1" applyFill="1" applyBorder="1"/>
    <xf numFmtId="43" fontId="34" fillId="0" borderId="59" xfId="1" applyFont="1" applyFill="1" applyBorder="1"/>
    <xf numFmtId="0" fontId="34" fillId="0" borderId="60" xfId="0" applyFont="1" applyBorder="1"/>
    <xf numFmtId="0" fontId="0" fillId="0" borderId="61" xfId="0" applyFont="1" applyFill="1" applyBorder="1"/>
    <xf numFmtId="0" fontId="34" fillId="0" borderId="62" xfId="0" applyFont="1" applyFill="1" applyBorder="1" applyAlignment="1">
      <alignment horizontal="left"/>
    </xf>
    <xf numFmtId="0" fontId="0" fillId="0" borderId="62" xfId="0" applyFont="1" applyFill="1" applyBorder="1"/>
    <xf numFmtId="0" fontId="0" fillId="0" borderId="62" xfId="0" applyFont="1" applyFill="1" applyBorder="1" applyAlignment="1">
      <alignment horizontal="left"/>
    </xf>
    <xf numFmtId="0" fontId="34" fillId="0" borderId="62" xfId="0" applyFont="1" applyFill="1" applyBorder="1" applyAlignment="1">
      <alignment horizontal="left" vertical="top" indent="1"/>
    </xf>
    <xf numFmtId="43" fontId="5" fillId="0" borderId="62" xfId="1" applyFont="1" applyFill="1" applyBorder="1" applyAlignment="1">
      <alignment horizontal="right"/>
    </xf>
    <xf numFmtId="0" fontId="0" fillId="0" borderId="62" xfId="0" applyFont="1" applyFill="1" applyBorder="1" applyAlignment="1">
      <alignment horizontal="left" wrapText="1" indent="3"/>
    </xf>
    <xf numFmtId="0" fontId="0" fillId="0" borderId="62" xfId="0" applyFont="1" applyFill="1" applyBorder="1" applyAlignment="1">
      <alignment horizontal="left" wrapText="1"/>
    </xf>
    <xf numFmtId="0" fontId="41" fillId="0" borderId="62" xfId="0" applyFont="1" applyFill="1" applyBorder="1" applyAlignment="1">
      <alignment horizontal="left" wrapText="1" indent="3"/>
    </xf>
    <xf numFmtId="0" fontId="0" fillId="0" borderId="62" xfId="0" applyFont="1" applyFill="1" applyBorder="1" applyAlignment="1">
      <alignment horizontal="left" indent="3"/>
    </xf>
    <xf numFmtId="0" fontId="34" fillId="0" borderId="43" xfId="0" applyFont="1" applyFill="1" applyBorder="1" applyAlignment="1"/>
    <xf numFmtId="0" fontId="0" fillId="0" borderId="62" xfId="0" applyFont="1" applyFill="1" applyBorder="1" applyAlignment="1"/>
    <xf numFmtId="0" fontId="5" fillId="0" borderId="62" xfId="0" applyFont="1" applyFill="1" applyBorder="1" applyAlignment="1"/>
    <xf numFmtId="0" fontId="23" fillId="0" borderId="43" xfId="0" applyFont="1" applyFill="1" applyBorder="1" applyAlignment="1"/>
    <xf numFmtId="0" fontId="5" fillId="0" borderId="62" xfId="0" applyFont="1" applyFill="1" applyBorder="1"/>
    <xf numFmtId="0" fontId="34" fillId="0" borderId="0" xfId="0" applyFont="1" applyFill="1" applyBorder="1"/>
    <xf numFmtId="0" fontId="34" fillId="0" borderId="62" xfId="0" applyFont="1" applyFill="1" applyBorder="1"/>
    <xf numFmtId="0" fontId="0" fillId="0" borderId="43" xfId="0" applyFill="1" applyBorder="1"/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/>
    <xf numFmtId="0" fontId="5" fillId="0" borderId="66" xfId="0" applyFont="1" applyBorder="1"/>
    <xf numFmtId="0" fontId="0" fillId="0" borderId="66" xfId="0" applyFont="1" applyFill="1" applyBorder="1"/>
    <xf numFmtId="0" fontId="5" fillId="0" borderId="67" xfId="0" applyFont="1" applyBorder="1"/>
    <xf numFmtId="0" fontId="5" fillId="0" borderId="4" xfId="0" applyFont="1" applyFill="1" applyBorder="1"/>
    <xf numFmtId="0" fontId="5" fillId="0" borderId="4" xfId="0" applyFont="1" applyBorder="1"/>
    <xf numFmtId="0" fontId="0" fillId="0" borderId="4" xfId="0" applyFont="1" applyFill="1" applyBorder="1"/>
    <xf numFmtId="43" fontId="5" fillId="0" borderId="4" xfId="0" applyNumberFormat="1" applyFont="1" applyFill="1" applyBorder="1"/>
    <xf numFmtId="0" fontId="0" fillId="0" borderId="68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 indent="1"/>
    </xf>
    <xf numFmtId="0" fontId="0" fillId="0" borderId="69" xfId="0" applyFont="1" applyFill="1" applyBorder="1" applyAlignment="1">
      <alignment horizontal="left" indent="2"/>
    </xf>
    <xf numFmtId="0" fontId="0" fillId="0" borderId="69" xfId="0" applyFont="1" applyFill="1" applyBorder="1" applyAlignment="1">
      <alignment horizontal="left" indent="3"/>
    </xf>
    <xf numFmtId="0" fontId="0" fillId="0" borderId="69" xfId="0" applyFill="1" applyBorder="1" applyAlignment="1">
      <alignment horizontal="left" indent="1"/>
    </xf>
    <xf numFmtId="0" fontId="0" fillId="0" borderId="62" xfId="0" applyFont="1" applyFill="1" applyBorder="1" applyAlignment="1">
      <alignment horizontal="left" vertical="top" wrapText="1" indent="2"/>
    </xf>
    <xf numFmtId="0" fontId="0" fillId="0" borderId="62" xfId="0" applyFill="1" applyBorder="1" applyAlignment="1">
      <alignment horizontal="left"/>
    </xf>
    <xf numFmtId="43" fontId="5" fillId="0" borderId="69" xfId="1" applyFont="1" applyFill="1" applyBorder="1" applyAlignment="1">
      <alignment horizontal="right"/>
    </xf>
    <xf numFmtId="43" fontId="5" fillId="0" borderId="62" xfId="1" applyFont="1" applyFill="1" applyBorder="1" applyAlignment="1">
      <alignment horizontal="left"/>
    </xf>
    <xf numFmtId="0" fontId="41" fillId="0" borderId="69" xfId="0" applyFont="1" applyFill="1" applyBorder="1" applyAlignment="1">
      <alignment horizontal="left" wrapText="1" indent="3"/>
    </xf>
    <xf numFmtId="0" fontId="0" fillId="0" borderId="69" xfId="0" applyFill="1" applyBorder="1" applyAlignment="1">
      <alignment horizontal="left" indent="3"/>
    </xf>
    <xf numFmtId="0" fontId="0" fillId="0" borderId="62" xfId="0" applyFont="1" applyFill="1" applyBorder="1" applyAlignment="1">
      <alignment horizontal="left" indent="2"/>
    </xf>
    <xf numFmtId="0" fontId="0" fillId="0" borderId="62" xfId="0" applyFont="1" applyFill="1" applyBorder="1" applyAlignment="1">
      <alignment horizontal="left" indent="1"/>
    </xf>
    <xf numFmtId="0" fontId="34" fillId="0" borderId="62" xfId="0" applyFont="1" applyFill="1" applyBorder="1" applyAlignment="1">
      <alignment horizontal="left" vertical="top"/>
    </xf>
    <xf numFmtId="0" fontId="0" fillId="0" borderId="69" xfId="0" applyFont="1" applyFill="1" applyBorder="1" applyAlignment="1">
      <alignment horizontal="left"/>
    </xf>
    <xf numFmtId="0" fontId="0" fillId="0" borderId="70" xfId="0" applyFont="1" applyFill="1" applyBorder="1" applyAlignment="1"/>
    <xf numFmtId="0" fontId="0" fillId="0" borderId="63" xfId="0" applyFont="1" applyFill="1" applyBorder="1" applyAlignment="1"/>
    <xf numFmtId="4" fontId="56" fillId="17" borderId="57" xfId="1" applyNumberFormat="1" applyFont="1" applyFill="1" applyBorder="1"/>
    <xf numFmtId="4" fontId="56" fillId="17" borderId="58" xfId="1" applyNumberFormat="1" applyFont="1" applyFill="1" applyBorder="1"/>
    <xf numFmtId="4" fontId="57" fillId="17" borderId="57" xfId="1" applyNumberFormat="1" applyFont="1" applyFill="1" applyBorder="1"/>
    <xf numFmtId="4" fontId="56" fillId="18" borderId="59" xfId="1" applyNumberFormat="1" applyFont="1" applyFill="1" applyBorder="1"/>
    <xf numFmtId="4" fontId="56" fillId="18" borderId="60" xfId="1" applyNumberFormat="1" applyFont="1" applyFill="1" applyBorder="1"/>
    <xf numFmtId="4" fontId="57" fillId="16" borderId="59" xfId="1" applyNumberFormat="1" applyFont="1" applyFill="1" applyBorder="1"/>
    <xf numFmtId="4" fontId="56" fillId="16" borderId="59" xfId="1" applyNumberFormat="1" applyFont="1" applyFill="1" applyBorder="1"/>
    <xf numFmtId="4" fontId="56" fillId="16" borderId="60" xfId="1" applyNumberFormat="1" applyFont="1" applyFill="1" applyBorder="1"/>
    <xf numFmtId="4" fontId="56" fillId="7" borderId="59" xfId="1" applyNumberFormat="1" applyFont="1" applyFill="1" applyBorder="1" applyAlignment="1"/>
    <xf numFmtId="4" fontId="56" fillId="7" borderId="60" xfId="1" applyNumberFormat="1" applyFont="1" applyFill="1" applyBorder="1" applyAlignment="1"/>
    <xf numFmtId="0" fontId="0" fillId="0" borderId="69" xfId="0" applyFill="1" applyBorder="1" applyAlignment="1"/>
    <xf numFmtId="0" fontId="0" fillId="0" borderId="62" xfId="0" applyBorder="1" applyAlignment="1"/>
    <xf numFmtId="0" fontId="0" fillId="0" borderId="43" xfId="0" applyBorder="1" applyAlignment="1"/>
    <xf numFmtId="0" fontId="0" fillId="0" borderId="71" xfId="0" applyFont="1" applyFill="1" applyBorder="1" applyAlignment="1">
      <alignment horizontal="left" indent="2"/>
    </xf>
    <xf numFmtId="0" fontId="0" fillId="0" borderId="64" xfId="0" applyFont="1" applyFill="1" applyBorder="1"/>
    <xf numFmtId="0" fontId="0" fillId="0" borderId="64" xfId="0" applyFill="1" applyBorder="1"/>
    <xf numFmtId="0" fontId="35" fillId="0" borderId="59" xfId="0" applyFont="1" applyFill="1" applyBorder="1"/>
    <xf numFmtId="4" fontId="57" fillId="16" borderId="59" xfId="0" applyNumberFormat="1" applyFont="1" applyFill="1" applyBorder="1"/>
    <xf numFmtId="4" fontId="56" fillId="16" borderId="59" xfId="0" applyNumberFormat="1" applyFont="1" applyFill="1" applyBorder="1"/>
    <xf numFmtId="4" fontId="56" fillId="16" borderId="60" xfId="0" applyNumberFormat="1" applyFont="1" applyFill="1" applyBorder="1"/>
    <xf numFmtId="4" fontId="56" fillId="6" borderId="59" xfId="0" applyNumberFormat="1" applyFont="1" applyFill="1" applyBorder="1"/>
    <xf numFmtId="4" fontId="56" fillId="5" borderId="59" xfId="0" applyNumberFormat="1" applyFont="1" applyFill="1" applyBorder="1"/>
    <xf numFmtId="0" fontId="14" fillId="0" borderId="0" xfId="0" applyFont="1" applyBorder="1" applyAlignment="1"/>
    <xf numFmtId="0" fontId="0" fillId="0" borderId="62" xfId="0" applyFill="1" applyBorder="1" applyAlignment="1">
      <alignment horizontal="left"/>
    </xf>
    <xf numFmtId="4" fontId="5" fillId="0" borderId="4" xfId="0" applyNumberFormat="1" applyFont="1" applyBorder="1"/>
    <xf numFmtId="0" fontId="0" fillId="0" borderId="0" xfId="0" applyFont="1"/>
    <xf numFmtId="0" fontId="61" fillId="0" borderId="0" xfId="0" applyFont="1"/>
    <xf numFmtId="0" fontId="0" fillId="0" borderId="0" xfId="0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61" fillId="0" borderId="0" xfId="0" applyFont="1" applyAlignment="1"/>
    <xf numFmtId="0" fontId="0" fillId="0" borderId="0" xfId="0" applyFont="1" applyAlignment="1"/>
    <xf numFmtId="0" fontId="61" fillId="0" borderId="0" xfId="0" applyFont="1" applyFill="1" applyAlignment="1"/>
    <xf numFmtId="0" fontId="0" fillId="0" borderId="6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43" fontId="56" fillId="0" borderId="0" xfId="1" applyFont="1" applyFill="1" applyAlignment="1"/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4" fillId="0" borderId="36" xfId="0" quotePrefix="1" applyFont="1" applyFill="1" applyBorder="1" applyAlignment="1">
      <alignment horizontal="center" vertical="center" wrapText="1"/>
    </xf>
    <xf numFmtId="0" fontId="14" fillId="0" borderId="37" xfId="0" quotePrefix="1" applyFont="1" applyFill="1" applyBorder="1" applyAlignment="1">
      <alignment horizontal="center" vertical="center" wrapText="1"/>
    </xf>
    <xf numFmtId="0" fontId="14" fillId="0" borderId="38" xfId="0" quotePrefix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0" xfId="0" applyFont="1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4" fontId="56" fillId="17" borderId="73" xfId="1" applyNumberFormat="1" applyFont="1" applyFill="1" applyBorder="1"/>
    <xf numFmtId="4" fontId="56" fillId="0" borderId="74" xfId="1" applyNumberFormat="1" applyFont="1" applyFill="1" applyBorder="1"/>
    <xf numFmtId="4" fontId="57" fillId="0" borderId="74" xfId="1" applyNumberFormat="1" applyFont="1" applyFill="1" applyBorder="1"/>
    <xf numFmtId="4" fontId="57" fillId="0" borderId="74" xfId="1" applyNumberFormat="1" applyFont="1" applyBorder="1"/>
    <xf numFmtId="4" fontId="56" fillId="18" borderId="74" xfId="1" applyNumberFormat="1" applyFont="1" applyFill="1" applyBorder="1"/>
    <xf numFmtId="4" fontId="57" fillId="0" borderId="74" xfId="1" applyNumberFormat="1" applyFont="1" applyBorder="1" applyAlignment="1">
      <alignment horizontal="right"/>
    </xf>
    <xf numFmtId="4" fontId="57" fillId="0" borderId="74" xfId="1" applyNumberFormat="1" applyFont="1" applyFill="1" applyBorder="1" applyAlignment="1">
      <alignment horizontal="right"/>
    </xf>
    <xf numFmtId="4" fontId="57" fillId="0" borderId="74" xfId="0" applyNumberFormat="1" applyFont="1" applyFill="1" applyBorder="1"/>
    <xf numFmtId="4" fontId="57" fillId="16" borderId="74" xfId="1" applyNumberFormat="1" applyFont="1" applyFill="1" applyBorder="1"/>
    <xf numFmtId="4" fontId="59" fillId="0" borderId="74" xfId="0" applyNumberFormat="1" applyFont="1" applyFill="1" applyBorder="1" applyAlignment="1"/>
    <xf numFmtId="4" fontId="57" fillId="16" borderId="74" xfId="0" applyNumberFormat="1" applyFont="1" applyFill="1" applyBorder="1"/>
    <xf numFmtId="4" fontId="56" fillId="7" borderId="74" xfId="1" applyNumberFormat="1" applyFont="1" applyFill="1" applyBorder="1" applyAlignment="1"/>
    <xf numFmtId="0" fontId="7" fillId="0" borderId="75" xfId="0" applyFont="1" applyFill="1" applyBorder="1" applyAlignment="1">
      <alignment horizontal="center" vertical="center" wrapText="1"/>
    </xf>
    <xf numFmtId="4" fontId="56" fillId="17" borderId="56" xfId="1" applyNumberFormat="1" applyFont="1" applyFill="1" applyBorder="1"/>
    <xf numFmtId="4" fontId="56" fillId="0" borderId="43" xfId="1" applyNumberFormat="1" applyFont="1" applyFill="1" applyBorder="1"/>
    <xf numFmtId="4" fontId="57" fillId="0" borderId="43" xfId="1" applyNumberFormat="1" applyFont="1" applyFill="1" applyBorder="1"/>
    <xf numFmtId="4" fontId="57" fillId="0" borderId="43" xfId="1" applyNumberFormat="1" applyFont="1" applyBorder="1"/>
    <xf numFmtId="4" fontId="56" fillId="18" borderId="43" xfId="1" applyNumberFormat="1" applyFont="1" applyFill="1" applyBorder="1"/>
    <xf numFmtId="4" fontId="57" fillId="0" borderId="43" xfId="1" applyNumberFormat="1" applyFont="1" applyBorder="1" applyAlignment="1">
      <alignment horizontal="right"/>
    </xf>
    <xf numFmtId="4" fontId="57" fillId="0" borderId="43" xfId="1" applyNumberFormat="1" applyFont="1" applyFill="1" applyBorder="1" applyAlignment="1">
      <alignment horizontal="right"/>
    </xf>
    <xf numFmtId="4" fontId="57" fillId="0" borderId="43" xfId="0" applyNumberFormat="1" applyFont="1" applyFill="1" applyBorder="1"/>
    <xf numFmtId="4" fontId="57" fillId="16" borderId="43" xfId="1" applyNumberFormat="1" applyFont="1" applyFill="1" applyBorder="1"/>
    <xf numFmtId="4" fontId="59" fillId="0" borderId="43" xfId="0" applyNumberFormat="1" applyFont="1" applyFill="1" applyBorder="1" applyAlignment="1"/>
    <xf numFmtId="4" fontId="57" fillId="16" borderId="43" xfId="0" applyNumberFormat="1" applyFont="1" applyFill="1" applyBorder="1"/>
    <xf numFmtId="4" fontId="56" fillId="7" borderId="43" xfId="1" applyNumberFormat="1" applyFont="1" applyFill="1" applyBorder="1" applyAlignment="1"/>
    <xf numFmtId="43" fontId="46" fillId="0" borderId="76" xfId="1" applyFont="1" applyFill="1" applyBorder="1" applyAlignment="1"/>
    <xf numFmtId="0" fontId="7" fillId="0" borderId="72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7" fontId="5" fillId="0" borderId="14" xfId="0" applyNumberFormat="1" applyFont="1" applyFill="1" applyBorder="1"/>
    <xf numFmtId="4" fontId="56" fillId="0" borderId="14" xfId="1" applyNumberFormat="1" applyFont="1" applyFill="1" applyBorder="1"/>
    <xf numFmtId="4" fontId="56" fillId="0" borderId="0" xfId="1" applyNumberFormat="1" applyFont="1" applyFill="1" applyBorder="1"/>
    <xf numFmtId="4" fontId="57" fillId="0" borderId="14" xfId="1" applyNumberFormat="1" applyFont="1" applyFill="1" applyBorder="1"/>
    <xf numFmtId="4" fontId="57" fillId="0" borderId="0" xfId="1" applyNumberFormat="1" applyFont="1" applyFill="1" applyBorder="1"/>
    <xf numFmtId="4" fontId="57" fillId="0" borderId="14" xfId="1" applyNumberFormat="1" applyFont="1" applyFill="1" applyBorder="1" applyAlignment="1">
      <alignment horizontal="right"/>
    </xf>
    <xf numFmtId="4" fontId="57" fillId="0" borderId="0" xfId="1" applyNumberFormat="1" applyFont="1" applyFill="1" applyBorder="1" applyAlignment="1">
      <alignment horizontal="right"/>
    </xf>
    <xf numFmtId="4" fontId="57" fillId="0" borderId="14" xfId="0" applyNumberFormat="1" applyFont="1" applyFill="1" applyBorder="1"/>
    <xf numFmtId="4" fontId="57" fillId="0" borderId="0" xfId="0" applyNumberFormat="1" applyFont="1" applyFill="1" applyBorder="1"/>
    <xf numFmtId="4" fontId="59" fillId="0" borderId="14" xfId="0" applyNumberFormat="1" applyFont="1" applyFill="1" applyBorder="1" applyAlignment="1"/>
    <xf numFmtId="4" fontId="59" fillId="0" borderId="0" xfId="0" applyNumberFormat="1" applyFont="1" applyFill="1" applyBorder="1" applyAlignment="1"/>
    <xf numFmtId="4" fontId="56" fillId="0" borderId="14" xfId="1" applyNumberFormat="1" applyFont="1" applyFill="1" applyBorder="1" applyAlignment="1"/>
    <xf numFmtId="4" fontId="56" fillId="0" borderId="0" xfId="1" applyNumberFormat="1" applyFont="1" applyFill="1" applyBorder="1" applyAlignment="1"/>
  </cellXfs>
  <cellStyles count="5994">
    <cellStyle name="Comma" xfId="1" builtinId="3"/>
    <cellStyle name="Comma 2" xfId="52"/>
    <cellStyle name="Comma 2 2" xfId="798"/>
    <cellStyle name="Comma 3" xfId="53"/>
    <cellStyle name="Comma 3 10" xfId="54"/>
    <cellStyle name="Comma 3 11" xfId="55"/>
    <cellStyle name="Comma 3 12" xfId="56"/>
    <cellStyle name="Comma 3 13" xfId="57"/>
    <cellStyle name="Comma 3 14" xfId="58"/>
    <cellStyle name="Comma 3 15" xfId="59"/>
    <cellStyle name="Comma 3 16" xfId="60"/>
    <cellStyle name="Comma 3 17" xfId="61"/>
    <cellStyle name="Comma 3 18" xfId="62"/>
    <cellStyle name="Comma 3 19" xfId="63"/>
    <cellStyle name="Comma 3 2" xfId="64"/>
    <cellStyle name="Comma 3 20" xfId="65"/>
    <cellStyle name="Comma 3 21" xfId="66"/>
    <cellStyle name="Comma 3 22" xfId="67"/>
    <cellStyle name="Comma 3 23" xfId="68"/>
    <cellStyle name="Comma 3 24" xfId="69"/>
    <cellStyle name="Comma 3 25" xfId="70"/>
    <cellStyle name="Comma 3 26" xfId="71"/>
    <cellStyle name="Comma 3 3" xfId="72"/>
    <cellStyle name="Comma 3 4" xfId="73"/>
    <cellStyle name="Comma 3 5" xfId="74"/>
    <cellStyle name="Comma 3 6" xfId="75"/>
    <cellStyle name="Comma 3 7" xfId="76"/>
    <cellStyle name="Comma 3 8" xfId="77"/>
    <cellStyle name="Comma 3 9" xfId="78"/>
    <cellStyle name="Normal" xfId="0" builtinId="0"/>
    <cellStyle name="Normal 10" xfId="9"/>
    <cellStyle name="Normal 10 10" xfId="79"/>
    <cellStyle name="Normal 10 10 2" xfId="874"/>
    <cellStyle name="Normal 10 10 3" xfId="1592"/>
    <cellStyle name="Normal 10 10 4" xfId="2358"/>
    <cellStyle name="Normal 10 10 5" xfId="3076"/>
    <cellStyle name="Normal 10 10 6" xfId="3844"/>
    <cellStyle name="Normal 10 10 7" xfId="4584"/>
    <cellStyle name="Normal 10 10 8" xfId="5302"/>
    <cellStyle name="Normal 10 11" xfId="80"/>
    <cellStyle name="Normal 10 11 2" xfId="875"/>
    <cellStyle name="Normal 10 11 3" xfId="1593"/>
    <cellStyle name="Normal 10 11 4" xfId="2359"/>
    <cellStyle name="Normal 10 11 5" xfId="3077"/>
    <cellStyle name="Normal 10 11 6" xfId="3845"/>
    <cellStyle name="Normal 10 11 7" xfId="4585"/>
    <cellStyle name="Normal 10 11 8" xfId="5303"/>
    <cellStyle name="Normal 10 12" xfId="81"/>
    <cellStyle name="Normal 10 12 2" xfId="876"/>
    <cellStyle name="Normal 10 12 3" xfId="1594"/>
    <cellStyle name="Normal 10 12 4" xfId="2360"/>
    <cellStyle name="Normal 10 12 5" xfId="3078"/>
    <cellStyle name="Normal 10 12 6" xfId="3846"/>
    <cellStyle name="Normal 10 12 7" xfId="4586"/>
    <cellStyle name="Normal 10 12 8" xfId="5304"/>
    <cellStyle name="Normal 10 13" xfId="82"/>
    <cellStyle name="Normal 10 13 2" xfId="877"/>
    <cellStyle name="Normal 10 13 3" xfId="1595"/>
    <cellStyle name="Normal 10 13 4" xfId="2361"/>
    <cellStyle name="Normal 10 13 5" xfId="3079"/>
    <cellStyle name="Normal 10 13 6" xfId="3847"/>
    <cellStyle name="Normal 10 13 7" xfId="4587"/>
    <cellStyle name="Normal 10 13 8" xfId="5305"/>
    <cellStyle name="Normal 10 14" xfId="83"/>
    <cellStyle name="Normal 10 14 2" xfId="878"/>
    <cellStyle name="Normal 10 14 3" xfId="1596"/>
    <cellStyle name="Normal 10 14 4" xfId="2362"/>
    <cellStyle name="Normal 10 14 5" xfId="3080"/>
    <cellStyle name="Normal 10 14 6" xfId="3848"/>
    <cellStyle name="Normal 10 14 7" xfId="4588"/>
    <cellStyle name="Normal 10 14 8" xfId="5306"/>
    <cellStyle name="Normal 10 15" xfId="808"/>
    <cellStyle name="Normal 10 16" xfId="1139"/>
    <cellStyle name="Normal 10 17" xfId="2292"/>
    <cellStyle name="Normal 10 18" xfId="2623"/>
    <cellStyle name="Normal 10 19" xfId="3777"/>
    <cellStyle name="Normal 10 2" xfId="84"/>
    <cellStyle name="Normal 10 2 2" xfId="879"/>
    <cellStyle name="Normal 10 2 3" xfId="1597"/>
    <cellStyle name="Normal 10 2 4" xfId="2363"/>
    <cellStyle name="Normal 10 2 5" xfId="3081"/>
    <cellStyle name="Normal 10 2 6" xfId="3849"/>
    <cellStyle name="Normal 10 2 7" xfId="4589"/>
    <cellStyle name="Normal 10 2 8" xfId="5307"/>
    <cellStyle name="Normal 10 20" xfId="4109"/>
    <cellStyle name="Normal 10 21" xfId="4849"/>
    <cellStyle name="Normal 10 3" xfId="85"/>
    <cellStyle name="Normal 10 3 2" xfId="880"/>
    <cellStyle name="Normal 10 3 3" xfId="1598"/>
    <cellStyle name="Normal 10 3 4" xfId="2364"/>
    <cellStyle name="Normal 10 3 5" xfId="3082"/>
    <cellStyle name="Normal 10 3 6" xfId="3850"/>
    <cellStyle name="Normal 10 3 7" xfId="4590"/>
    <cellStyle name="Normal 10 3 8" xfId="5308"/>
    <cellStyle name="Normal 10 4" xfId="86"/>
    <cellStyle name="Normal 10 4 2" xfId="881"/>
    <cellStyle name="Normal 10 4 3" xfId="1599"/>
    <cellStyle name="Normal 10 4 4" xfId="2365"/>
    <cellStyle name="Normal 10 4 5" xfId="3083"/>
    <cellStyle name="Normal 10 4 6" xfId="3851"/>
    <cellStyle name="Normal 10 4 7" xfId="4591"/>
    <cellStyle name="Normal 10 4 8" xfId="5309"/>
    <cellStyle name="Normal 10 5" xfId="87"/>
    <cellStyle name="Normal 10 5 2" xfId="882"/>
    <cellStyle name="Normal 10 5 3" xfId="1600"/>
    <cellStyle name="Normal 10 5 4" xfId="2366"/>
    <cellStyle name="Normal 10 5 5" xfId="3084"/>
    <cellStyle name="Normal 10 5 6" xfId="3852"/>
    <cellStyle name="Normal 10 5 7" xfId="4592"/>
    <cellStyle name="Normal 10 5 8" xfId="5310"/>
    <cellStyle name="Normal 10 6" xfId="88"/>
    <cellStyle name="Normal 10 6 2" xfId="883"/>
    <cellStyle name="Normal 10 6 3" xfId="1601"/>
    <cellStyle name="Normal 10 6 4" xfId="2367"/>
    <cellStyle name="Normal 10 6 5" xfId="3085"/>
    <cellStyle name="Normal 10 6 6" xfId="3853"/>
    <cellStyle name="Normal 10 6 7" xfId="4593"/>
    <cellStyle name="Normal 10 6 8" xfId="5311"/>
    <cellStyle name="Normal 10 7" xfId="89"/>
    <cellStyle name="Normal 10 7 2" xfId="884"/>
    <cellStyle name="Normal 10 7 3" xfId="1602"/>
    <cellStyle name="Normal 10 7 4" xfId="2368"/>
    <cellStyle name="Normal 10 7 5" xfId="3086"/>
    <cellStyle name="Normal 10 7 6" xfId="3854"/>
    <cellStyle name="Normal 10 7 7" xfId="4594"/>
    <cellStyle name="Normal 10 7 8" xfId="5312"/>
    <cellStyle name="Normal 10 8" xfId="90"/>
    <cellStyle name="Normal 10 8 2" xfId="885"/>
    <cellStyle name="Normal 10 8 3" xfId="1603"/>
    <cellStyle name="Normal 10 8 4" xfId="2369"/>
    <cellStyle name="Normal 10 8 5" xfId="3087"/>
    <cellStyle name="Normal 10 8 6" xfId="3855"/>
    <cellStyle name="Normal 10 8 7" xfId="4595"/>
    <cellStyle name="Normal 10 8 8" xfId="5313"/>
    <cellStyle name="Normal 10 9" xfId="91"/>
    <cellStyle name="Normal 10 9 2" xfId="886"/>
    <cellStyle name="Normal 10 9 3" xfId="1604"/>
    <cellStyle name="Normal 10 9 4" xfId="2370"/>
    <cellStyle name="Normal 10 9 5" xfId="3088"/>
    <cellStyle name="Normal 10 9 6" xfId="3856"/>
    <cellStyle name="Normal 10 9 7" xfId="4596"/>
    <cellStyle name="Normal 10 9 8" xfId="5314"/>
    <cellStyle name="Normal 11" xfId="10"/>
    <cellStyle name="Normal 11 10" xfId="92"/>
    <cellStyle name="Normal 11 10 2" xfId="887"/>
    <cellStyle name="Normal 11 10 3" xfId="1605"/>
    <cellStyle name="Normal 11 10 4" xfId="2371"/>
    <cellStyle name="Normal 11 10 5" xfId="3089"/>
    <cellStyle name="Normal 11 10 6" xfId="3857"/>
    <cellStyle name="Normal 11 10 7" xfId="4597"/>
    <cellStyle name="Normal 11 10 8" xfId="5315"/>
    <cellStyle name="Normal 11 11" xfId="93"/>
    <cellStyle name="Normal 11 11 2" xfId="888"/>
    <cellStyle name="Normal 11 11 3" xfId="1606"/>
    <cellStyle name="Normal 11 11 4" xfId="2372"/>
    <cellStyle name="Normal 11 11 5" xfId="3090"/>
    <cellStyle name="Normal 11 11 6" xfId="3858"/>
    <cellStyle name="Normal 11 11 7" xfId="4598"/>
    <cellStyle name="Normal 11 11 8" xfId="5316"/>
    <cellStyle name="Normal 11 12" xfId="94"/>
    <cellStyle name="Normal 11 12 2" xfId="889"/>
    <cellStyle name="Normal 11 12 3" xfId="1607"/>
    <cellStyle name="Normal 11 12 4" xfId="2373"/>
    <cellStyle name="Normal 11 12 5" xfId="3091"/>
    <cellStyle name="Normal 11 12 6" xfId="3859"/>
    <cellStyle name="Normal 11 12 7" xfId="4599"/>
    <cellStyle name="Normal 11 12 8" xfId="5317"/>
    <cellStyle name="Normal 11 13" xfId="95"/>
    <cellStyle name="Normal 11 13 2" xfId="890"/>
    <cellStyle name="Normal 11 13 3" xfId="1608"/>
    <cellStyle name="Normal 11 13 4" xfId="2374"/>
    <cellStyle name="Normal 11 13 5" xfId="3092"/>
    <cellStyle name="Normal 11 13 6" xfId="3860"/>
    <cellStyle name="Normal 11 13 7" xfId="4600"/>
    <cellStyle name="Normal 11 13 8" xfId="5318"/>
    <cellStyle name="Normal 11 14" xfId="96"/>
    <cellStyle name="Normal 11 14 2" xfId="891"/>
    <cellStyle name="Normal 11 14 3" xfId="1609"/>
    <cellStyle name="Normal 11 14 4" xfId="2375"/>
    <cellStyle name="Normal 11 14 5" xfId="3093"/>
    <cellStyle name="Normal 11 14 6" xfId="3861"/>
    <cellStyle name="Normal 11 14 7" xfId="4601"/>
    <cellStyle name="Normal 11 14 8" xfId="5319"/>
    <cellStyle name="Normal 11 15" xfId="809"/>
    <cellStyle name="Normal 11 16" xfId="1138"/>
    <cellStyle name="Normal 11 17" xfId="2293"/>
    <cellStyle name="Normal 11 18" xfId="2622"/>
    <cellStyle name="Normal 11 19" xfId="3778"/>
    <cellStyle name="Normal 11 2" xfId="97"/>
    <cellStyle name="Normal 11 2 2" xfId="892"/>
    <cellStyle name="Normal 11 2 3" xfId="1610"/>
    <cellStyle name="Normal 11 2 4" xfId="2376"/>
    <cellStyle name="Normal 11 2 5" xfId="3094"/>
    <cellStyle name="Normal 11 2 6" xfId="3862"/>
    <cellStyle name="Normal 11 2 7" xfId="4602"/>
    <cellStyle name="Normal 11 2 8" xfId="5320"/>
    <cellStyle name="Normal 11 20" xfId="4108"/>
    <cellStyle name="Normal 11 21" xfId="4848"/>
    <cellStyle name="Normal 11 3" xfId="98"/>
    <cellStyle name="Normal 11 3 2" xfId="893"/>
    <cellStyle name="Normal 11 3 3" xfId="1611"/>
    <cellStyle name="Normal 11 3 4" xfId="2377"/>
    <cellStyle name="Normal 11 3 5" xfId="3095"/>
    <cellStyle name="Normal 11 3 6" xfId="3863"/>
    <cellStyle name="Normal 11 3 7" xfId="4603"/>
    <cellStyle name="Normal 11 3 8" xfId="5321"/>
    <cellStyle name="Normal 11 4" xfId="99"/>
    <cellStyle name="Normal 11 4 2" xfId="894"/>
    <cellStyle name="Normal 11 4 3" xfId="1612"/>
    <cellStyle name="Normal 11 4 4" xfId="2378"/>
    <cellStyle name="Normal 11 4 5" xfId="3096"/>
    <cellStyle name="Normal 11 4 6" xfId="3864"/>
    <cellStyle name="Normal 11 4 7" xfId="4604"/>
    <cellStyle name="Normal 11 4 8" xfId="5322"/>
    <cellStyle name="Normal 11 5" xfId="100"/>
    <cellStyle name="Normal 11 5 2" xfId="895"/>
    <cellStyle name="Normal 11 5 3" xfId="1613"/>
    <cellStyle name="Normal 11 5 4" xfId="2379"/>
    <cellStyle name="Normal 11 5 5" xfId="3097"/>
    <cellStyle name="Normal 11 5 6" xfId="3865"/>
    <cellStyle name="Normal 11 5 7" xfId="4605"/>
    <cellStyle name="Normal 11 5 8" xfId="5323"/>
    <cellStyle name="Normal 11 6" xfId="101"/>
    <cellStyle name="Normal 11 6 2" xfId="896"/>
    <cellStyle name="Normal 11 6 3" xfId="1614"/>
    <cellStyle name="Normal 11 6 4" xfId="2380"/>
    <cellStyle name="Normal 11 6 5" xfId="3098"/>
    <cellStyle name="Normal 11 6 6" xfId="3866"/>
    <cellStyle name="Normal 11 6 7" xfId="4606"/>
    <cellStyle name="Normal 11 6 8" xfId="5324"/>
    <cellStyle name="Normal 11 7" xfId="102"/>
    <cellStyle name="Normal 11 7 2" xfId="897"/>
    <cellStyle name="Normal 11 7 3" xfId="1615"/>
    <cellStyle name="Normal 11 7 4" xfId="2381"/>
    <cellStyle name="Normal 11 7 5" xfId="3099"/>
    <cellStyle name="Normal 11 7 6" xfId="3867"/>
    <cellStyle name="Normal 11 7 7" xfId="4607"/>
    <cellStyle name="Normal 11 7 8" xfId="5325"/>
    <cellStyle name="Normal 11 8" xfId="103"/>
    <cellStyle name="Normal 11 8 2" xfId="898"/>
    <cellStyle name="Normal 11 8 3" xfId="1616"/>
    <cellStyle name="Normal 11 8 4" xfId="2382"/>
    <cellStyle name="Normal 11 8 5" xfId="3100"/>
    <cellStyle name="Normal 11 8 6" xfId="3868"/>
    <cellStyle name="Normal 11 8 7" xfId="4608"/>
    <cellStyle name="Normal 11 8 8" xfId="5326"/>
    <cellStyle name="Normal 11 9" xfId="104"/>
    <cellStyle name="Normal 11 9 2" xfId="899"/>
    <cellStyle name="Normal 11 9 3" xfId="1617"/>
    <cellStyle name="Normal 11 9 4" xfId="2383"/>
    <cellStyle name="Normal 11 9 5" xfId="3101"/>
    <cellStyle name="Normal 11 9 6" xfId="3869"/>
    <cellStyle name="Normal 11 9 7" xfId="4609"/>
    <cellStyle name="Normal 11 9 8" xfId="5327"/>
    <cellStyle name="Normal 12" xfId="11"/>
    <cellStyle name="Normal 12 10" xfId="105"/>
    <cellStyle name="Normal 12 10 2" xfId="900"/>
    <cellStyle name="Normal 12 10 3" xfId="1618"/>
    <cellStyle name="Normal 12 10 4" xfId="2384"/>
    <cellStyle name="Normal 12 10 5" xfId="3102"/>
    <cellStyle name="Normal 12 10 6" xfId="3870"/>
    <cellStyle name="Normal 12 10 7" xfId="4610"/>
    <cellStyle name="Normal 12 10 8" xfId="5328"/>
    <cellStyle name="Normal 12 11" xfId="106"/>
    <cellStyle name="Normal 12 11 2" xfId="901"/>
    <cellStyle name="Normal 12 11 3" xfId="1619"/>
    <cellStyle name="Normal 12 11 4" xfId="2385"/>
    <cellStyle name="Normal 12 11 5" xfId="3103"/>
    <cellStyle name="Normal 12 11 6" xfId="3871"/>
    <cellStyle name="Normal 12 11 7" xfId="4611"/>
    <cellStyle name="Normal 12 11 8" xfId="5329"/>
    <cellStyle name="Normal 12 12" xfId="107"/>
    <cellStyle name="Normal 12 12 2" xfId="902"/>
    <cellStyle name="Normal 12 12 3" xfId="1620"/>
    <cellStyle name="Normal 12 12 4" xfId="2386"/>
    <cellStyle name="Normal 12 12 5" xfId="3104"/>
    <cellStyle name="Normal 12 12 6" xfId="3872"/>
    <cellStyle name="Normal 12 12 7" xfId="4612"/>
    <cellStyle name="Normal 12 12 8" xfId="5330"/>
    <cellStyle name="Normal 12 13" xfId="108"/>
    <cellStyle name="Normal 12 13 2" xfId="903"/>
    <cellStyle name="Normal 12 13 3" xfId="1621"/>
    <cellStyle name="Normal 12 13 4" xfId="2387"/>
    <cellStyle name="Normal 12 13 5" xfId="3105"/>
    <cellStyle name="Normal 12 13 6" xfId="3873"/>
    <cellStyle name="Normal 12 13 7" xfId="4613"/>
    <cellStyle name="Normal 12 13 8" xfId="5331"/>
    <cellStyle name="Normal 12 14" xfId="109"/>
    <cellStyle name="Normal 12 14 2" xfId="904"/>
    <cellStyle name="Normal 12 14 3" xfId="1622"/>
    <cellStyle name="Normal 12 14 4" xfId="2388"/>
    <cellStyle name="Normal 12 14 5" xfId="3106"/>
    <cellStyle name="Normal 12 14 6" xfId="3874"/>
    <cellStyle name="Normal 12 14 7" xfId="4614"/>
    <cellStyle name="Normal 12 14 8" xfId="5332"/>
    <cellStyle name="Normal 12 15" xfId="810"/>
    <cellStyle name="Normal 12 16" xfId="1137"/>
    <cellStyle name="Normal 12 17" xfId="2294"/>
    <cellStyle name="Normal 12 18" xfId="2621"/>
    <cellStyle name="Normal 12 19" xfId="3779"/>
    <cellStyle name="Normal 12 2" xfId="110"/>
    <cellStyle name="Normal 12 2 2" xfId="905"/>
    <cellStyle name="Normal 12 2 3" xfId="1623"/>
    <cellStyle name="Normal 12 2 4" xfId="2389"/>
    <cellStyle name="Normal 12 2 5" xfId="3107"/>
    <cellStyle name="Normal 12 2 6" xfId="3875"/>
    <cellStyle name="Normal 12 2 7" xfId="4615"/>
    <cellStyle name="Normal 12 2 8" xfId="5333"/>
    <cellStyle name="Normal 12 20" xfId="4107"/>
    <cellStyle name="Normal 12 21" xfId="4847"/>
    <cellStyle name="Normal 12 3" xfId="111"/>
    <cellStyle name="Normal 12 3 2" xfId="906"/>
    <cellStyle name="Normal 12 3 3" xfId="1624"/>
    <cellStyle name="Normal 12 3 4" xfId="2390"/>
    <cellStyle name="Normal 12 3 5" xfId="3108"/>
    <cellStyle name="Normal 12 3 6" xfId="3876"/>
    <cellStyle name="Normal 12 3 7" xfId="4616"/>
    <cellStyle name="Normal 12 3 8" xfId="5334"/>
    <cellStyle name="Normal 12 4" xfId="112"/>
    <cellStyle name="Normal 12 4 2" xfId="907"/>
    <cellStyle name="Normal 12 4 3" xfId="1625"/>
    <cellStyle name="Normal 12 4 4" xfId="2391"/>
    <cellStyle name="Normal 12 4 5" xfId="3109"/>
    <cellStyle name="Normal 12 4 6" xfId="3877"/>
    <cellStyle name="Normal 12 4 7" xfId="4617"/>
    <cellStyle name="Normal 12 4 8" xfId="5335"/>
    <cellStyle name="Normal 12 5" xfId="113"/>
    <cellStyle name="Normal 12 5 2" xfId="908"/>
    <cellStyle name="Normal 12 5 3" xfId="1626"/>
    <cellStyle name="Normal 12 5 4" xfId="2392"/>
    <cellStyle name="Normal 12 5 5" xfId="3110"/>
    <cellStyle name="Normal 12 5 6" xfId="3878"/>
    <cellStyle name="Normal 12 5 7" xfId="4618"/>
    <cellStyle name="Normal 12 5 8" xfId="5336"/>
    <cellStyle name="Normal 12 6" xfId="114"/>
    <cellStyle name="Normal 12 6 2" xfId="909"/>
    <cellStyle name="Normal 12 6 3" xfId="1627"/>
    <cellStyle name="Normal 12 6 4" xfId="2393"/>
    <cellStyle name="Normal 12 6 5" xfId="3111"/>
    <cellStyle name="Normal 12 6 6" xfId="3879"/>
    <cellStyle name="Normal 12 6 7" xfId="4619"/>
    <cellStyle name="Normal 12 6 8" xfId="5337"/>
    <cellStyle name="Normal 12 7" xfId="115"/>
    <cellStyle name="Normal 12 7 2" xfId="910"/>
    <cellStyle name="Normal 12 7 3" xfId="1628"/>
    <cellStyle name="Normal 12 7 4" xfId="2394"/>
    <cellStyle name="Normal 12 7 5" xfId="3112"/>
    <cellStyle name="Normal 12 7 6" xfId="3880"/>
    <cellStyle name="Normal 12 7 7" xfId="4620"/>
    <cellStyle name="Normal 12 7 8" xfId="5338"/>
    <cellStyle name="Normal 12 8" xfId="116"/>
    <cellStyle name="Normal 12 8 2" xfId="911"/>
    <cellStyle name="Normal 12 8 3" xfId="1629"/>
    <cellStyle name="Normal 12 8 4" xfId="2395"/>
    <cellStyle name="Normal 12 8 5" xfId="3113"/>
    <cellStyle name="Normal 12 8 6" xfId="3881"/>
    <cellStyle name="Normal 12 8 7" xfId="4621"/>
    <cellStyle name="Normal 12 8 8" xfId="5339"/>
    <cellStyle name="Normal 12 9" xfId="117"/>
    <cellStyle name="Normal 12 9 2" xfId="912"/>
    <cellStyle name="Normal 12 9 3" xfId="1630"/>
    <cellStyle name="Normal 12 9 4" xfId="2396"/>
    <cellStyle name="Normal 12 9 5" xfId="3114"/>
    <cellStyle name="Normal 12 9 6" xfId="3882"/>
    <cellStyle name="Normal 12 9 7" xfId="4622"/>
    <cellStyle name="Normal 12 9 8" xfId="5340"/>
    <cellStyle name="Normal 13" xfId="12"/>
    <cellStyle name="Normal 13 10" xfId="118"/>
    <cellStyle name="Normal 13 10 2" xfId="913"/>
    <cellStyle name="Normal 13 10 3" xfId="1631"/>
    <cellStyle name="Normal 13 10 4" xfId="2397"/>
    <cellStyle name="Normal 13 10 5" xfId="3115"/>
    <cellStyle name="Normal 13 10 6" xfId="3883"/>
    <cellStyle name="Normal 13 10 7" xfId="4623"/>
    <cellStyle name="Normal 13 10 8" xfId="5341"/>
    <cellStyle name="Normal 13 11" xfId="119"/>
    <cellStyle name="Normal 13 11 2" xfId="914"/>
    <cellStyle name="Normal 13 11 3" xfId="1632"/>
    <cellStyle name="Normal 13 11 4" xfId="2398"/>
    <cellStyle name="Normal 13 11 5" xfId="3116"/>
    <cellStyle name="Normal 13 11 6" xfId="3884"/>
    <cellStyle name="Normal 13 11 7" xfId="4624"/>
    <cellStyle name="Normal 13 11 8" xfId="5342"/>
    <cellStyle name="Normal 13 12" xfId="120"/>
    <cellStyle name="Normal 13 12 2" xfId="915"/>
    <cellStyle name="Normal 13 12 3" xfId="1633"/>
    <cellStyle name="Normal 13 12 4" xfId="2399"/>
    <cellStyle name="Normal 13 12 5" xfId="3117"/>
    <cellStyle name="Normal 13 12 6" xfId="3885"/>
    <cellStyle name="Normal 13 12 7" xfId="4625"/>
    <cellStyle name="Normal 13 12 8" xfId="5343"/>
    <cellStyle name="Normal 13 13" xfId="121"/>
    <cellStyle name="Normal 13 13 2" xfId="916"/>
    <cellStyle name="Normal 13 13 3" xfId="1634"/>
    <cellStyle name="Normal 13 13 4" xfId="2400"/>
    <cellStyle name="Normal 13 13 5" xfId="3118"/>
    <cellStyle name="Normal 13 13 6" xfId="3886"/>
    <cellStyle name="Normal 13 13 7" xfId="4626"/>
    <cellStyle name="Normal 13 13 8" xfId="5344"/>
    <cellStyle name="Normal 13 14" xfId="122"/>
    <cellStyle name="Normal 13 14 2" xfId="917"/>
    <cellStyle name="Normal 13 14 3" xfId="1635"/>
    <cellStyle name="Normal 13 14 4" xfId="2401"/>
    <cellStyle name="Normal 13 14 5" xfId="3119"/>
    <cellStyle name="Normal 13 14 6" xfId="3887"/>
    <cellStyle name="Normal 13 14 7" xfId="4627"/>
    <cellStyle name="Normal 13 14 8" xfId="5345"/>
    <cellStyle name="Normal 13 15" xfId="811"/>
    <cellStyle name="Normal 13 16" xfId="1136"/>
    <cellStyle name="Normal 13 17" xfId="2295"/>
    <cellStyle name="Normal 13 18" xfId="2620"/>
    <cellStyle name="Normal 13 19" xfId="3780"/>
    <cellStyle name="Normal 13 2" xfId="123"/>
    <cellStyle name="Normal 13 2 2" xfId="918"/>
    <cellStyle name="Normal 13 2 3" xfId="1636"/>
    <cellStyle name="Normal 13 2 4" xfId="2402"/>
    <cellStyle name="Normal 13 2 5" xfId="3120"/>
    <cellStyle name="Normal 13 2 6" xfId="3888"/>
    <cellStyle name="Normal 13 2 7" xfId="4628"/>
    <cellStyle name="Normal 13 2 8" xfId="5346"/>
    <cellStyle name="Normal 13 20" xfId="4106"/>
    <cellStyle name="Normal 13 21" xfId="4846"/>
    <cellStyle name="Normal 13 3" xfId="124"/>
    <cellStyle name="Normal 13 3 2" xfId="919"/>
    <cellStyle name="Normal 13 3 3" xfId="1637"/>
    <cellStyle name="Normal 13 3 4" xfId="2403"/>
    <cellStyle name="Normal 13 3 5" xfId="3121"/>
    <cellStyle name="Normal 13 3 6" xfId="3889"/>
    <cellStyle name="Normal 13 3 7" xfId="4629"/>
    <cellStyle name="Normal 13 3 8" xfId="5347"/>
    <cellStyle name="Normal 13 4" xfId="125"/>
    <cellStyle name="Normal 13 4 2" xfId="920"/>
    <cellStyle name="Normal 13 4 3" xfId="1638"/>
    <cellStyle name="Normal 13 4 4" xfId="2404"/>
    <cellStyle name="Normal 13 4 5" xfId="3122"/>
    <cellStyle name="Normal 13 4 6" xfId="3890"/>
    <cellStyle name="Normal 13 4 7" xfId="4630"/>
    <cellStyle name="Normal 13 4 8" xfId="5348"/>
    <cellStyle name="Normal 13 5" xfId="126"/>
    <cellStyle name="Normal 13 5 2" xfId="921"/>
    <cellStyle name="Normal 13 5 3" xfId="1639"/>
    <cellStyle name="Normal 13 5 4" xfId="2405"/>
    <cellStyle name="Normal 13 5 5" xfId="3123"/>
    <cellStyle name="Normal 13 5 6" xfId="3891"/>
    <cellStyle name="Normal 13 5 7" xfId="4631"/>
    <cellStyle name="Normal 13 5 8" xfId="5349"/>
    <cellStyle name="Normal 13 6" xfId="127"/>
    <cellStyle name="Normal 13 6 2" xfId="922"/>
    <cellStyle name="Normal 13 6 3" xfId="1640"/>
    <cellStyle name="Normal 13 6 4" xfId="2406"/>
    <cellStyle name="Normal 13 6 5" xfId="3124"/>
    <cellStyle name="Normal 13 6 6" xfId="3892"/>
    <cellStyle name="Normal 13 6 7" xfId="4632"/>
    <cellStyle name="Normal 13 6 8" xfId="5350"/>
    <cellStyle name="Normal 13 7" xfId="128"/>
    <cellStyle name="Normal 13 7 2" xfId="923"/>
    <cellStyle name="Normal 13 7 3" xfId="1641"/>
    <cellStyle name="Normal 13 7 4" xfId="2407"/>
    <cellStyle name="Normal 13 7 5" xfId="3125"/>
    <cellStyle name="Normal 13 7 6" xfId="3893"/>
    <cellStyle name="Normal 13 7 7" xfId="4633"/>
    <cellStyle name="Normal 13 7 8" xfId="5351"/>
    <cellStyle name="Normal 13 8" xfId="129"/>
    <cellStyle name="Normal 13 8 2" xfId="924"/>
    <cellStyle name="Normal 13 8 3" xfId="1642"/>
    <cellStyle name="Normal 13 8 4" xfId="2408"/>
    <cellStyle name="Normal 13 8 5" xfId="3126"/>
    <cellStyle name="Normal 13 8 6" xfId="3894"/>
    <cellStyle name="Normal 13 8 7" xfId="4634"/>
    <cellStyle name="Normal 13 8 8" xfId="5352"/>
    <cellStyle name="Normal 13 9" xfId="130"/>
    <cellStyle name="Normal 13 9 2" xfId="925"/>
    <cellStyle name="Normal 13 9 3" xfId="1643"/>
    <cellStyle name="Normal 13 9 4" xfId="2409"/>
    <cellStyle name="Normal 13 9 5" xfId="3127"/>
    <cellStyle name="Normal 13 9 6" xfId="3895"/>
    <cellStyle name="Normal 13 9 7" xfId="4635"/>
    <cellStyle name="Normal 13 9 8" xfId="5353"/>
    <cellStyle name="Normal 14" xfId="131"/>
    <cellStyle name="Normal 14 10" xfId="132"/>
    <cellStyle name="Normal 14 10 2" xfId="927"/>
    <cellStyle name="Normal 14 10 3" xfId="1645"/>
    <cellStyle name="Normal 14 10 4" xfId="2411"/>
    <cellStyle name="Normal 14 10 5" xfId="3129"/>
    <cellStyle name="Normal 14 10 6" xfId="3897"/>
    <cellStyle name="Normal 14 10 7" xfId="4637"/>
    <cellStyle name="Normal 14 10 8" xfId="5355"/>
    <cellStyle name="Normal 14 11" xfId="133"/>
    <cellStyle name="Normal 14 11 2" xfId="928"/>
    <cellStyle name="Normal 14 11 3" xfId="1646"/>
    <cellStyle name="Normal 14 11 4" xfId="2412"/>
    <cellStyle name="Normal 14 11 5" xfId="3130"/>
    <cellStyle name="Normal 14 11 6" xfId="3898"/>
    <cellStyle name="Normal 14 11 7" xfId="4638"/>
    <cellStyle name="Normal 14 11 8" xfId="5356"/>
    <cellStyle name="Normal 14 12" xfId="134"/>
    <cellStyle name="Normal 14 12 2" xfId="929"/>
    <cellStyle name="Normal 14 12 3" xfId="1647"/>
    <cellStyle name="Normal 14 12 4" xfId="2413"/>
    <cellStyle name="Normal 14 12 5" xfId="3131"/>
    <cellStyle name="Normal 14 12 6" xfId="3899"/>
    <cellStyle name="Normal 14 12 7" xfId="4639"/>
    <cellStyle name="Normal 14 12 8" xfId="5357"/>
    <cellStyle name="Normal 14 13" xfId="135"/>
    <cellStyle name="Normal 14 13 2" xfId="930"/>
    <cellStyle name="Normal 14 13 3" xfId="1648"/>
    <cellStyle name="Normal 14 13 4" xfId="2414"/>
    <cellStyle name="Normal 14 13 5" xfId="3132"/>
    <cellStyle name="Normal 14 13 6" xfId="3900"/>
    <cellStyle name="Normal 14 13 7" xfId="4640"/>
    <cellStyle name="Normal 14 13 8" xfId="5358"/>
    <cellStyle name="Normal 14 14" xfId="136"/>
    <cellStyle name="Normal 14 14 2" xfId="931"/>
    <cellStyle name="Normal 14 14 3" xfId="1649"/>
    <cellStyle name="Normal 14 14 4" xfId="2415"/>
    <cellStyle name="Normal 14 14 5" xfId="3133"/>
    <cellStyle name="Normal 14 14 6" xfId="3901"/>
    <cellStyle name="Normal 14 14 7" xfId="4641"/>
    <cellStyle name="Normal 14 14 8" xfId="5359"/>
    <cellStyle name="Normal 14 15" xfId="926"/>
    <cellStyle name="Normal 14 16" xfId="1644"/>
    <cellStyle name="Normal 14 17" xfId="2410"/>
    <cellStyle name="Normal 14 18" xfId="3128"/>
    <cellStyle name="Normal 14 19" xfId="3896"/>
    <cellStyle name="Normal 14 2" xfId="137"/>
    <cellStyle name="Normal 14 2 2" xfId="932"/>
    <cellStyle name="Normal 14 2 3" xfId="1650"/>
    <cellStyle name="Normal 14 2 4" xfId="2416"/>
    <cellStyle name="Normal 14 2 5" xfId="3134"/>
    <cellStyle name="Normal 14 2 6" xfId="3902"/>
    <cellStyle name="Normal 14 2 7" xfId="4642"/>
    <cellStyle name="Normal 14 2 8" xfId="5360"/>
    <cellStyle name="Normal 14 20" xfId="4636"/>
    <cellStyle name="Normal 14 21" xfId="5354"/>
    <cellStyle name="Normal 14 3" xfId="138"/>
    <cellStyle name="Normal 14 3 2" xfId="933"/>
    <cellStyle name="Normal 14 3 3" xfId="1651"/>
    <cellStyle name="Normal 14 3 4" xfId="2417"/>
    <cellStyle name="Normal 14 3 5" xfId="3135"/>
    <cellStyle name="Normal 14 3 6" xfId="3903"/>
    <cellStyle name="Normal 14 3 7" xfId="4643"/>
    <cellStyle name="Normal 14 3 8" xfId="5361"/>
    <cellStyle name="Normal 14 4" xfId="139"/>
    <cellStyle name="Normal 14 4 2" xfId="934"/>
    <cellStyle name="Normal 14 4 3" xfId="1652"/>
    <cellStyle name="Normal 14 4 4" xfId="2418"/>
    <cellStyle name="Normal 14 4 5" xfId="3136"/>
    <cellStyle name="Normal 14 4 6" xfId="3904"/>
    <cellStyle name="Normal 14 4 7" xfId="4644"/>
    <cellStyle name="Normal 14 4 8" xfId="5362"/>
    <cellStyle name="Normal 14 5" xfId="140"/>
    <cellStyle name="Normal 14 5 2" xfId="935"/>
    <cellStyle name="Normal 14 5 3" xfId="1653"/>
    <cellStyle name="Normal 14 5 4" xfId="2419"/>
    <cellStyle name="Normal 14 5 5" xfId="3137"/>
    <cellStyle name="Normal 14 5 6" xfId="3905"/>
    <cellStyle name="Normal 14 5 7" xfId="4645"/>
    <cellStyle name="Normal 14 5 8" xfId="5363"/>
    <cellStyle name="Normal 14 6" xfId="141"/>
    <cellStyle name="Normal 14 6 2" xfId="936"/>
    <cellStyle name="Normal 14 6 3" xfId="1654"/>
    <cellStyle name="Normal 14 6 4" xfId="2420"/>
    <cellStyle name="Normal 14 6 5" xfId="3138"/>
    <cellStyle name="Normal 14 6 6" xfId="3906"/>
    <cellStyle name="Normal 14 6 7" xfId="4646"/>
    <cellStyle name="Normal 14 6 8" xfId="5364"/>
    <cellStyle name="Normal 14 7" xfId="142"/>
    <cellStyle name="Normal 14 7 2" xfId="937"/>
    <cellStyle name="Normal 14 7 3" xfId="1655"/>
    <cellStyle name="Normal 14 7 4" xfId="2421"/>
    <cellStyle name="Normal 14 7 5" xfId="3139"/>
    <cellStyle name="Normal 14 7 6" xfId="3907"/>
    <cellStyle name="Normal 14 7 7" xfId="4647"/>
    <cellStyle name="Normal 14 7 8" xfId="5365"/>
    <cellStyle name="Normal 14 8" xfId="143"/>
    <cellStyle name="Normal 14 8 2" xfId="938"/>
    <cellStyle name="Normal 14 8 3" xfId="1656"/>
    <cellStyle name="Normal 14 8 4" xfId="2422"/>
    <cellStyle name="Normal 14 8 5" xfId="3140"/>
    <cellStyle name="Normal 14 8 6" xfId="3908"/>
    <cellStyle name="Normal 14 8 7" xfId="4648"/>
    <cellStyle name="Normal 14 8 8" xfId="5366"/>
    <cellStyle name="Normal 14 9" xfId="144"/>
    <cellStyle name="Normal 14 9 2" xfId="939"/>
    <cellStyle name="Normal 14 9 3" xfId="1657"/>
    <cellStyle name="Normal 14 9 4" xfId="2423"/>
    <cellStyle name="Normal 14 9 5" xfId="3141"/>
    <cellStyle name="Normal 14 9 6" xfId="3909"/>
    <cellStyle name="Normal 14 9 7" xfId="4649"/>
    <cellStyle name="Normal 14 9 8" xfId="5367"/>
    <cellStyle name="Normal 15" xfId="13"/>
    <cellStyle name="Normal 15 10" xfId="145"/>
    <cellStyle name="Normal 15 10 2" xfId="940"/>
    <cellStyle name="Normal 15 10 3" xfId="1658"/>
    <cellStyle name="Normal 15 10 4" xfId="2424"/>
    <cellStyle name="Normal 15 10 5" xfId="3142"/>
    <cellStyle name="Normal 15 10 6" xfId="3910"/>
    <cellStyle name="Normal 15 10 7" xfId="4650"/>
    <cellStyle name="Normal 15 10 8" xfId="5368"/>
    <cellStyle name="Normal 15 11" xfId="146"/>
    <cellStyle name="Normal 15 11 2" xfId="941"/>
    <cellStyle name="Normal 15 11 3" xfId="1659"/>
    <cellStyle name="Normal 15 11 4" xfId="2425"/>
    <cellStyle name="Normal 15 11 5" xfId="3143"/>
    <cellStyle name="Normal 15 11 6" xfId="3911"/>
    <cellStyle name="Normal 15 11 7" xfId="4651"/>
    <cellStyle name="Normal 15 11 8" xfId="5369"/>
    <cellStyle name="Normal 15 12" xfId="147"/>
    <cellStyle name="Normal 15 12 2" xfId="942"/>
    <cellStyle name="Normal 15 12 3" xfId="1660"/>
    <cellStyle name="Normal 15 12 4" xfId="2426"/>
    <cellStyle name="Normal 15 12 5" xfId="3144"/>
    <cellStyle name="Normal 15 12 6" xfId="3912"/>
    <cellStyle name="Normal 15 12 7" xfId="4652"/>
    <cellStyle name="Normal 15 12 8" xfId="5370"/>
    <cellStyle name="Normal 15 13" xfId="148"/>
    <cellStyle name="Normal 15 13 2" xfId="943"/>
    <cellStyle name="Normal 15 13 3" xfId="1661"/>
    <cellStyle name="Normal 15 13 4" xfId="2427"/>
    <cellStyle name="Normal 15 13 5" xfId="3145"/>
    <cellStyle name="Normal 15 13 6" xfId="3913"/>
    <cellStyle name="Normal 15 13 7" xfId="4653"/>
    <cellStyle name="Normal 15 13 8" xfId="5371"/>
    <cellStyle name="Normal 15 14" xfId="149"/>
    <cellStyle name="Normal 15 14 2" xfId="944"/>
    <cellStyle name="Normal 15 14 3" xfId="1662"/>
    <cellStyle name="Normal 15 14 4" xfId="2428"/>
    <cellStyle name="Normal 15 14 5" xfId="3146"/>
    <cellStyle name="Normal 15 14 6" xfId="3914"/>
    <cellStyle name="Normal 15 14 7" xfId="4654"/>
    <cellStyle name="Normal 15 14 8" xfId="5372"/>
    <cellStyle name="Normal 15 15" xfId="812"/>
    <cellStyle name="Normal 15 16" xfId="1135"/>
    <cellStyle name="Normal 15 17" xfId="2296"/>
    <cellStyle name="Normal 15 18" xfId="2619"/>
    <cellStyle name="Normal 15 19" xfId="3781"/>
    <cellStyle name="Normal 15 2" xfId="150"/>
    <cellStyle name="Normal 15 2 2" xfId="945"/>
    <cellStyle name="Normal 15 2 3" xfId="1663"/>
    <cellStyle name="Normal 15 2 4" xfId="2429"/>
    <cellStyle name="Normal 15 2 5" xfId="3147"/>
    <cellStyle name="Normal 15 2 6" xfId="3915"/>
    <cellStyle name="Normal 15 2 7" xfId="4655"/>
    <cellStyle name="Normal 15 2 8" xfId="5373"/>
    <cellStyle name="Normal 15 20" xfId="4105"/>
    <cellStyle name="Normal 15 21" xfId="4845"/>
    <cellStyle name="Normal 15 3" xfId="151"/>
    <cellStyle name="Normal 15 3 2" xfId="946"/>
    <cellStyle name="Normal 15 3 3" xfId="1664"/>
    <cellStyle name="Normal 15 3 4" xfId="2430"/>
    <cellStyle name="Normal 15 3 5" xfId="3148"/>
    <cellStyle name="Normal 15 3 6" xfId="3916"/>
    <cellStyle name="Normal 15 3 7" xfId="4656"/>
    <cellStyle name="Normal 15 3 8" xfId="5374"/>
    <cellStyle name="Normal 15 4" xfId="152"/>
    <cellStyle name="Normal 15 4 2" xfId="947"/>
    <cellStyle name="Normal 15 4 3" xfId="1665"/>
    <cellStyle name="Normal 15 4 4" xfId="2431"/>
    <cellStyle name="Normal 15 4 5" xfId="3149"/>
    <cellStyle name="Normal 15 4 6" xfId="3917"/>
    <cellStyle name="Normal 15 4 7" xfId="4657"/>
    <cellStyle name="Normal 15 4 8" xfId="5375"/>
    <cellStyle name="Normal 15 5" xfId="153"/>
    <cellStyle name="Normal 15 5 2" xfId="948"/>
    <cellStyle name="Normal 15 5 3" xfId="1666"/>
    <cellStyle name="Normal 15 5 4" xfId="2432"/>
    <cellStyle name="Normal 15 5 5" xfId="3150"/>
    <cellStyle name="Normal 15 5 6" xfId="3918"/>
    <cellStyle name="Normal 15 5 7" xfId="4658"/>
    <cellStyle name="Normal 15 5 8" xfId="5376"/>
    <cellStyle name="Normal 15 6" xfId="154"/>
    <cellStyle name="Normal 15 6 2" xfId="949"/>
    <cellStyle name="Normal 15 6 3" xfId="1667"/>
    <cellStyle name="Normal 15 6 4" xfId="2433"/>
    <cellStyle name="Normal 15 6 5" xfId="3151"/>
    <cellStyle name="Normal 15 6 6" xfId="3919"/>
    <cellStyle name="Normal 15 6 7" xfId="4659"/>
    <cellStyle name="Normal 15 6 8" xfId="5377"/>
    <cellStyle name="Normal 15 7" xfId="155"/>
    <cellStyle name="Normal 15 7 2" xfId="950"/>
    <cellStyle name="Normal 15 7 3" xfId="1668"/>
    <cellStyle name="Normal 15 7 4" xfId="2434"/>
    <cellStyle name="Normal 15 7 5" xfId="3152"/>
    <cellStyle name="Normal 15 7 6" xfId="3920"/>
    <cellStyle name="Normal 15 7 7" xfId="4660"/>
    <cellStyle name="Normal 15 7 8" xfId="5378"/>
    <cellStyle name="Normal 15 8" xfId="156"/>
    <cellStyle name="Normal 15 8 2" xfId="951"/>
    <cellStyle name="Normal 15 8 3" xfId="1669"/>
    <cellStyle name="Normal 15 8 4" xfId="2435"/>
    <cellStyle name="Normal 15 8 5" xfId="3153"/>
    <cellStyle name="Normal 15 8 6" xfId="3921"/>
    <cellStyle name="Normal 15 8 7" xfId="4661"/>
    <cellStyle name="Normal 15 8 8" xfId="5379"/>
    <cellStyle name="Normal 15 9" xfId="157"/>
    <cellStyle name="Normal 15 9 2" xfId="952"/>
    <cellStyle name="Normal 15 9 3" xfId="1670"/>
    <cellStyle name="Normal 15 9 4" xfId="2436"/>
    <cellStyle name="Normal 15 9 5" xfId="3154"/>
    <cellStyle name="Normal 15 9 6" xfId="3922"/>
    <cellStyle name="Normal 15 9 7" xfId="4662"/>
    <cellStyle name="Normal 15 9 8" xfId="5380"/>
    <cellStyle name="Normal 16" xfId="14"/>
    <cellStyle name="Normal 16 10" xfId="158"/>
    <cellStyle name="Normal 16 10 2" xfId="953"/>
    <cellStyle name="Normal 16 10 3" xfId="1671"/>
    <cellStyle name="Normal 16 10 4" xfId="2437"/>
    <cellStyle name="Normal 16 10 5" xfId="3155"/>
    <cellStyle name="Normal 16 10 6" xfId="3923"/>
    <cellStyle name="Normal 16 10 7" xfId="4663"/>
    <cellStyle name="Normal 16 10 8" xfId="5381"/>
    <cellStyle name="Normal 16 11" xfId="159"/>
    <cellStyle name="Normal 16 11 2" xfId="954"/>
    <cellStyle name="Normal 16 11 3" xfId="1672"/>
    <cellStyle name="Normal 16 11 4" xfId="2438"/>
    <cellStyle name="Normal 16 11 5" xfId="3156"/>
    <cellStyle name="Normal 16 11 6" xfId="3924"/>
    <cellStyle name="Normal 16 11 7" xfId="4664"/>
    <cellStyle name="Normal 16 11 8" xfId="5382"/>
    <cellStyle name="Normal 16 12" xfId="160"/>
    <cellStyle name="Normal 16 12 2" xfId="955"/>
    <cellStyle name="Normal 16 12 3" xfId="1673"/>
    <cellStyle name="Normal 16 12 4" xfId="2439"/>
    <cellStyle name="Normal 16 12 5" xfId="3157"/>
    <cellStyle name="Normal 16 12 6" xfId="3925"/>
    <cellStyle name="Normal 16 12 7" xfId="4665"/>
    <cellStyle name="Normal 16 12 8" xfId="5383"/>
    <cellStyle name="Normal 16 13" xfId="161"/>
    <cellStyle name="Normal 16 13 2" xfId="956"/>
    <cellStyle name="Normal 16 13 3" xfId="1674"/>
    <cellStyle name="Normal 16 13 4" xfId="2440"/>
    <cellStyle name="Normal 16 13 5" xfId="3158"/>
    <cellStyle name="Normal 16 13 6" xfId="3926"/>
    <cellStyle name="Normal 16 13 7" xfId="4666"/>
    <cellStyle name="Normal 16 13 8" xfId="5384"/>
    <cellStyle name="Normal 16 14" xfId="162"/>
    <cellStyle name="Normal 16 14 2" xfId="957"/>
    <cellStyle name="Normal 16 14 3" xfId="1675"/>
    <cellStyle name="Normal 16 14 4" xfId="2441"/>
    <cellStyle name="Normal 16 14 5" xfId="3159"/>
    <cellStyle name="Normal 16 14 6" xfId="3927"/>
    <cellStyle name="Normal 16 14 7" xfId="4667"/>
    <cellStyle name="Normal 16 14 8" xfId="5385"/>
    <cellStyle name="Normal 16 15" xfId="813"/>
    <cellStyle name="Normal 16 16" xfId="1134"/>
    <cellStyle name="Normal 16 17" xfId="2297"/>
    <cellStyle name="Normal 16 18" xfId="2618"/>
    <cellStyle name="Normal 16 19" xfId="3782"/>
    <cellStyle name="Normal 16 2" xfId="163"/>
    <cellStyle name="Normal 16 2 2" xfId="958"/>
    <cellStyle name="Normal 16 2 3" xfId="1676"/>
    <cellStyle name="Normal 16 2 4" xfId="2442"/>
    <cellStyle name="Normal 16 2 5" xfId="3160"/>
    <cellStyle name="Normal 16 2 6" xfId="3928"/>
    <cellStyle name="Normal 16 2 7" xfId="4668"/>
    <cellStyle name="Normal 16 2 8" xfId="5386"/>
    <cellStyle name="Normal 16 20" xfId="4104"/>
    <cellStyle name="Normal 16 21" xfId="4844"/>
    <cellStyle name="Normal 16 3" xfId="164"/>
    <cellStyle name="Normal 16 3 2" xfId="959"/>
    <cellStyle name="Normal 16 3 3" xfId="1677"/>
    <cellStyle name="Normal 16 3 4" xfId="2443"/>
    <cellStyle name="Normal 16 3 5" xfId="3161"/>
    <cellStyle name="Normal 16 3 6" xfId="3929"/>
    <cellStyle name="Normal 16 3 7" xfId="4669"/>
    <cellStyle name="Normal 16 3 8" xfId="5387"/>
    <cellStyle name="Normal 16 4" xfId="165"/>
    <cellStyle name="Normal 16 4 2" xfId="960"/>
    <cellStyle name="Normal 16 4 3" xfId="1678"/>
    <cellStyle name="Normal 16 4 4" xfId="2444"/>
    <cellStyle name="Normal 16 4 5" xfId="3162"/>
    <cellStyle name="Normal 16 4 6" xfId="3930"/>
    <cellStyle name="Normal 16 4 7" xfId="4670"/>
    <cellStyle name="Normal 16 4 8" xfId="5388"/>
    <cellStyle name="Normal 16 5" xfId="166"/>
    <cellStyle name="Normal 16 5 2" xfId="961"/>
    <cellStyle name="Normal 16 5 3" xfId="1679"/>
    <cellStyle name="Normal 16 5 4" xfId="2445"/>
    <cellStyle name="Normal 16 5 5" xfId="3163"/>
    <cellStyle name="Normal 16 5 6" xfId="3931"/>
    <cellStyle name="Normal 16 5 7" xfId="4671"/>
    <cellStyle name="Normal 16 5 8" xfId="5389"/>
    <cellStyle name="Normal 16 6" xfId="167"/>
    <cellStyle name="Normal 16 6 2" xfId="962"/>
    <cellStyle name="Normal 16 6 3" xfId="1680"/>
    <cellStyle name="Normal 16 6 4" xfId="2446"/>
    <cellStyle name="Normal 16 6 5" xfId="3164"/>
    <cellStyle name="Normal 16 6 6" xfId="3932"/>
    <cellStyle name="Normal 16 6 7" xfId="4672"/>
    <cellStyle name="Normal 16 6 8" xfId="5390"/>
    <cellStyle name="Normal 16 7" xfId="168"/>
    <cellStyle name="Normal 16 7 2" xfId="963"/>
    <cellStyle name="Normal 16 7 3" xfId="1681"/>
    <cellStyle name="Normal 16 7 4" xfId="2447"/>
    <cellStyle name="Normal 16 7 5" xfId="3165"/>
    <cellStyle name="Normal 16 7 6" xfId="3933"/>
    <cellStyle name="Normal 16 7 7" xfId="4673"/>
    <cellStyle name="Normal 16 7 8" xfId="5391"/>
    <cellStyle name="Normal 16 8" xfId="169"/>
    <cellStyle name="Normal 16 8 2" xfId="964"/>
    <cellStyle name="Normal 16 8 3" xfId="1682"/>
    <cellStyle name="Normal 16 8 4" xfId="2448"/>
    <cellStyle name="Normal 16 8 5" xfId="3166"/>
    <cellStyle name="Normal 16 8 6" xfId="3934"/>
    <cellStyle name="Normal 16 8 7" xfId="4674"/>
    <cellStyle name="Normal 16 8 8" xfId="5392"/>
    <cellStyle name="Normal 16 9" xfId="170"/>
    <cellStyle name="Normal 16 9 2" xfId="965"/>
    <cellStyle name="Normal 16 9 3" xfId="1683"/>
    <cellStyle name="Normal 16 9 4" xfId="2449"/>
    <cellStyle name="Normal 16 9 5" xfId="3167"/>
    <cellStyle name="Normal 16 9 6" xfId="3935"/>
    <cellStyle name="Normal 16 9 7" xfId="4675"/>
    <cellStyle name="Normal 16 9 8" xfId="5393"/>
    <cellStyle name="Normal 17" xfId="15"/>
    <cellStyle name="Normal 17 10" xfId="171"/>
    <cellStyle name="Normal 17 10 2" xfId="966"/>
    <cellStyle name="Normal 17 10 3" xfId="1684"/>
    <cellStyle name="Normal 17 10 4" xfId="2450"/>
    <cellStyle name="Normal 17 10 5" xfId="3168"/>
    <cellStyle name="Normal 17 10 6" xfId="3936"/>
    <cellStyle name="Normal 17 10 7" xfId="4676"/>
    <cellStyle name="Normal 17 10 8" xfId="5394"/>
    <cellStyle name="Normal 17 11" xfId="172"/>
    <cellStyle name="Normal 17 11 2" xfId="967"/>
    <cellStyle name="Normal 17 11 3" xfId="1685"/>
    <cellStyle name="Normal 17 11 4" xfId="2451"/>
    <cellStyle name="Normal 17 11 5" xfId="3169"/>
    <cellStyle name="Normal 17 11 6" xfId="3937"/>
    <cellStyle name="Normal 17 11 7" xfId="4677"/>
    <cellStyle name="Normal 17 11 8" xfId="5395"/>
    <cellStyle name="Normal 17 12" xfId="173"/>
    <cellStyle name="Normal 17 12 2" xfId="968"/>
    <cellStyle name="Normal 17 12 3" xfId="1686"/>
    <cellStyle name="Normal 17 12 4" xfId="2452"/>
    <cellStyle name="Normal 17 12 5" xfId="3170"/>
    <cellStyle name="Normal 17 12 6" xfId="3938"/>
    <cellStyle name="Normal 17 12 7" xfId="4678"/>
    <cellStyle name="Normal 17 12 8" xfId="5396"/>
    <cellStyle name="Normal 17 13" xfId="174"/>
    <cellStyle name="Normal 17 13 2" xfId="969"/>
    <cellStyle name="Normal 17 13 3" xfId="1687"/>
    <cellStyle name="Normal 17 13 4" xfId="2453"/>
    <cellStyle name="Normal 17 13 5" xfId="3171"/>
    <cellStyle name="Normal 17 13 6" xfId="3939"/>
    <cellStyle name="Normal 17 13 7" xfId="4679"/>
    <cellStyle name="Normal 17 13 8" xfId="5397"/>
    <cellStyle name="Normal 17 14" xfId="175"/>
    <cellStyle name="Normal 17 14 2" xfId="970"/>
    <cellStyle name="Normal 17 14 3" xfId="1688"/>
    <cellStyle name="Normal 17 14 4" xfId="2454"/>
    <cellStyle name="Normal 17 14 5" xfId="3172"/>
    <cellStyle name="Normal 17 14 6" xfId="3940"/>
    <cellStyle name="Normal 17 14 7" xfId="4680"/>
    <cellStyle name="Normal 17 14 8" xfId="5398"/>
    <cellStyle name="Normal 17 15" xfId="814"/>
    <cellStyle name="Normal 17 16" xfId="1133"/>
    <cellStyle name="Normal 17 17" xfId="2298"/>
    <cellStyle name="Normal 17 18" xfId="2617"/>
    <cellStyle name="Normal 17 19" xfId="3783"/>
    <cellStyle name="Normal 17 2" xfId="176"/>
    <cellStyle name="Normal 17 2 2" xfId="971"/>
    <cellStyle name="Normal 17 2 3" xfId="1689"/>
    <cellStyle name="Normal 17 2 4" xfId="2455"/>
    <cellStyle name="Normal 17 2 5" xfId="3173"/>
    <cellStyle name="Normal 17 2 6" xfId="3941"/>
    <cellStyle name="Normal 17 2 7" xfId="4681"/>
    <cellStyle name="Normal 17 2 8" xfId="5399"/>
    <cellStyle name="Normal 17 20" xfId="4103"/>
    <cellStyle name="Normal 17 21" xfId="4843"/>
    <cellStyle name="Normal 17 3" xfId="177"/>
    <cellStyle name="Normal 17 3 2" xfId="972"/>
    <cellStyle name="Normal 17 3 3" xfId="1690"/>
    <cellStyle name="Normal 17 3 4" xfId="2456"/>
    <cellStyle name="Normal 17 3 5" xfId="3174"/>
    <cellStyle name="Normal 17 3 6" xfId="3942"/>
    <cellStyle name="Normal 17 3 7" xfId="4682"/>
    <cellStyle name="Normal 17 3 8" xfId="5400"/>
    <cellStyle name="Normal 17 4" xfId="178"/>
    <cellStyle name="Normal 17 4 2" xfId="973"/>
    <cellStyle name="Normal 17 4 3" xfId="1691"/>
    <cellStyle name="Normal 17 4 4" xfId="2457"/>
    <cellStyle name="Normal 17 4 5" xfId="3175"/>
    <cellStyle name="Normal 17 4 6" xfId="3943"/>
    <cellStyle name="Normal 17 4 7" xfId="4683"/>
    <cellStyle name="Normal 17 4 8" xfId="5401"/>
    <cellStyle name="Normal 17 5" xfId="179"/>
    <cellStyle name="Normal 17 5 2" xfId="974"/>
    <cellStyle name="Normal 17 5 3" xfId="1692"/>
    <cellStyle name="Normal 17 5 4" xfId="2458"/>
    <cellStyle name="Normal 17 5 5" xfId="3176"/>
    <cellStyle name="Normal 17 5 6" xfId="3944"/>
    <cellStyle name="Normal 17 5 7" xfId="4684"/>
    <cellStyle name="Normal 17 5 8" xfId="5402"/>
    <cellStyle name="Normal 17 6" xfId="180"/>
    <cellStyle name="Normal 17 6 2" xfId="975"/>
    <cellStyle name="Normal 17 6 3" xfId="1693"/>
    <cellStyle name="Normal 17 6 4" xfId="2459"/>
    <cellStyle name="Normal 17 6 5" xfId="3177"/>
    <cellStyle name="Normal 17 6 6" xfId="3945"/>
    <cellStyle name="Normal 17 6 7" xfId="4685"/>
    <cellStyle name="Normal 17 6 8" xfId="5403"/>
    <cellStyle name="Normal 17 7" xfId="181"/>
    <cellStyle name="Normal 17 7 2" xfId="976"/>
    <cellStyle name="Normal 17 7 3" xfId="1694"/>
    <cellStyle name="Normal 17 7 4" xfId="2460"/>
    <cellStyle name="Normal 17 7 5" xfId="3178"/>
    <cellStyle name="Normal 17 7 6" xfId="3946"/>
    <cellStyle name="Normal 17 7 7" xfId="4686"/>
    <cellStyle name="Normal 17 7 8" xfId="5404"/>
    <cellStyle name="Normal 17 8" xfId="182"/>
    <cellStyle name="Normal 17 8 2" xfId="977"/>
    <cellStyle name="Normal 17 8 3" xfId="1695"/>
    <cellStyle name="Normal 17 8 4" xfId="2461"/>
    <cellStyle name="Normal 17 8 5" xfId="3179"/>
    <cellStyle name="Normal 17 8 6" xfId="3947"/>
    <cellStyle name="Normal 17 8 7" xfId="4687"/>
    <cellStyle name="Normal 17 8 8" xfId="5405"/>
    <cellStyle name="Normal 17 9" xfId="183"/>
    <cellStyle name="Normal 17 9 2" xfId="978"/>
    <cellStyle name="Normal 17 9 3" xfId="1696"/>
    <cellStyle name="Normal 17 9 4" xfId="2462"/>
    <cellStyle name="Normal 17 9 5" xfId="3180"/>
    <cellStyle name="Normal 17 9 6" xfId="3948"/>
    <cellStyle name="Normal 17 9 7" xfId="4688"/>
    <cellStyle name="Normal 17 9 8" xfId="5406"/>
    <cellStyle name="Normal 19" xfId="16"/>
    <cellStyle name="Normal 19 10" xfId="184"/>
    <cellStyle name="Normal 19 10 2" xfId="979"/>
    <cellStyle name="Normal 19 10 3" xfId="1697"/>
    <cellStyle name="Normal 19 10 4" xfId="2463"/>
    <cellStyle name="Normal 19 10 5" xfId="3181"/>
    <cellStyle name="Normal 19 10 6" xfId="3949"/>
    <cellStyle name="Normal 19 10 7" xfId="4689"/>
    <cellStyle name="Normal 19 10 8" xfId="5407"/>
    <cellStyle name="Normal 19 11" xfId="185"/>
    <cellStyle name="Normal 19 11 2" xfId="980"/>
    <cellStyle name="Normal 19 11 3" xfId="1698"/>
    <cellStyle name="Normal 19 11 4" xfId="2464"/>
    <cellStyle name="Normal 19 11 5" xfId="3182"/>
    <cellStyle name="Normal 19 11 6" xfId="3950"/>
    <cellStyle name="Normal 19 11 7" xfId="4690"/>
    <cellStyle name="Normal 19 11 8" xfId="5408"/>
    <cellStyle name="Normal 19 12" xfId="186"/>
    <cellStyle name="Normal 19 12 2" xfId="981"/>
    <cellStyle name="Normal 19 12 3" xfId="1699"/>
    <cellStyle name="Normal 19 12 4" xfId="2465"/>
    <cellStyle name="Normal 19 12 5" xfId="3183"/>
    <cellStyle name="Normal 19 12 6" xfId="3951"/>
    <cellStyle name="Normal 19 12 7" xfId="4691"/>
    <cellStyle name="Normal 19 12 8" xfId="5409"/>
    <cellStyle name="Normal 19 13" xfId="187"/>
    <cellStyle name="Normal 19 13 2" xfId="982"/>
    <cellStyle name="Normal 19 13 3" xfId="1700"/>
    <cellStyle name="Normal 19 13 4" xfId="2466"/>
    <cellStyle name="Normal 19 13 5" xfId="3184"/>
    <cellStyle name="Normal 19 13 6" xfId="3952"/>
    <cellStyle name="Normal 19 13 7" xfId="4692"/>
    <cellStyle name="Normal 19 13 8" xfId="5410"/>
    <cellStyle name="Normal 19 14" xfId="188"/>
    <cellStyle name="Normal 19 14 2" xfId="983"/>
    <cellStyle name="Normal 19 14 3" xfId="1701"/>
    <cellStyle name="Normal 19 14 4" xfId="2467"/>
    <cellStyle name="Normal 19 14 5" xfId="3185"/>
    <cellStyle name="Normal 19 14 6" xfId="3953"/>
    <cellStyle name="Normal 19 14 7" xfId="4693"/>
    <cellStyle name="Normal 19 14 8" xfId="5411"/>
    <cellStyle name="Normal 19 15" xfId="815"/>
    <cellStyle name="Normal 19 16" xfId="1132"/>
    <cellStyle name="Normal 19 17" xfId="2299"/>
    <cellStyle name="Normal 19 18" xfId="2616"/>
    <cellStyle name="Normal 19 19" xfId="3784"/>
    <cellStyle name="Normal 19 2" xfId="189"/>
    <cellStyle name="Normal 19 2 2" xfId="984"/>
    <cellStyle name="Normal 19 2 3" xfId="1702"/>
    <cellStyle name="Normal 19 2 4" xfId="2468"/>
    <cellStyle name="Normal 19 2 5" xfId="3186"/>
    <cellStyle name="Normal 19 2 6" xfId="3954"/>
    <cellStyle name="Normal 19 2 7" xfId="4694"/>
    <cellStyle name="Normal 19 2 8" xfId="5412"/>
    <cellStyle name="Normal 19 20" xfId="4102"/>
    <cellStyle name="Normal 19 21" xfId="4842"/>
    <cellStyle name="Normal 19 3" xfId="190"/>
    <cellStyle name="Normal 19 3 2" xfId="985"/>
    <cellStyle name="Normal 19 3 3" xfId="1703"/>
    <cellStyle name="Normal 19 3 4" xfId="2469"/>
    <cellStyle name="Normal 19 3 5" xfId="3187"/>
    <cellStyle name="Normal 19 3 6" xfId="3955"/>
    <cellStyle name="Normal 19 3 7" xfId="4695"/>
    <cellStyle name="Normal 19 3 8" xfId="5413"/>
    <cellStyle name="Normal 19 4" xfId="191"/>
    <cellStyle name="Normal 19 4 2" xfId="986"/>
    <cellStyle name="Normal 19 4 3" xfId="1704"/>
    <cellStyle name="Normal 19 4 4" xfId="2470"/>
    <cellStyle name="Normal 19 4 5" xfId="3188"/>
    <cellStyle name="Normal 19 4 6" xfId="3956"/>
    <cellStyle name="Normal 19 4 7" xfId="4696"/>
    <cellStyle name="Normal 19 4 8" xfId="5414"/>
    <cellStyle name="Normal 19 5" xfId="192"/>
    <cellStyle name="Normal 19 5 2" xfId="987"/>
    <cellStyle name="Normal 19 5 3" xfId="1705"/>
    <cellStyle name="Normal 19 5 4" xfId="2471"/>
    <cellStyle name="Normal 19 5 5" xfId="3189"/>
    <cellStyle name="Normal 19 5 6" xfId="3957"/>
    <cellStyle name="Normal 19 5 7" xfId="4697"/>
    <cellStyle name="Normal 19 5 8" xfId="5415"/>
    <cellStyle name="Normal 19 6" xfId="193"/>
    <cellStyle name="Normal 19 6 2" xfId="988"/>
    <cellStyle name="Normal 19 6 3" xfId="1706"/>
    <cellStyle name="Normal 19 6 4" xfId="2472"/>
    <cellStyle name="Normal 19 6 5" xfId="3190"/>
    <cellStyle name="Normal 19 6 6" xfId="3958"/>
    <cellStyle name="Normal 19 6 7" xfId="4698"/>
    <cellStyle name="Normal 19 6 8" xfId="5416"/>
    <cellStyle name="Normal 19 7" xfId="194"/>
    <cellStyle name="Normal 19 7 2" xfId="989"/>
    <cellStyle name="Normal 19 7 3" xfId="1707"/>
    <cellStyle name="Normal 19 7 4" xfId="2473"/>
    <cellStyle name="Normal 19 7 5" xfId="3191"/>
    <cellStyle name="Normal 19 7 6" xfId="3959"/>
    <cellStyle name="Normal 19 7 7" xfId="4699"/>
    <cellStyle name="Normal 19 7 8" xfId="5417"/>
    <cellStyle name="Normal 19 8" xfId="195"/>
    <cellStyle name="Normal 19 8 2" xfId="990"/>
    <cellStyle name="Normal 19 8 3" xfId="1708"/>
    <cellStyle name="Normal 19 8 4" xfId="2474"/>
    <cellStyle name="Normal 19 8 5" xfId="3192"/>
    <cellStyle name="Normal 19 8 6" xfId="3960"/>
    <cellStyle name="Normal 19 8 7" xfId="4700"/>
    <cellStyle name="Normal 19 8 8" xfId="5418"/>
    <cellStyle name="Normal 19 9" xfId="196"/>
    <cellStyle name="Normal 19 9 2" xfId="991"/>
    <cellStyle name="Normal 19 9 3" xfId="1709"/>
    <cellStyle name="Normal 19 9 4" xfId="2475"/>
    <cellStyle name="Normal 19 9 5" xfId="3193"/>
    <cellStyle name="Normal 19 9 6" xfId="3961"/>
    <cellStyle name="Normal 19 9 7" xfId="4701"/>
    <cellStyle name="Normal 19 9 8" xfId="5419"/>
    <cellStyle name="Normal 2" xfId="197"/>
    <cellStyle name="Normal 2 2" xfId="799"/>
    <cellStyle name="Normal 20" xfId="17"/>
    <cellStyle name="Normal 20 10" xfId="198"/>
    <cellStyle name="Normal 20 10 2" xfId="993"/>
    <cellStyle name="Normal 20 10 3" xfId="1710"/>
    <cellStyle name="Normal 20 10 4" xfId="2477"/>
    <cellStyle name="Normal 20 10 5" xfId="3194"/>
    <cellStyle name="Normal 20 10 6" xfId="3963"/>
    <cellStyle name="Normal 20 10 7" xfId="4703"/>
    <cellStyle name="Normal 20 10 8" xfId="5420"/>
    <cellStyle name="Normal 20 11" xfId="199"/>
    <cellStyle name="Normal 20 11 2" xfId="994"/>
    <cellStyle name="Normal 20 11 3" xfId="1711"/>
    <cellStyle name="Normal 20 11 4" xfId="2478"/>
    <cellStyle name="Normal 20 11 5" xfId="3195"/>
    <cellStyle name="Normal 20 11 6" xfId="3964"/>
    <cellStyle name="Normal 20 11 7" xfId="4704"/>
    <cellStyle name="Normal 20 11 8" xfId="5421"/>
    <cellStyle name="Normal 20 12" xfId="200"/>
    <cellStyle name="Normal 20 12 2" xfId="995"/>
    <cellStyle name="Normal 20 12 3" xfId="1712"/>
    <cellStyle name="Normal 20 12 4" xfId="2479"/>
    <cellStyle name="Normal 20 12 5" xfId="3196"/>
    <cellStyle name="Normal 20 12 6" xfId="3965"/>
    <cellStyle name="Normal 20 12 7" xfId="4705"/>
    <cellStyle name="Normal 20 12 8" xfId="5422"/>
    <cellStyle name="Normal 20 13" xfId="201"/>
    <cellStyle name="Normal 20 13 2" xfId="996"/>
    <cellStyle name="Normal 20 13 3" xfId="1713"/>
    <cellStyle name="Normal 20 13 4" xfId="2480"/>
    <cellStyle name="Normal 20 13 5" xfId="3197"/>
    <cellStyle name="Normal 20 13 6" xfId="3966"/>
    <cellStyle name="Normal 20 13 7" xfId="4706"/>
    <cellStyle name="Normal 20 13 8" xfId="5423"/>
    <cellStyle name="Normal 20 14" xfId="202"/>
    <cellStyle name="Normal 20 14 2" xfId="997"/>
    <cellStyle name="Normal 20 14 3" xfId="1714"/>
    <cellStyle name="Normal 20 14 4" xfId="2481"/>
    <cellStyle name="Normal 20 14 5" xfId="3198"/>
    <cellStyle name="Normal 20 14 6" xfId="3967"/>
    <cellStyle name="Normal 20 14 7" xfId="4707"/>
    <cellStyle name="Normal 20 14 8" xfId="5424"/>
    <cellStyle name="Normal 20 15" xfId="816"/>
    <cellStyle name="Normal 20 16" xfId="1131"/>
    <cellStyle name="Normal 20 17" xfId="2300"/>
    <cellStyle name="Normal 20 18" xfId="2615"/>
    <cellStyle name="Normal 20 19" xfId="3785"/>
    <cellStyle name="Normal 20 2" xfId="203"/>
    <cellStyle name="Normal 20 2 2" xfId="998"/>
    <cellStyle name="Normal 20 2 3" xfId="1715"/>
    <cellStyle name="Normal 20 2 4" xfId="2482"/>
    <cellStyle name="Normal 20 2 5" xfId="3199"/>
    <cellStyle name="Normal 20 2 6" xfId="3968"/>
    <cellStyle name="Normal 20 2 7" xfId="4708"/>
    <cellStyle name="Normal 20 2 8" xfId="5425"/>
    <cellStyle name="Normal 20 20" xfId="4101"/>
    <cellStyle name="Normal 20 21" xfId="4841"/>
    <cellStyle name="Normal 20 3" xfId="204"/>
    <cellStyle name="Normal 20 3 2" xfId="999"/>
    <cellStyle name="Normal 20 3 3" xfId="1716"/>
    <cellStyle name="Normal 20 3 4" xfId="2483"/>
    <cellStyle name="Normal 20 3 5" xfId="3200"/>
    <cellStyle name="Normal 20 3 6" xfId="3969"/>
    <cellStyle name="Normal 20 3 7" xfId="4709"/>
    <cellStyle name="Normal 20 3 8" xfId="5426"/>
    <cellStyle name="Normal 20 4" xfId="205"/>
    <cellStyle name="Normal 20 4 2" xfId="1000"/>
    <cellStyle name="Normal 20 4 3" xfId="1717"/>
    <cellStyle name="Normal 20 4 4" xfId="2484"/>
    <cellStyle name="Normal 20 4 5" xfId="3201"/>
    <cellStyle name="Normal 20 4 6" xfId="3970"/>
    <cellStyle name="Normal 20 4 7" xfId="4710"/>
    <cellStyle name="Normal 20 4 8" xfId="5427"/>
    <cellStyle name="Normal 20 5" xfId="206"/>
    <cellStyle name="Normal 20 5 2" xfId="1001"/>
    <cellStyle name="Normal 20 5 3" xfId="1718"/>
    <cellStyle name="Normal 20 5 4" xfId="2485"/>
    <cellStyle name="Normal 20 5 5" xfId="3202"/>
    <cellStyle name="Normal 20 5 6" xfId="3971"/>
    <cellStyle name="Normal 20 5 7" xfId="4711"/>
    <cellStyle name="Normal 20 5 8" xfId="5428"/>
    <cellStyle name="Normal 20 6" xfId="207"/>
    <cellStyle name="Normal 20 6 2" xfId="1002"/>
    <cellStyle name="Normal 20 6 3" xfId="1719"/>
    <cellStyle name="Normal 20 6 4" xfId="2486"/>
    <cellStyle name="Normal 20 6 5" xfId="3203"/>
    <cellStyle name="Normal 20 6 6" xfId="3972"/>
    <cellStyle name="Normal 20 6 7" xfId="4712"/>
    <cellStyle name="Normal 20 6 8" xfId="5429"/>
    <cellStyle name="Normal 20 7" xfId="208"/>
    <cellStyle name="Normal 20 7 2" xfId="1003"/>
    <cellStyle name="Normal 20 7 3" xfId="1720"/>
    <cellStyle name="Normal 20 7 4" xfId="2487"/>
    <cellStyle name="Normal 20 7 5" xfId="3204"/>
    <cellStyle name="Normal 20 7 6" xfId="3973"/>
    <cellStyle name="Normal 20 7 7" xfId="4713"/>
    <cellStyle name="Normal 20 7 8" xfId="5430"/>
    <cellStyle name="Normal 20 8" xfId="209"/>
    <cellStyle name="Normal 20 8 2" xfId="1004"/>
    <cellStyle name="Normal 20 8 3" xfId="1721"/>
    <cellStyle name="Normal 20 8 4" xfId="2488"/>
    <cellStyle name="Normal 20 8 5" xfId="3205"/>
    <cellStyle name="Normal 20 8 6" xfId="3974"/>
    <cellStyle name="Normal 20 8 7" xfId="4714"/>
    <cellStyle name="Normal 20 8 8" xfId="5431"/>
    <cellStyle name="Normal 20 9" xfId="210"/>
    <cellStyle name="Normal 20 9 2" xfId="1005"/>
    <cellStyle name="Normal 20 9 3" xfId="1722"/>
    <cellStyle name="Normal 20 9 4" xfId="2489"/>
    <cellStyle name="Normal 20 9 5" xfId="3206"/>
    <cellStyle name="Normal 20 9 6" xfId="3975"/>
    <cellStyle name="Normal 20 9 7" xfId="4715"/>
    <cellStyle name="Normal 20 9 8" xfId="5432"/>
    <cellStyle name="Normal 21" xfId="18"/>
    <cellStyle name="Normal 21 10" xfId="211"/>
    <cellStyle name="Normal 21 10 2" xfId="1006"/>
    <cellStyle name="Normal 21 10 3" xfId="1723"/>
    <cellStyle name="Normal 21 10 4" xfId="2490"/>
    <cellStyle name="Normal 21 10 5" xfId="3207"/>
    <cellStyle name="Normal 21 10 6" xfId="3976"/>
    <cellStyle name="Normal 21 10 7" xfId="4716"/>
    <cellStyle name="Normal 21 10 8" xfId="5433"/>
    <cellStyle name="Normal 21 11" xfId="212"/>
    <cellStyle name="Normal 21 11 2" xfId="1007"/>
    <cellStyle name="Normal 21 11 3" xfId="1724"/>
    <cellStyle name="Normal 21 11 4" xfId="2491"/>
    <cellStyle name="Normal 21 11 5" xfId="3208"/>
    <cellStyle name="Normal 21 11 6" xfId="3977"/>
    <cellStyle name="Normal 21 11 7" xfId="4717"/>
    <cellStyle name="Normal 21 11 8" xfId="5434"/>
    <cellStyle name="Normal 21 12" xfId="213"/>
    <cellStyle name="Normal 21 12 2" xfId="1008"/>
    <cellStyle name="Normal 21 12 3" xfId="1725"/>
    <cellStyle name="Normal 21 12 4" xfId="2492"/>
    <cellStyle name="Normal 21 12 5" xfId="3209"/>
    <cellStyle name="Normal 21 12 6" xfId="3978"/>
    <cellStyle name="Normal 21 12 7" xfId="4718"/>
    <cellStyle name="Normal 21 12 8" xfId="5435"/>
    <cellStyle name="Normal 21 13" xfId="214"/>
    <cellStyle name="Normal 21 13 2" xfId="1009"/>
    <cellStyle name="Normal 21 13 3" xfId="1726"/>
    <cellStyle name="Normal 21 13 4" xfId="2493"/>
    <cellStyle name="Normal 21 13 5" xfId="3210"/>
    <cellStyle name="Normal 21 13 6" xfId="3979"/>
    <cellStyle name="Normal 21 13 7" xfId="4719"/>
    <cellStyle name="Normal 21 13 8" xfId="5436"/>
    <cellStyle name="Normal 21 14" xfId="215"/>
    <cellStyle name="Normal 21 14 2" xfId="1010"/>
    <cellStyle name="Normal 21 14 3" xfId="1727"/>
    <cellStyle name="Normal 21 14 4" xfId="2494"/>
    <cellStyle name="Normal 21 14 5" xfId="3211"/>
    <cellStyle name="Normal 21 14 6" xfId="3980"/>
    <cellStyle name="Normal 21 14 7" xfId="4720"/>
    <cellStyle name="Normal 21 14 8" xfId="5437"/>
    <cellStyle name="Normal 21 15" xfId="817"/>
    <cellStyle name="Normal 21 16" xfId="1130"/>
    <cellStyle name="Normal 21 17" xfId="2301"/>
    <cellStyle name="Normal 21 18" xfId="2614"/>
    <cellStyle name="Normal 21 19" xfId="3786"/>
    <cellStyle name="Normal 21 2" xfId="216"/>
    <cellStyle name="Normal 21 2 2" xfId="1011"/>
    <cellStyle name="Normal 21 2 3" xfId="1728"/>
    <cellStyle name="Normal 21 2 4" xfId="2495"/>
    <cellStyle name="Normal 21 2 5" xfId="3212"/>
    <cellStyle name="Normal 21 2 6" xfId="3981"/>
    <cellStyle name="Normal 21 2 7" xfId="4721"/>
    <cellStyle name="Normal 21 2 8" xfId="5438"/>
    <cellStyle name="Normal 21 20" xfId="4100"/>
    <cellStyle name="Normal 21 21" xfId="4840"/>
    <cellStyle name="Normal 21 3" xfId="217"/>
    <cellStyle name="Normal 21 3 2" xfId="1012"/>
    <cellStyle name="Normal 21 3 3" xfId="1729"/>
    <cellStyle name="Normal 21 3 4" xfId="2496"/>
    <cellStyle name="Normal 21 3 5" xfId="3213"/>
    <cellStyle name="Normal 21 3 6" xfId="3982"/>
    <cellStyle name="Normal 21 3 7" xfId="4722"/>
    <cellStyle name="Normal 21 3 8" xfId="5439"/>
    <cellStyle name="Normal 21 4" xfId="218"/>
    <cellStyle name="Normal 21 4 2" xfId="1013"/>
    <cellStyle name="Normal 21 4 3" xfId="1730"/>
    <cellStyle name="Normal 21 4 4" xfId="2497"/>
    <cellStyle name="Normal 21 4 5" xfId="3214"/>
    <cellStyle name="Normal 21 4 6" xfId="3983"/>
    <cellStyle name="Normal 21 4 7" xfId="4723"/>
    <cellStyle name="Normal 21 4 8" xfId="5440"/>
    <cellStyle name="Normal 21 5" xfId="219"/>
    <cellStyle name="Normal 21 5 2" xfId="1014"/>
    <cellStyle name="Normal 21 5 3" xfId="1731"/>
    <cellStyle name="Normal 21 5 4" xfId="2498"/>
    <cellStyle name="Normal 21 5 5" xfId="3215"/>
    <cellStyle name="Normal 21 5 6" xfId="3984"/>
    <cellStyle name="Normal 21 5 7" xfId="4724"/>
    <cellStyle name="Normal 21 5 8" xfId="5441"/>
    <cellStyle name="Normal 21 6" xfId="220"/>
    <cellStyle name="Normal 21 6 2" xfId="1015"/>
    <cellStyle name="Normal 21 6 3" xfId="1732"/>
    <cellStyle name="Normal 21 6 4" xfId="2499"/>
    <cellStyle name="Normal 21 6 5" xfId="3216"/>
    <cellStyle name="Normal 21 6 6" xfId="3985"/>
    <cellStyle name="Normal 21 6 7" xfId="4725"/>
    <cellStyle name="Normal 21 6 8" xfId="5442"/>
    <cellStyle name="Normal 21 7" xfId="221"/>
    <cellStyle name="Normal 21 7 2" xfId="1016"/>
    <cellStyle name="Normal 21 7 3" xfId="1733"/>
    <cellStyle name="Normal 21 7 4" xfId="2500"/>
    <cellStyle name="Normal 21 7 5" xfId="3217"/>
    <cellStyle name="Normal 21 7 6" xfId="3986"/>
    <cellStyle name="Normal 21 7 7" xfId="4726"/>
    <cellStyle name="Normal 21 7 8" xfId="5443"/>
    <cellStyle name="Normal 21 8" xfId="222"/>
    <cellStyle name="Normal 21 8 2" xfId="1017"/>
    <cellStyle name="Normal 21 8 3" xfId="1734"/>
    <cellStyle name="Normal 21 8 4" xfId="2501"/>
    <cellStyle name="Normal 21 8 5" xfId="3218"/>
    <cellStyle name="Normal 21 8 6" xfId="3987"/>
    <cellStyle name="Normal 21 8 7" xfId="4727"/>
    <cellStyle name="Normal 21 8 8" xfId="5444"/>
    <cellStyle name="Normal 21 9" xfId="223"/>
    <cellStyle name="Normal 21 9 2" xfId="1018"/>
    <cellStyle name="Normal 21 9 3" xfId="1735"/>
    <cellStyle name="Normal 21 9 4" xfId="2502"/>
    <cellStyle name="Normal 21 9 5" xfId="3219"/>
    <cellStyle name="Normal 21 9 6" xfId="3988"/>
    <cellStyle name="Normal 21 9 7" xfId="4728"/>
    <cellStyle name="Normal 21 9 8" xfId="5445"/>
    <cellStyle name="Normal 22" xfId="19"/>
    <cellStyle name="Normal 22 10" xfId="224"/>
    <cellStyle name="Normal 22 10 2" xfId="1019"/>
    <cellStyle name="Normal 22 10 3" xfId="1736"/>
    <cellStyle name="Normal 22 10 4" xfId="2503"/>
    <cellStyle name="Normal 22 10 5" xfId="3220"/>
    <cellStyle name="Normal 22 10 6" xfId="3989"/>
    <cellStyle name="Normal 22 10 7" xfId="4729"/>
    <cellStyle name="Normal 22 10 8" xfId="5446"/>
    <cellStyle name="Normal 22 11" xfId="225"/>
    <cellStyle name="Normal 22 11 2" xfId="1020"/>
    <cellStyle name="Normal 22 11 3" xfId="1737"/>
    <cellStyle name="Normal 22 11 4" xfId="2504"/>
    <cellStyle name="Normal 22 11 5" xfId="3221"/>
    <cellStyle name="Normal 22 11 6" xfId="3990"/>
    <cellStyle name="Normal 22 11 7" xfId="4730"/>
    <cellStyle name="Normal 22 11 8" xfId="5447"/>
    <cellStyle name="Normal 22 12" xfId="226"/>
    <cellStyle name="Normal 22 12 2" xfId="1021"/>
    <cellStyle name="Normal 22 12 3" xfId="1738"/>
    <cellStyle name="Normal 22 12 4" xfId="2505"/>
    <cellStyle name="Normal 22 12 5" xfId="3222"/>
    <cellStyle name="Normal 22 12 6" xfId="3991"/>
    <cellStyle name="Normal 22 12 7" xfId="4731"/>
    <cellStyle name="Normal 22 12 8" xfId="5448"/>
    <cellStyle name="Normal 22 13" xfId="227"/>
    <cellStyle name="Normal 22 13 2" xfId="1022"/>
    <cellStyle name="Normal 22 13 3" xfId="1739"/>
    <cellStyle name="Normal 22 13 4" xfId="2506"/>
    <cellStyle name="Normal 22 13 5" xfId="3223"/>
    <cellStyle name="Normal 22 13 6" xfId="3992"/>
    <cellStyle name="Normal 22 13 7" xfId="4732"/>
    <cellStyle name="Normal 22 13 8" xfId="5449"/>
    <cellStyle name="Normal 22 14" xfId="228"/>
    <cellStyle name="Normal 22 14 2" xfId="1023"/>
    <cellStyle name="Normal 22 14 3" xfId="1740"/>
    <cellStyle name="Normal 22 14 4" xfId="2507"/>
    <cellStyle name="Normal 22 14 5" xfId="3224"/>
    <cellStyle name="Normal 22 14 6" xfId="3993"/>
    <cellStyle name="Normal 22 14 7" xfId="4733"/>
    <cellStyle name="Normal 22 14 8" xfId="5450"/>
    <cellStyle name="Normal 22 15" xfId="818"/>
    <cellStyle name="Normal 22 16" xfId="1129"/>
    <cellStyle name="Normal 22 17" xfId="2302"/>
    <cellStyle name="Normal 22 18" xfId="2613"/>
    <cellStyle name="Normal 22 19" xfId="3787"/>
    <cellStyle name="Normal 22 2" xfId="229"/>
    <cellStyle name="Normal 22 2 2" xfId="1024"/>
    <cellStyle name="Normal 22 2 3" xfId="1741"/>
    <cellStyle name="Normal 22 2 4" xfId="2508"/>
    <cellStyle name="Normal 22 2 5" xfId="3225"/>
    <cellStyle name="Normal 22 2 6" xfId="3994"/>
    <cellStyle name="Normal 22 2 7" xfId="4734"/>
    <cellStyle name="Normal 22 2 8" xfId="5451"/>
    <cellStyle name="Normal 22 20" xfId="4099"/>
    <cellStyle name="Normal 22 21" xfId="4839"/>
    <cellStyle name="Normal 22 3" xfId="230"/>
    <cellStyle name="Normal 22 3 2" xfId="1025"/>
    <cellStyle name="Normal 22 3 3" xfId="1742"/>
    <cellStyle name="Normal 22 3 4" xfId="2509"/>
    <cellStyle name="Normal 22 3 5" xfId="3226"/>
    <cellStyle name="Normal 22 3 6" xfId="3995"/>
    <cellStyle name="Normal 22 3 7" xfId="4735"/>
    <cellStyle name="Normal 22 3 8" xfId="5452"/>
    <cellStyle name="Normal 22 4" xfId="231"/>
    <cellStyle name="Normal 22 4 2" xfId="1026"/>
    <cellStyle name="Normal 22 4 3" xfId="1743"/>
    <cellStyle name="Normal 22 4 4" xfId="2510"/>
    <cellStyle name="Normal 22 4 5" xfId="3227"/>
    <cellStyle name="Normal 22 4 6" xfId="3996"/>
    <cellStyle name="Normal 22 4 7" xfId="4736"/>
    <cellStyle name="Normal 22 4 8" xfId="5453"/>
    <cellStyle name="Normal 22 5" xfId="232"/>
    <cellStyle name="Normal 22 5 2" xfId="1027"/>
    <cellStyle name="Normal 22 5 3" xfId="1744"/>
    <cellStyle name="Normal 22 5 4" xfId="2511"/>
    <cellStyle name="Normal 22 5 5" xfId="3228"/>
    <cellStyle name="Normal 22 5 6" xfId="3997"/>
    <cellStyle name="Normal 22 5 7" xfId="4737"/>
    <cellStyle name="Normal 22 5 8" xfId="5454"/>
    <cellStyle name="Normal 22 6" xfId="233"/>
    <cellStyle name="Normal 22 6 2" xfId="1028"/>
    <cellStyle name="Normal 22 6 3" xfId="1745"/>
    <cellStyle name="Normal 22 6 4" xfId="2512"/>
    <cellStyle name="Normal 22 6 5" xfId="3229"/>
    <cellStyle name="Normal 22 6 6" xfId="3998"/>
    <cellStyle name="Normal 22 6 7" xfId="4738"/>
    <cellStyle name="Normal 22 6 8" xfId="5455"/>
    <cellStyle name="Normal 22 7" xfId="234"/>
    <cellStyle name="Normal 22 7 2" xfId="1029"/>
    <cellStyle name="Normal 22 7 3" xfId="1746"/>
    <cellStyle name="Normal 22 7 4" xfId="2513"/>
    <cellStyle name="Normal 22 7 5" xfId="3230"/>
    <cellStyle name="Normal 22 7 6" xfId="3999"/>
    <cellStyle name="Normal 22 7 7" xfId="4739"/>
    <cellStyle name="Normal 22 7 8" xfId="5456"/>
    <cellStyle name="Normal 22 8" xfId="235"/>
    <cellStyle name="Normal 22 8 2" xfId="1030"/>
    <cellStyle name="Normal 22 8 3" xfId="1747"/>
    <cellStyle name="Normal 22 8 4" xfId="2514"/>
    <cellStyle name="Normal 22 8 5" xfId="3231"/>
    <cellStyle name="Normal 22 8 6" xfId="4000"/>
    <cellStyle name="Normal 22 8 7" xfId="4740"/>
    <cellStyle name="Normal 22 8 8" xfId="5457"/>
    <cellStyle name="Normal 22 9" xfId="236"/>
    <cellStyle name="Normal 22 9 2" xfId="1031"/>
    <cellStyle name="Normal 22 9 3" xfId="1748"/>
    <cellStyle name="Normal 22 9 4" xfId="2515"/>
    <cellStyle name="Normal 22 9 5" xfId="3232"/>
    <cellStyle name="Normal 22 9 6" xfId="4001"/>
    <cellStyle name="Normal 22 9 7" xfId="4741"/>
    <cellStyle name="Normal 22 9 8" xfId="5458"/>
    <cellStyle name="Normal 23" xfId="20"/>
    <cellStyle name="Normal 23 10" xfId="237"/>
    <cellStyle name="Normal 23 10 2" xfId="1032"/>
    <cellStyle name="Normal 23 10 3" xfId="1749"/>
    <cellStyle name="Normal 23 10 4" xfId="2516"/>
    <cellStyle name="Normal 23 10 5" xfId="3233"/>
    <cellStyle name="Normal 23 10 6" xfId="4002"/>
    <cellStyle name="Normal 23 10 7" xfId="4742"/>
    <cellStyle name="Normal 23 10 8" xfId="5459"/>
    <cellStyle name="Normal 23 11" xfId="238"/>
    <cellStyle name="Normal 23 11 2" xfId="1033"/>
    <cellStyle name="Normal 23 11 3" xfId="1750"/>
    <cellStyle name="Normal 23 11 4" xfId="2517"/>
    <cellStyle name="Normal 23 11 5" xfId="3234"/>
    <cellStyle name="Normal 23 11 6" xfId="4003"/>
    <cellStyle name="Normal 23 11 7" xfId="4743"/>
    <cellStyle name="Normal 23 11 8" xfId="5460"/>
    <cellStyle name="Normal 23 12" xfId="239"/>
    <cellStyle name="Normal 23 12 2" xfId="1034"/>
    <cellStyle name="Normal 23 12 3" xfId="1751"/>
    <cellStyle name="Normal 23 12 4" xfId="2518"/>
    <cellStyle name="Normal 23 12 5" xfId="3235"/>
    <cellStyle name="Normal 23 12 6" xfId="4004"/>
    <cellStyle name="Normal 23 12 7" xfId="4744"/>
    <cellStyle name="Normal 23 12 8" xfId="5461"/>
    <cellStyle name="Normal 23 13" xfId="240"/>
    <cellStyle name="Normal 23 13 2" xfId="1035"/>
    <cellStyle name="Normal 23 13 3" xfId="1752"/>
    <cellStyle name="Normal 23 13 4" xfId="2519"/>
    <cellStyle name="Normal 23 13 5" xfId="3236"/>
    <cellStyle name="Normal 23 13 6" xfId="4005"/>
    <cellStyle name="Normal 23 13 7" xfId="4745"/>
    <cellStyle name="Normal 23 13 8" xfId="5462"/>
    <cellStyle name="Normal 23 14" xfId="241"/>
    <cellStyle name="Normal 23 14 2" xfId="1036"/>
    <cellStyle name="Normal 23 14 3" xfId="1753"/>
    <cellStyle name="Normal 23 14 4" xfId="2520"/>
    <cellStyle name="Normal 23 14 5" xfId="3237"/>
    <cellStyle name="Normal 23 14 6" xfId="4006"/>
    <cellStyle name="Normal 23 14 7" xfId="4746"/>
    <cellStyle name="Normal 23 14 8" xfId="5463"/>
    <cellStyle name="Normal 23 15" xfId="819"/>
    <cellStyle name="Normal 23 16" xfId="1128"/>
    <cellStyle name="Normal 23 17" xfId="2303"/>
    <cellStyle name="Normal 23 18" xfId="2612"/>
    <cellStyle name="Normal 23 19" xfId="3788"/>
    <cellStyle name="Normal 23 2" xfId="242"/>
    <cellStyle name="Normal 23 2 2" xfId="1037"/>
    <cellStyle name="Normal 23 2 3" xfId="1754"/>
    <cellStyle name="Normal 23 2 4" xfId="2521"/>
    <cellStyle name="Normal 23 2 5" xfId="3238"/>
    <cellStyle name="Normal 23 2 6" xfId="4007"/>
    <cellStyle name="Normal 23 2 7" xfId="4747"/>
    <cellStyle name="Normal 23 2 8" xfId="5464"/>
    <cellStyle name="Normal 23 20" xfId="4098"/>
    <cellStyle name="Normal 23 21" xfId="4838"/>
    <cellStyle name="Normal 23 3" xfId="243"/>
    <cellStyle name="Normal 23 3 2" xfId="1038"/>
    <cellStyle name="Normal 23 3 3" xfId="1755"/>
    <cellStyle name="Normal 23 3 4" xfId="2522"/>
    <cellStyle name="Normal 23 3 5" xfId="3239"/>
    <cellStyle name="Normal 23 3 6" xfId="4008"/>
    <cellStyle name="Normal 23 3 7" xfId="4748"/>
    <cellStyle name="Normal 23 3 8" xfId="5465"/>
    <cellStyle name="Normal 23 4" xfId="244"/>
    <cellStyle name="Normal 23 4 2" xfId="1039"/>
    <cellStyle name="Normal 23 4 3" xfId="1756"/>
    <cellStyle name="Normal 23 4 4" xfId="2523"/>
    <cellStyle name="Normal 23 4 5" xfId="3240"/>
    <cellStyle name="Normal 23 4 6" xfId="4009"/>
    <cellStyle name="Normal 23 4 7" xfId="4749"/>
    <cellStyle name="Normal 23 4 8" xfId="5466"/>
    <cellStyle name="Normal 23 5" xfId="245"/>
    <cellStyle name="Normal 23 5 2" xfId="1040"/>
    <cellStyle name="Normal 23 5 3" xfId="1757"/>
    <cellStyle name="Normal 23 5 4" xfId="2524"/>
    <cellStyle name="Normal 23 5 5" xfId="3241"/>
    <cellStyle name="Normal 23 5 6" xfId="4010"/>
    <cellStyle name="Normal 23 5 7" xfId="4750"/>
    <cellStyle name="Normal 23 5 8" xfId="5467"/>
    <cellStyle name="Normal 23 6" xfId="246"/>
    <cellStyle name="Normal 23 6 2" xfId="1041"/>
    <cellStyle name="Normal 23 6 3" xfId="1758"/>
    <cellStyle name="Normal 23 6 4" xfId="2525"/>
    <cellStyle name="Normal 23 6 5" xfId="3242"/>
    <cellStyle name="Normal 23 6 6" xfId="4011"/>
    <cellStyle name="Normal 23 6 7" xfId="4751"/>
    <cellStyle name="Normal 23 6 8" xfId="5468"/>
    <cellStyle name="Normal 23 7" xfId="247"/>
    <cellStyle name="Normal 23 7 2" xfId="1042"/>
    <cellStyle name="Normal 23 7 3" xfId="1759"/>
    <cellStyle name="Normal 23 7 4" xfId="2526"/>
    <cellStyle name="Normal 23 7 5" xfId="3243"/>
    <cellStyle name="Normal 23 7 6" xfId="4012"/>
    <cellStyle name="Normal 23 7 7" xfId="4752"/>
    <cellStyle name="Normal 23 7 8" xfId="5469"/>
    <cellStyle name="Normal 23 8" xfId="248"/>
    <cellStyle name="Normal 23 8 2" xfId="1043"/>
    <cellStyle name="Normal 23 8 3" xfId="1760"/>
    <cellStyle name="Normal 23 8 4" xfId="2527"/>
    <cellStyle name="Normal 23 8 5" xfId="3244"/>
    <cellStyle name="Normal 23 8 6" xfId="4013"/>
    <cellStyle name="Normal 23 8 7" xfId="4753"/>
    <cellStyle name="Normal 23 8 8" xfId="5470"/>
    <cellStyle name="Normal 23 9" xfId="249"/>
    <cellStyle name="Normal 23 9 2" xfId="1044"/>
    <cellStyle name="Normal 23 9 3" xfId="1761"/>
    <cellStyle name="Normal 23 9 4" xfId="2528"/>
    <cellStyle name="Normal 23 9 5" xfId="3245"/>
    <cellStyle name="Normal 23 9 6" xfId="4014"/>
    <cellStyle name="Normal 23 9 7" xfId="4754"/>
    <cellStyle name="Normal 23 9 8" xfId="5471"/>
    <cellStyle name="Normal 24" xfId="21"/>
    <cellStyle name="Normal 24 10" xfId="250"/>
    <cellStyle name="Normal 24 10 2" xfId="1045"/>
    <cellStyle name="Normal 24 10 3" xfId="1762"/>
    <cellStyle name="Normal 24 10 4" xfId="2529"/>
    <cellStyle name="Normal 24 10 5" xfId="3246"/>
    <cellStyle name="Normal 24 10 6" xfId="4015"/>
    <cellStyle name="Normal 24 10 7" xfId="4755"/>
    <cellStyle name="Normal 24 10 8" xfId="5472"/>
    <cellStyle name="Normal 24 11" xfId="251"/>
    <cellStyle name="Normal 24 11 2" xfId="1046"/>
    <cellStyle name="Normal 24 11 3" xfId="1763"/>
    <cellStyle name="Normal 24 11 4" xfId="2530"/>
    <cellStyle name="Normal 24 11 5" xfId="3247"/>
    <cellStyle name="Normal 24 11 6" xfId="4016"/>
    <cellStyle name="Normal 24 11 7" xfId="4756"/>
    <cellStyle name="Normal 24 11 8" xfId="5473"/>
    <cellStyle name="Normal 24 12" xfId="252"/>
    <cellStyle name="Normal 24 12 2" xfId="1047"/>
    <cellStyle name="Normal 24 12 3" xfId="1764"/>
    <cellStyle name="Normal 24 12 4" xfId="2531"/>
    <cellStyle name="Normal 24 12 5" xfId="3248"/>
    <cellStyle name="Normal 24 12 6" xfId="4017"/>
    <cellStyle name="Normal 24 12 7" xfId="4757"/>
    <cellStyle name="Normal 24 12 8" xfId="5474"/>
    <cellStyle name="Normal 24 13" xfId="253"/>
    <cellStyle name="Normal 24 13 2" xfId="1048"/>
    <cellStyle name="Normal 24 13 3" xfId="1765"/>
    <cellStyle name="Normal 24 13 4" xfId="2532"/>
    <cellStyle name="Normal 24 13 5" xfId="3249"/>
    <cellStyle name="Normal 24 13 6" xfId="4018"/>
    <cellStyle name="Normal 24 13 7" xfId="4758"/>
    <cellStyle name="Normal 24 13 8" xfId="5475"/>
    <cellStyle name="Normal 24 14" xfId="254"/>
    <cellStyle name="Normal 24 14 2" xfId="1049"/>
    <cellStyle name="Normal 24 14 3" xfId="1766"/>
    <cellStyle name="Normal 24 14 4" xfId="2533"/>
    <cellStyle name="Normal 24 14 5" xfId="3250"/>
    <cellStyle name="Normal 24 14 6" xfId="4019"/>
    <cellStyle name="Normal 24 14 7" xfId="4759"/>
    <cellStyle name="Normal 24 14 8" xfId="5476"/>
    <cellStyle name="Normal 24 15" xfId="820"/>
    <cellStyle name="Normal 24 16" xfId="1127"/>
    <cellStyle name="Normal 24 17" xfId="2304"/>
    <cellStyle name="Normal 24 18" xfId="2611"/>
    <cellStyle name="Normal 24 19" xfId="3789"/>
    <cellStyle name="Normal 24 2" xfId="255"/>
    <cellStyle name="Normal 24 2 2" xfId="1050"/>
    <cellStyle name="Normal 24 2 3" xfId="1767"/>
    <cellStyle name="Normal 24 2 4" xfId="2534"/>
    <cellStyle name="Normal 24 2 5" xfId="3251"/>
    <cellStyle name="Normal 24 2 6" xfId="4020"/>
    <cellStyle name="Normal 24 2 7" xfId="4760"/>
    <cellStyle name="Normal 24 2 8" xfId="5477"/>
    <cellStyle name="Normal 24 20" xfId="4097"/>
    <cellStyle name="Normal 24 21" xfId="4837"/>
    <cellStyle name="Normal 24 3" xfId="256"/>
    <cellStyle name="Normal 24 3 2" xfId="1051"/>
    <cellStyle name="Normal 24 3 3" xfId="1768"/>
    <cellStyle name="Normal 24 3 4" xfId="2535"/>
    <cellStyle name="Normal 24 3 5" xfId="3252"/>
    <cellStyle name="Normal 24 3 6" xfId="4021"/>
    <cellStyle name="Normal 24 3 7" xfId="4761"/>
    <cellStyle name="Normal 24 3 8" xfId="5478"/>
    <cellStyle name="Normal 24 4" xfId="257"/>
    <cellStyle name="Normal 24 4 2" xfId="1052"/>
    <cellStyle name="Normal 24 4 3" xfId="1769"/>
    <cellStyle name="Normal 24 4 4" xfId="2536"/>
    <cellStyle name="Normal 24 4 5" xfId="3253"/>
    <cellStyle name="Normal 24 4 6" xfId="4022"/>
    <cellStyle name="Normal 24 4 7" xfId="4762"/>
    <cellStyle name="Normal 24 4 8" xfId="5479"/>
    <cellStyle name="Normal 24 5" xfId="258"/>
    <cellStyle name="Normal 24 5 2" xfId="1053"/>
    <cellStyle name="Normal 24 5 3" xfId="1770"/>
    <cellStyle name="Normal 24 5 4" xfId="2537"/>
    <cellStyle name="Normal 24 5 5" xfId="3254"/>
    <cellStyle name="Normal 24 5 6" xfId="4023"/>
    <cellStyle name="Normal 24 5 7" xfId="4763"/>
    <cellStyle name="Normal 24 5 8" xfId="5480"/>
    <cellStyle name="Normal 24 6" xfId="259"/>
    <cellStyle name="Normal 24 6 2" xfId="1054"/>
    <cellStyle name="Normal 24 6 3" xfId="1771"/>
    <cellStyle name="Normal 24 6 4" xfId="2538"/>
    <cellStyle name="Normal 24 6 5" xfId="3255"/>
    <cellStyle name="Normal 24 6 6" xfId="4024"/>
    <cellStyle name="Normal 24 6 7" xfId="4764"/>
    <cellStyle name="Normal 24 6 8" xfId="5481"/>
    <cellStyle name="Normal 24 7" xfId="260"/>
    <cellStyle name="Normal 24 7 2" xfId="1055"/>
    <cellStyle name="Normal 24 7 3" xfId="1772"/>
    <cellStyle name="Normal 24 7 4" xfId="2539"/>
    <cellStyle name="Normal 24 7 5" xfId="3256"/>
    <cellStyle name="Normal 24 7 6" xfId="4025"/>
    <cellStyle name="Normal 24 7 7" xfId="4765"/>
    <cellStyle name="Normal 24 7 8" xfId="5482"/>
    <cellStyle name="Normal 24 8" xfId="261"/>
    <cellStyle name="Normal 24 8 2" xfId="1056"/>
    <cellStyle name="Normal 24 8 3" xfId="1773"/>
    <cellStyle name="Normal 24 8 4" xfId="2540"/>
    <cellStyle name="Normal 24 8 5" xfId="3257"/>
    <cellStyle name="Normal 24 8 6" xfId="4026"/>
    <cellStyle name="Normal 24 8 7" xfId="4766"/>
    <cellStyle name="Normal 24 8 8" xfId="5483"/>
    <cellStyle name="Normal 24 9" xfId="262"/>
    <cellStyle name="Normal 24 9 2" xfId="1057"/>
    <cellStyle name="Normal 24 9 3" xfId="1774"/>
    <cellStyle name="Normal 24 9 4" xfId="2541"/>
    <cellStyle name="Normal 24 9 5" xfId="3258"/>
    <cellStyle name="Normal 24 9 6" xfId="4027"/>
    <cellStyle name="Normal 24 9 7" xfId="4767"/>
    <cellStyle name="Normal 24 9 8" xfId="5484"/>
    <cellStyle name="Normal 25" xfId="22"/>
    <cellStyle name="Normal 25 10" xfId="263"/>
    <cellStyle name="Normal 25 10 2" xfId="1058"/>
    <cellStyle name="Normal 25 10 3" xfId="1775"/>
    <cellStyle name="Normal 25 10 4" xfId="2542"/>
    <cellStyle name="Normal 25 10 5" xfId="3259"/>
    <cellStyle name="Normal 25 10 6" xfId="4028"/>
    <cellStyle name="Normal 25 10 7" xfId="4768"/>
    <cellStyle name="Normal 25 10 8" xfId="5485"/>
    <cellStyle name="Normal 25 11" xfId="264"/>
    <cellStyle name="Normal 25 11 2" xfId="1059"/>
    <cellStyle name="Normal 25 11 3" xfId="1776"/>
    <cellStyle name="Normal 25 11 4" xfId="2543"/>
    <cellStyle name="Normal 25 11 5" xfId="3260"/>
    <cellStyle name="Normal 25 11 6" xfId="4029"/>
    <cellStyle name="Normal 25 11 7" xfId="4769"/>
    <cellStyle name="Normal 25 11 8" xfId="5486"/>
    <cellStyle name="Normal 25 12" xfId="265"/>
    <cellStyle name="Normal 25 12 2" xfId="1060"/>
    <cellStyle name="Normal 25 12 3" xfId="1777"/>
    <cellStyle name="Normal 25 12 4" xfId="2544"/>
    <cellStyle name="Normal 25 12 5" xfId="3261"/>
    <cellStyle name="Normal 25 12 6" xfId="4030"/>
    <cellStyle name="Normal 25 12 7" xfId="4770"/>
    <cellStyle name="Normal 25 12 8" xfId="5487"/>
    <cellStyle name="Normal 25 13" xfId="266"/>
    <cellStyle name="Normal 25 13 2" xfId="1061"/>
    <cellStyle name="Normal 25 13 3" xfId="1778"/>
    <cellStyle name="Normal 25 13 4" xfId="2545"/>
    <cellStyle name="Normal 25 13 5" xfId="3262"/>
    <cellStyle name="Normal 25 13 6" xfId="4031"/>
    <cellStyle name="Normal 25 13 7" xfId="4771"/>
    <cellStyle name="Normal 25 13 8" xfId="5488"/>
    <cellStyle name="Normal 25 14" xfId="267"/>
    <cellStyle name="Normal 25 14 2" xfId="1062"/>
    <cellStyle name="Normal 25 14 3" xfId="1779"/>
    <cellStyle name="Normal 25 14 4" xfId="2546"/>
    <cellStyle name="Normal 25 14 5" xfId="3263"/>
    <cellStyle name="Normal 25 14 6" xfId="4032"/>
    <cellStyle name="Normal 25 14 7" xfId="4772"/>
    <cellStyle name="Normal 25 14 8" xfId="5489"/>
    <cellStyle name="Normal 25 15" xfId="821"/>
    <cellStyle name="Normal 25 16" xfId="1126"/>
    <cellStyle name="Normal 25 17" xfId="2305"/>
    <cellStyle name="Normal 25 18" xfId="2610"/>
    <cellStyle name="Normal 25 19" xfId="3790"/>
    <cellStyle name="Normal 25 2" xfId="268"/>
    <cellStyle name="Normal 25 2 2" xfId="1063"/>
    <cellStyle name="Normal 25 2 3" xfId="1780"/>
    <cellStyle name="Normal 25 2 4" xfId="2547"/>
    <cellStyle name="Normal 25 2 5" xfId="3264"/>
    <cellStyle name="Normal 25 2 6" xfId="4033"/>
    <cellStyle name="Normal 25 2 7" xfId="4773"/>
    <cellStyle name="Normal 25 2 8" xfId="5490"/>
    <cellStyle name="Normal 25 20" xfId="4096"/>
    <cellStyle name="Normal 25 21" xfId="4836"/>
    <cellStyle name="Normal 25 3" xfId="269"/>
    <cellStyle name="Normal 25 3 2" xfId="1064"/>
    <cellStyle name="Normal 25 3 3" xfId="1781"/>
    <cellStyle name="Normal 25 3 4" xfId="2548"/>
    <cellStyle name="Normal 25 3 5" xfId="3265"/>
    <cellStyle name="Normal 25 3 6" xfId="4034"/>
    <cellStyle name="Normal 25 3 7" xfId="4774"/>
    <cellStyle name="Normal 25 3 8" xfId="5491"/>
    <cellStyle name="Normal 25 4" xfId="270"/>
    <cellStyle name="Normal 25 4 2" xfId="1065"/>
    <cellStyle name="Normal 25 4 3" xfId="1782"/>
    <cellStyle name="Normal 25 4 4" xfId="2549"/>
    <cellStyle name="Normal 25 4 5" xfId="3266"/>
    <cellStyle name="Normal 25 4 6" xfId="4035"/>
    <cellStyle name="Normal 25 4 7" xfId="4775"/>
    <cellStyle name="Normal 25 4 8" xfId="5492"/>
    <cellStyle name="Normal 25 5" xfId="271"/>
    <cellStyle name="Normal 25 5 2" xfId="1066"/>
    <cellStyle name="Normal 25 5 3" xfId="1783"/>
    <cellStyle name="Normal 25 5 4" xfId="2550"/>
    <cellStyle name="Normal 25 5 5" xfId="3267"/>
    <cellStyle name="Normal 25 5 6" xfId="4036"/>
    <cellStyle name="Normal 25 5 7" xfId="4776"/>
    <cellStyle name="Normal 25 5 8" xfId="5493"/>
    <cellStyle name="Normal 25 6" xfId="272"/>
    <cellStyle name="Normal 25 6 2" xfId="1067"/>
    <cellStyle name="Normal 25 6 3" xfId="1784"/>
    <cellStyle name="Normal 25 6 4" xfId="2551"/>
    <cellStyle name="Normal 25 6 5" xfId="3268"/>
    <cellStyle name="Normal 25 6 6" xfId="4037"/>
    <cellStyle name="Normal 25 6 7" xfId="4777"/>
    <cellStyle name="Normal 25 6 8" xfId="5494"/>
    <cellStyle name="Normal 25 7" xfId="273"/>
    <cellStyle name="Normal 25 7 2" xfId="1068"/>
    <cellStyle name="Normal 25 7 3" xfId="1785"/>
    <cellStyle name="Normal 25 7 4" xfId="2552"/>
    <cellStyle name="Normal 25 7 5" xfId="3269"/>
    <cellStyle name="Normal 25 7 6" xfId="4038"/>
    <cellStyle name="Normal 25 7 7" xfId="4778"/>
    <cellStyle name="Normal 25 7 8" xfId="5495"/>
    <cellStyle name="Normal 25 8" xfId="274"/>
    <cellStyle name="Normal 25 8 2" xfId="1069"/>
    <cellStyle name="Normal 25 8 3" xfId="1786"/>
    <cellStyle name="Normal 25 8 4" xfId="2553"/>
    <cellStyle name="Normal 25 8 5" xfId="3270"/>
    <cellStyle name="Normal 25 8 6" xfId="4039"/>
    <cellStyle name="Normal 25 8 7" xfId="4779"/>
    <cellStyle name="Normal 25 8 8" xfId="5496"/>
    <cellStyle name="Normal 25 9" xfId="275"/>
    <cellStyle name="Normal 25 9 2" xfId="1070"/>
    <cellStyle name="Normal 25 9 3" xfId="1787"/>
    <cellStyle name="Normal 25 9 4" xfId="2554"/>
    <cellStyle name="Normal 25 9 5" xfId="3271"/>
    <cellStyle name="Normal 25 9 6" xfId="4040"/>
    <cellStyle name="Normal 25 9 7" xfId="4780"/>
    <cellStyle name="Normal 25 9 8" xfId="5497"/>
    <cellStyle name="Normal 26" xfId="23"/>
    <cellStyle name="Normal 26 10" xfId="276"/>
    <cellStyle name="Normal 26 10 2" xfId="1071"/>
    <cellStyle name="Normal 26 10 3" xfId="1788"/>
    <cellStyle name="Normal 26 10 4" xfId="2555"/>
    <cellStyle name="Normal 26 10 5" xfId="3272"/>
    <cellStyle name="Normal 26 10 6" xfId="4041"/>
    <cellStyle name="Normal 26 10 7" xfId="4781"/>
    <cellStyle name="Normal 26 10 8" xfId="5498"/>
    <cellStyle name="Normal 26 11" xfId="277"/>
    <cellStyle name="Normal 26 11 2" xfId="1072"/>
    <cellStyle name="Normal 26 11 3" xfId="1789"/>
    <cellStyle name="Normal 26 11 4" xfId="2556"/>
    <cellStyle name="Normal 26 11 5" xfId="3273"/>
    <cellStyle name="Normal 26 11 6" xfId="4042"/>
    <cellStyle name="Normal 26 11 7" xfId="4782"/>
    <cellStyle name="Normal 26 11 8" xfId="5499"/>
    <cellStyle name="Normal 26 12" xfId="278"/>
    <cellStyle name="Normal 26 12 2" xfId="1073"/>
    <cellStyle name="Normal 26 12 3" xfId="1790"/>
    <cellStyle name="Normal 26 12 4" xfId="2557"/>
    <cellStyle name="Normal 26 12 5" xfId="3274"/>
    <cellStyle name="Normal 26 12 6" xfId="4043"/>
    <cellStyle name="Normal 26 12 7" xfId="4783"/>
    <cellStyle name="Normal 26 12 8" xfId="5500"/>
    <cellStyle name="Normal 26 13" xfId="279"/>
    <cellStyle name="Normal 26 13 2" xfId="1074"/>
    <cellStyle name="Normal 26 13 3" xfId="1791"/>
    <cellStyle name="Normal 26 13 4" xfId="2558"/>
    <cellStyle name="Normal 26 13 5" xfId="3275"/>
    <cellStyle name="Normal 26 13 6" xfId="4044"/>
    <cellStyle name="Normal 26 13 7" xfId="4784"/>
    <cellStyle name="Normal 26 13 8" xfId="5501"/>
    <cellStyle name="Normal 26 14" xfId="280"/>
    <cellStyle name="Normal 26 14 2" xfId="1075"/>
    <cellStyle name="Normal 26 14 3" xfId="1792"/>
    <cellStyle name="Normal 26 14 4" xfId="2559"/>
    <cellStyle name="Normal 26 14 5" xfId="3276"/>
    <cellStyle name="Normal 26 14 6" xfId="4045"/>
    <cellStyle name="Normal 26 14 7" xfId="4785"/>
    <cellStyle name="Normal 26 14 8" xfId="5502"/>
    <cellStyle name="Normal 26 15" xfId="822"/>
    <cellStyle name="Normal 26 16" xfId="1125"/>
    <cellStyle name="Normal 26 17" xfId="2306"/>
    <cellStyle name="Normal 26 18" xfId="2609"/>
    <cellStyle name="Normal 26 19" xfId="3791"/>
    <cellStyle name="Normal 26 2" xfId="281"/>
    <cellStyle name="Normal 26 2 2" xfId="1076"/>
    <cellStyle name="Normal 26 2 3" xfId="1793"/>
    <cellStyle name="Normal 26 2 4" xfId="2560"/>
    <cellStyle name="Normal 26 2 5" xfId="3277"/>
    <cellStyle name="Normal 26 2 6" xfId="4046"/>
    <cellStyle name="Normal 26 2 7" xfId="4786"/>
    <cellStyle name="Normal 26 2 8" xfId="5503"/>
    <cellStyle name="Normal 26 20" xfId="4095"/>
    <cellStyle name="Normal 26 21" xfId="4835"/>
    <cellStyle name="Normal 26 3" xfId="282"/>
    <cellStyle name="Normal 26 3 2" xfId="1077"/>
    <cellStyle name="Normal 26 3 3" xfId="1794"/>
    <cellStyle name="Normal 26 3 4" xfId="2561"/>
    <cellStyle name="Normal 26 3 5" xfId="3278"/>
    <cellStyle name="Normal 26 3 6" xfId="4047"/>
    <cellStyle name="Normal 26 3 7" xfId="4787"/>
    <cellStyle name="Normal 26 3 8" xfId="5504"/>
    <cellStyle name="Normal 26 4" xfId="283"/>
    <cellStyle name="Normal 26 4 2" xfId="1078"/>
    <cellStyle name="Normal 26 4 3" xfId="1795"/>
    <cellStyle name="Normal 26 4 4" xfId="2562"/>
    <cellStyle name="Normal 26 4 5" xfId="3279"/>
    <cellStyle name="Normal 26 4 6" xfId="4048"/>
    <cellStyle name="Normal 26 4 7" xfId="4788"/>
    <cellStyle name="Normal 26 4 8" xfId="5505"/>
    <cellStyle name="Normal 26 5" xfId="284"/>
    <cellStyle name="Normal 26 5 2" xfId="1079"/>
    <cellStyle name="Normal 26 5 3" xfId="1796"/>
    <cellStyle name="Normal 26 5 4" xfId="2563"/>
    <cellStyle name="Normal 26 5 5" xfId="3280"/>
    <cellStyle name="Normal 26 5 6" xfId="4049"/>
    <cellStyle name="Normal 26 5 7" xfId="4789"/>
    <cellStyle name="Normal 26 5 8" xfId="5506"/>
    <cellStyle name="Normal 26 6" xfId="285"/>
    <cellStyle name="Normal 26 6 2" xfId="1080"/>
    <cellStyle name="Normal 26 6 3" xfId="1797"/>
    <cellStyle name="Normal 26 6 4" xfId="2564"/>
    <cellStyle name="Normal 26 6 5" xfId="3281"/>
    <cellStyle name="Normal 26 6 6" xfId="4050"/>
    <cellStyle name="Normal 26 6 7" xfId="4790"/>
    <cellStyle name="Normal 26 6 8" xfId="5507"/>
    <cellStyle name="Normal 26 7" xfId="286"/>
    <cellStyle name="Normal 26 7 2" xfId="1081"/>
    <cellStyle name="Normal 26 7 3" xfId="1798"/>
    <cellStyle name="Normal 26 7 4" xfId="2565"/>
    <cellStyle name="Normal 26 7 5" xfId="3282"/>
    <cellStyle name="Normal 26 7 6" xfId="4051"/>
    <cellStyle name="Normal 26 7 7" xfId="4791"/>
    <cellStyle name="Normal 26 7 8" xfId="5508"/>
    <cellStyle name="Normal 26 8" xfId="287"/>
    <cellStyle name="Normal 26 8 2" xfId="1082"/>
    <cellStyle name="Normal 26 8 3" xfId="1799"/>
    <cellStyle name="Normal 26 8 4" xfId="2566"/>
    <cellStyle name="Normal 26 8 5" xfId="3283"/>
    <cellStyle name="Normal 26 8 6" xfId="4052"/>
    <cellStyle name="Normal 26 8 7" xfId="4792"/>
    <cellStyle name="Normal 26 8 8" xfId="5509"/>
    <cellStyle name="Normal 26 9" xfId="288"/>
    <cellStyle name="Normal 26 9 2" xfId="1083"/>
    <cellStyle name="Normal 26 9 3" xfId="1800"/>
    <cellStyle name="Normal 26 9 4" xfId="2567"/>
    <cellStyle name="Normal 26 9 5" xfId="3284"/>
    <cellStyle name="Normal 26 9 6" xfId="4053"/>
    <cellStyle name="Normal 26 9 7" xfId="4793"/>
    <cellStyle name="Normal 26 9 8" xfId="5510"/>
    <cellStyle name="Normal 27" xfId="24"/>
    <cellStyle name="Normal 27 10" xfId="289"/>
    <cellStyle name="Normal 27 10 2" xfId="1084"/>
    <cellStyle name="Normal 27 10 3" xfId="1801"/>
    <cellStyle name="Normal 27 10 4" xfId="2568"/>
    <cellStyle name="Normal 27 10 5" xfId="3285"/>
    <cellStyle name="Normal 27 10 6" xfId="4054"/>
    <cellStyle name="Normal 27 10 7" xfId="4794"/>
    <cellStyle name="Normal 27 10 8" xfId="5511"/>
    <cellStyle name="Normal 27 11" xfId="290"/>
    <cellStyle name="Normal 27 11 2" xfId="1085"/>
    <cellStyle name="Normal 27 11 3" xfId="1802"/>
    <cellStyle name="Normal 27 11 4" xfId="2569"/>
    <cellStyle name="Normal 27 11 5" xfId="3286"/>
    <cellStyle name="Normal 27 11 6" xfId="4055"/>
    <cellStyle name="Normal 27 11 7" xfId="4795"/>
    <cellStyle name="Normal 27 11 8" xfId="5512"/>
    <cellStyle name="Normal 27 12" xfId="291"/>
    <cellStyle name="Normal 27 12 2" xfId="1086"/>
    <cellStyle name="Normal 27 12 3" xfId="1803"/>
    <cellStyle name="Normal 27 12 4" xfId="2570"/>
    <cellStyle name="Normal 27 12 5" xfId="3287"/>
    <cellStyle name="Normal 27 12 6" xfId="4056"/>
    <cellStyle name="Normal 27 12 7" xfId="4796"/>
    <cellStyle name="Normal 27 12 8" xfId="5513"/>
    <cellStyle name="Normal 27 13" xfId="292"/>
    <cellStyle name="Normal 27 13 2" xfId="1087"/>
    <cellStyle name="Normal 27 13 3" xfId="1804"/>
    <cellStyle name="Normal 27 13 4" xfId="2571"/>
    <cellStyle name="Normal 27 13 5" xfId="3288"/>
    <cellStyle name="Normal 27 13 6" xfId="4057"/>
    <cellStyle name="Normal 27 13 7" xfId="4797"/>
    <cellStyle name="Normal 27 13 8" xfId="5514"/>
    <cellStyle name="Normal 27 14" xfId="293"/>
    <cellStyle name="Normal 27 14 2" xfId="1088"/>
    <cellStyle name="Normal 27 14 3" xfId="1805"/>
    <cellStyle name="Normal 27 14 4" xfId="2572"/>
    <cellStyle name="Normal 27 14 5" xfId="3289"/>
    <cellStyle name="Normal 27 14 6" xfId="4058"/>
    <cellStyle name="Normal 27 14 7" xfId="4798"/>
    <cellStyle name="Normal 27 14 8" xfId="5515"/>
    <cellStyle name="Normal 27 15" xfId="823"/>
    <cellStyle name="Normal 27 16" xfId="1124"/>
    <cellStyle name="Normal 27 17" xfId="2307"/>
    <cellStyle name="Normal 27 18" xfId="2608"/>
    <cellStyle name="Normal 27 19" xfId="3792"/>
    <cellStyle name="Normal 27 2" xfId="294"/>
    <cellStyle name="Normal 27 2 2" xfId="1089"/>
    <cellStyle name="Normal 27 2 3" xfId="1806"/>
    <cellStyle name="Normal 27 2 4" xfId="2573"/>
    <cellStyle name="Normal 27 2 5" xfId="3290"/>
    <cellStyle name="Normal 27 2 6" xfId="4059"/>
    <cellStyle name="Normal 27 2 7" xfId="4799"/>
    <cellStyle name="Normal 27 2 8" xfId="5516"/>
    <cellStyle name="Normal 27 20" xfId="4094"/>
    <cellStyle name="Normal 27 21" xfId="4834"/>
    <cellStyle name="Normal 27 3" xfId="295"/>
    <cellStyle name="Normal 27 3 2" xfId="1090"/>
    <cellStyle name="Normal 27 3 3" xfId="1807"/>
    <cellStyle name="Normal 27 3 4" xfId="2574"/>
    <cellStyle name="Normal 27 3 5" xfId="3291"/>
    <cellStyle name="Normal 27 3 6" xfId="4060"/>
    <cellStyle name="Normal 27 3 7" xfId="4800"/>
    <cellStyle name="Normal 27 3 8" xfId="5517"/>
    <cellStyle name="Normal 27 4" xfId="296"/>
    <cellStyle name="Normal 27 4 2" xfId="1091"/>
    <cellStyle name="Normal 27 4 3" xfId="1808"/>
    <cellStyle name="Normal 27 4 4" xfId="2575"/>
    <cellStyle name="Normal 27 4 5" xfId="3292"/>
    <cellStyle name="Normal 27 4 6" xfId="4061"/>
    <cellStyle name="Normal 27 4 7" xfId="4801"/>
    <cellStyle name="Normal 27 4 8" xfId="5518"/>
    <cellStyle name="Normal 27 5" xfId="297"/>
    <cellStyle name="Normal 27 5 2" xfId="1092"/>
    <cellStyle name="Normal 27 5 3" xfId="1809"/>
    <cellStyle name="Normal 27 5 4" xfId="2576"/>
    <cellStyle name="Normal 27 5 5" xfId="3293"/>
    <cellStyle name="Normal 27 5 6" xfId="4062"/>
    <cellStyle name="Normal 27 5 7" xfId="4802"/>
    <cellStyle name="Normal 27 5 8" xfId="5519"/>
    <cellStyle name="Normal 27 6" xfId="298"/>
    <cellStyle name="Normal 27 6 2" xfId="1093"/>
    <cellStyle name="Normal 27 6 3" xfId="1810"/>
    <cellStyle name="Normal 27 6 4" xfId="2577"/>
    <cellStyle name="Normal 27 6 5" xfId="3294"/>
    <cellStyle name="Normal 27 6 6" xfId="4063"/>
    <cellStyle name="Normal 27 6 7" xfId="4803"/>
    <cellStyle name="Normal 27 6 8" xfId="5520"/>
    <cellStyle name="Normal 27 7" xfId="299"/>
    <cellStyle name="Normal 27 7 2" xfId="1094"/>
    <cellStyle name="Normal 27 7 3" xfId="1811"/>
    <cellStyle name="Normal 27 7 4" xfId="2578"/>
    <cellStyle name="Normal 27 7 5" xfId="3295"/>
    <cellStyle name="Normal 27 7 6" xfId="4064"/>
    <cellStyle name="Normal 27 7 7" xfId="4804"/>
    <cellStyle name="Normal 27 7 8" xfId="5521"/>
    <cellStyle name="Normal 27 8" xfId="300"/>
    <cellStyle name="Normal 27 8 2" xfId="1095"/>
    <cellStyle name="Normal 27 8 3" xfId="1812"/>
    <cellStyle name="Normal 27 8 4" xfId="2579"/>
    <cellStyle name="Normal 27 8 5" xfId="3296"/>
    <cellStyle name="Normal 27 8 6" xfId="4065"/>
    <cellStyle name="Normal 27 8 7" xfId="4805"/>
    <cellStyle name="Normal 27 8 8" xfId="5522"/>
    <cellStyle name="Normal 27 9" xfId="301"/>
    <cellStyle name="Normal 27 9 2" xfId="1096"/>
    <cellStyle name="Normal 27 9 3" xfId="1813"/>
    <cellStyle name="Normal 27 9 4" xfId="2580"/>
    <cellStyle name="Normal 27 9 5" xfId="3297"/>
    <cellStyle name="Normal 27 9 6" xfId="4066"/>
    <cellStyle name="Normal 27 9 7" xfId="4806"/>
    <cellStyle name="Normal 27 9 8" xfId="5523"/>
    <cellStyle name="Normal 28" xfId="25"/>
    <cellStyle name="Normal 28 10" xfId="302"/>
    <cellStyle name="Normal 28 10 2" xfId="1097"/>
    <cellStyle name="Normal 28 10 3" xfId="1814"/>
    <cellStyle name="Normal 28 10 4" xfId="2581"/>
    <cellStyle name="Normal 28 10 5" xfId="3298"/>
    <cellStyle name="Normal 28 10 6" xfId="4067"/>
    <cellStyle name="Normal 28 10 7" xfId="4807"/>
    <cellStyle name="Normal 28 10 8" xfId="5524"/>
    <cellStyle name="Normal 28 11" xfId="303"/>
    <cellStyle name="Normal 28 11 2" xfId="1098"/>
    <cellStyle name="Normal 28 11 3" xfId="1815"/>
    <cellStyle name="Normal 28 11 4" xfId="2582"/>
    <cellStyle name="Normal 28 11 5" xfId="3299"/>
    <cellStyle name="Normal 28 11 6" xfId="4068"/>
    <cellStyle name="Normal 28 11 7" xfId="4808"/>
    <cellStyle name="Normal 28 11 8" xfId="5525"/>
    <cellStyle name="Normal 28 12" xfId="304"/>
    <cellStyle name="Normal 28 12 2" xfId="1099"/>
    <cellStyle name="Normal 28 12 3" xfId="1816"/>
    <cellStyle name="Normal 28 12 4" xfId="2583"/>
    <cellStyle name="Normal 28 12 5" xfId="3300"/>
    <cellStyle name="Normal 28 12 6" xfId="4069"/>
    <cellStyle name="Normal 28 12 7" xfId="4809"/>
    <cellStyle name="Normal 28 12 8" xfId="5526"/>
    <cellStyle name="Normal 28 13" xfId="305"/>
    <cellStyle name="Normal 28 13 2" xfId="1100"/>
    <cellStyle name="Normal 28 13 3" xfId="1817"/>
    <cellStyle name="Normal 28 13 4" xfId="2584"/>
    <cellStyle name="Normal 28 13 5" xfId="3301"/>
    <cellStyle name="Normal 28 13 6" xfId="4070"/>
    <cellStyle name="Normal 28 13 7" xfId="4810"/>
    <cellStyle name="Normal 28 13 8" xfId="5527"/>
    <cellStyle name="Normal 28 14" xfId="306"/>
    <cellStyle name="Normal 28 14 2" xfId="1101"/>
    <cellStyle name="Normal 28 14 3" xfId="1818"/>
    <cellStyle name="Normal 28 14 4" xfId="2585"/>
    <cellStyle name="Normal 28 14 5" xfId="3302"/>
    <cellStyle name="Normal 28 14 6" xfId="4071"/>
    <cellStyle name="Normal 28 14 7" xfId="4811"/>
    <cellStyle name="Normal 28 14 8" xfId="5528"/>
    <cellStyle name="Normal 28 15" xfId="824"/>
    <cellStyle name="Normal 28 16" xfId="1123"/>
    <cellStyle name="Normal 28 17" xfId="2308"/>
    <cellStyle name="Normal 28 18" xfId="2607"/>
    <cellStyle name="Normal 28 19" xfId="3793"/>
    <cellStyle name="Normal 28 2" xfId="307"/>
    <cellStyle name="Normal 28 2 2" xfId="1102"/>
    <cellStyle name="Normal 28 2 3" xfId="1819"/>
    <cellStyle name="Normal 28 2 4" xfId="2586"/>
    <cellStyle name="Normal 28 2 5" xfId="3303"/>
    <cellStyle name="Normal 28 2 6" xfId="4072"/>
    <cellStyle name="Normal 28 2 7" xfId="4812"/>
    <cellStyle name="Normal 28 2 8" xfId="5529"/>
    <cellStyle name="Normal 28 20" xfId="4093"/>
    <cellStyle name="Normal 28 21" xfId="4833"/>
    <cellStyle name="Normal 28 3" xfId="308"/>
    <cellStyle name="Normal 28 3 2" xfId="1103"/>
    <cellStyle name="Normal 28 3 3" xfId="1820"/>
    <cellStyle name="Normal 28 3 4" xfId="2587"/>
    <cellStyle name="Normal 28 3 5" xfId="3304"/>
    <cellStyle name="Normal 28 3 6" xfId="4073"/>
    <cellStyle name="Normal 28 3 7" xfId="4813"/>
    <cellStyle name="Normal 28 3 8" xfId="5530"/>
    <cellStyle name="Normal 28 4" xfId="309"/>
    <cellStyle name="Normal 28 4 2" xfId="1104"/>
    <cellStyle name="Normal 28 4 3" xfId="1821"/>
    <cellStyle name="Normal 28 4 4" xfId="2588"/>
    <cellStyle name="Normal 28 4 5" xfId="3305"/>
    <cellStyle name="Normal 28 4 6" xfId="4074"/>
    <cellStyle name="Normal 28 4 7" xfId="4814"/>
    <cellStyle name="Normal 28 4 8" xfId="5531"/>
    <cellStyle name="Normal 28 5" xfId="310"/>
    <cellStyle name="Normal 28 5 2" xfId="1105"/>
    <cellStyle name="Normal 28 5 3" xfId="1822"/>
    <cellStyle name="Normal 28 5 4" xfId="2589"/>
    <cellStyle name="Normal 28 5 5" xfId="3306"/>
    <cellStyle name="Normal 28 5 6" xfId="4075"/>
    <cellStyle name="Normal 28 5 7" xfId="4815"/>
    <cellStyle name="Normal 28 5 8" xfId="5532"/>
    <cellStyle name="Normal 28 6" xfId="311"/>
    <cellStyle name="Normal 28 6 2" xfId="1106"/>
    <cellStyle name="Normal 28 6 3" xfId="1823"/>
    <cellStyle name="Normal 28 6 4" xfId="2590"/>
    <cellStyle name="Normal 28 6 5" xfId="3307"/>
    <cellStyle name="Normal 28 6 6" xfId="4076"/>
    <cellStyle name="Normal 28 6 7" xfId="4816"/>
    <cellStyle name="Normal 28 6 8" xfId="5533"/>
    <cellStyle name="Normal 28 7" xfId="312"/>
    <cellStyle name="Normal 28 7 2" xfId="1107"/>
    <cellStyle name="Normal 28 7 3" xfId="1824"/>
    <cellStyle name="Normal 28 7 4" xfId="2591"/>
    <cellStyle name="Normal 28 7 5" xfId="3308"/>
    <cellStyle name="Normal 28 7 6" xfId="4077"/>
    <cellStyle name="Normal 28 7 7" xfId="4817"/>
    <cellStyle name="Normal 28 7 8" xfId="5534"/>
    <cellStyle name="Normal 28 8" xfId="313"/>
    <cellStyle name="Normal 28 8 2" xfId="1108"/>
    <cellStyle name="Normal 28 8 3" xfId="1825"/>
    <cellStyle name="Normal 28 8 4" xfId="2592"/>
    <cellStyle name="Normal 28 8 5" xfId="3309"/>
    <cellStyle name="Normal 28 8 6" xfId="4078"/>
    <cellStyle name="Normal 28 8 7" xfId="4818"/>
    <cellStyle name="Normal 28 8 8" xfId="5535"/>
    <cellStyle name="Normal 28 9" xfId="314"/>
    <cellStyle name="Normal 28 9 2" xfId="1109"/>
    <cellStyle name="Normal 28 9 3" xfId="1826"/>
    <cellStyle name="Normal 28 9 4" xfId="2593"/>
    <cellStyle name="Normal 28 9 5" xfId="3310"/>
    <cellStyle name="Normal 28 9 6" xfId="4079"/>
    <cellStyle name="Normal 28 9 7" xfId="4819"/>
    <cellStyle name="Normal 28 9 8" xfId="5536"/>
    <cellStyle name="Normal 29" xfId="26"/>
    <cellStyle name="Normal 29 10" xfId="315"/>
    <cellStyle name="Normal 29 10 2" xfId="1110"/>
    <cellStyle name="Normal 29 10 3" xfId="1827"/>
    <cellStyle name="Normal 29 10 4" xfId="2594"/>
    <cellStyle name="Normal 29 10 5" xfId="3311"/>
    <cellStyle name="Normal 29 10 6" xfId="4080"/>
    <cellStyle name="Normal 29 10 7" xfId="4820"/>
    <cellStyle name="Normal 29 10 8" xfId="5537"/>
    <cellStyle name="Normal 29 11" xfId="316"/>
    <cellStyle name="Normal 29 11 2" xfId="1111"/>
    <cellStyle name="Normal 29 11 3" xfId="1828"/>
    <cellStyle name="Normal 29 11 4" xfId="2595"/>
    <cellStyle name="Normal 29 11 5" xfId="3312"/>
    <cellStyle name="Normal 29 11 6" xfId="4081"/>
    <cellStyle name="Normal 29 11 7" xfId="4821"/>
    <cellStyle name="Normal 29 11 8" xfId="5538"/>
    <cellStyle name="Normal 29 12" xfId="317"/>
    <cellStyle name="Normal 29 12 2" xfId="1112"/>
    <cellStyle name="Normal 29 12 3" xfId="1829"/>
    <cellStyle name="Normal 29 12 4" xfId="2596"/>
    <cellStyle name="Normal 29 12 5" xfId="3313"/>
    <cellStyle name="Normal 29 12 6" xfId="4082"/>
    <cellStyle name="Normal 29 12 7" xfId="4822"/>
    <cellStyle name="Normal 29 12 8" xfId="5539"/>
    <cellStyle name="Normal 29 13" xfId="318"/>
    <cellStyle name="Normal 29 13 2" xfId="1113"/>
    <cellStyle name="Normal 29 13 3" xfId="1830"/>
    <cellStyle name="Normal 29 13 4" xfId="2597"/>
    <cellStyle name="Normal 29 13 5" xfId="3314"/>
    <cellStyle name="Normal 29 13 6" xfId="4083"/>
    <cellStyle name="Normal 29 13 7" xfId="4823"/>
    <cellStyle name="Normal 29 13 8" xfId="5540"/>
    <cellStyle name="Normal 29 14" xfId="319"/>
    <cellStyle name="Normal 29 14 2" xfId="1114"/>
    <cellStyle name="Normal 29 14 3" xfId="1831"/>
    <cellStyle name="Normal 29 14 4" xfId="2598"/>
    <cellStyle name="Normal 29 14 5" xfId="3315"/>
    <cellStyle name="Normal 29 14 6" xfId="4084"/>
    <cellStyle name="Normal 29 14 7" xfId="4824"/>
    <cellStyle name="Normal 29 14 8" xfId="5541"/>
    <cellStyle name="Normal 29 15" xfId="825"/>
    <cellStyle name="Normal 29 16" xfId="1591"/>
    <cellStyle name="Normal 29 17" xfId="2309"/>
    <cellStyle name="Normal 29 18" xfId="3075"/>
    <cellStyle name="Normal 29 19" xfId="3794"/>
    <cellStyle name="Normal 29 2" xfId="320"/>
    <cellStyle name="Normal 29 2 2" xfId="1115"/>
    <cellStyle name="Normal 29 2 3" xfId="1832"/>
    <cellStyle name="Normal 29 2 4" xfId="2599"/>
    <cellStyle name="Normal 29 2 5" xfId="3316"/>
    <cellStyle name="Normal 29 2 6" xfId="4085"/>
    <cellStyle name="Normal 29 2 7" xfId="4825"/>
    <cellStyle name="Normal 29 2 8" xfId="5542"/>
    <cellStyle name="Normal 29 20" xfId="4562"/>
    <cellStyle name="Normal 29 21" xfId="5301"/>
    <cellStyle name="Normal 29 3" xfId="321"/>
    <cellStyle name="Normal 29 3 2" xfId="1116"/>
    <cellStyle name="Normal 29 3 3" xfId="1833"/>
    <cellStyle name="Normal 29 3 4" xfId="2600"/>
    <cellStyle name="Normal 29 3 5" xfId="3317"/>
    <cellStyle name="Normal 29 3 6" xfId="4086"/>
    <cellStyle name="Normal 29 3 7" xfId="4826"/>
    <cellStyle name="Normal 29 3 8" xfId="5543"/>
    <cellStyle name="Normal 29 4" xfId="322"/>
    <cellStyle name="Normal 29 4 2" xfId="1117"/>
    <cellStyle name="Normal 29 4 3" xfId="1834"/>
    <cellStyle name="Normal 29 4 4" xfId="2601"/>
    <cellStyle name="Normal 29 4 5" xfId="3318"/>
    <cellStyle name="Normal 29 4 6" xfId="4087"/>
    <cellStyle name="Normal 29 4 7" xfId="4827"/>
    <cellStyle name="Normal 29 4 8" xfId="5544"/>
    <cellStyle name="Normal 29 5" xfId="323"/>
    <cellStyle name="Normal 29 5 2" xfId="1118"/>
    <cellStyle name="Normal 29 5 3" xfId="1835"/>
    <cellStyle name="Normal 29 5 4" xfId="2602"/>
    <cellStyle name="Normal 29 5 5" xfId="3319"/>
    <cellStyle name="Normal 29 5 6" xfId="4088"/>
    <cellStyle name="Normal 29 5 7" xfId="4828"/>
    <cellStyle name="Normal 29 5 8" xfId="5545"/>
    <cellStyle name="Normal 29 6" xfId="324"/>
    <cellStyle name="Normal 29 6 2" xfId="1119"/>
    <cellStyle name="Normal 29 6 3" xfId="1836"/>
    <cellStyle name="Normal 29 6 4" xfId="2603"/>
    <cellStyle name="Normal 29 6 5" xfId="3320"/>
    <cellStyle name="Normal 29 6 6" xfId="4089"/>
    <cellStyle name="Normal 29 6 7" xfId="4829"/>
    <cellStyle name="Normal 29 6 8" xfId="5546"/>
    <cellStyle name="Normal 29 7" xfId="325"/>
    <cellStyle name="Normal 29 7 2" xfId="1120"/>
    <cellStyle name="Normal 29 7 3" xfId="1837"/>
    <cellStyle name="Normal 29 7 4" xfId="2604"/>
    <cellStyle name="Normal 29 7 5" xfId="3321"/>
    <cellStyle name="Normal 29 7 6" xfId="4090"/>
    <cellStyle name="Normal 29 7 7" xfId="4830"/>
    <cellStyle name="Normal 29 7 8" xfId="5547"/>
    <cellStyle name="Normal 29 8" xfId="326"/>
    <cellStyle name="Normal 29 8 2" xfId="1121"/>
    <cellStyle name="Normal 29 8 3" xfId="1838"/>
    <cellStyle name="Normal 29 8 4" xfId="2605"/>
    <cellStyle name="Normal 29 8 5" xfId="3322"/>
    <cellStyle name="Normal 29 8 6" xfId="4091"/>
    <cellStyle name="Normal 29 8 7" xfId="4831"/>
    <cellStyle name="Normal 29 8 8" xfId="5548"/>
    <cellStyle name="Normal 29 9" xfId="327"/>
    <cellStyle name="Normal 29 9 2" xfId="1122"/>
    <cellStyle name="Normal 29 9 3" xfId="1839"/>
    <cellStyle name="Normal 29 9 4" xfId="2606"/>
    <cellStyle name="Normal 29 9 5" xfId="3323"/>
    <cellStyle name="Normal 29 9 6" xfId="4092"/>
    <cellStyle name="Normal 29 9 7" xfId="4832"/>
    <cellStyle name="Normal 29 9 8" xfId="5549"/>
    <cellStyle name="Normal 3" xfId="328"/>
    <cellStyle name="Normal 3 10" xfId="329"/>
    <cellStyle name="Normal 3 11" xfId="330"/>
    <cellStyle name="Normal 3 12" xfId="331"/>
    <cellStyle name="Normal 3 13" xfId="332"/>
    <cellStyle name="Normal 3 14" xfId="333"/>
    <cellStyle name="Normal 3 15" xfId="334"/>
    <cellStyle name="Normal 3 16" xfId="335"/>
    <cellStyle name="Normal 3 17" xfId="336"/>
    <cellStyle name="Normal 3 18" xfId="337"/>
    <cellStyle name="Normal 3 19" xfId="338"/>
    <cellStyle name="Normal 3 2" xfId="339"/>
    <cellStyle name="Normal 3 20" xfId="340"/>
    <cellStyle name="Normal 3 21" xfId="341"/>
    <cellStyle name="Normal 3 22" xfId="342"/>
    <cellStyle name="Normal 3 23" xfId="343"/>
    <cellStyle name="Normal 3 24" xfId="344"/>
    <cellStyle name="Normal 3 25" xfId="345"/>
    <cellStyle name="Normal 3 26" xfId="346"/>
    <cellStyle name="Normal 3 3" xfId="347"/>
    <cellStyle name="Normal 3 4" xfId="348"/>
    <cellStyle name="Normal 3 5" xfId="349"/>
    <cellStyle name="Normal 3 6" xfId="350"/>
    <cellStyle name="Normal 3 7" xfId="351"/>
    <cellStyle name="Normal 3 8" xfId="352"/>
    <cellStyle name="Normal 3 9" xfId="353"/>
    <cellStyle name="Normal 30" xfId="27"/>
    <cellStyle name="Normal 30 10" xfId="354"/>
    <cellStyle name="Normal 30 10 2" xfId="1147"/>
    <cellStyle name="Normal 30 10 3" xfId="1840"/>
    <cellStyle name="Normal 30 10 4" xfId="2631"/>
    <cellStyle name="Normal 30 10 5" xfId="3324"/>
    <cellStyle name="Normal 30 10 6" xfId="4118"/>
    <cellStyle name="Normal 30 10 7" xfId="4857"/>
    <cellStyle name="Normal 30 10 8" xfId="5550"/>
    <cellStyle name="Normal 30 11" xfId="355"/>
    <cellStyle name="Normal 30 11 2" xfId="1148"/>
    <cellStyle name="Normal 30 11 3" xfId="1841"/>
    <cellStyle name="Normal 30 11 4" xfId="2632"/>
    <cellStyle name="Normal 30 11 5" xfId="3325"/>
    <cellStyle name="Normal 30 11 6" xfId="4119"/>
    <cellStyle name="Normal 30 11 7" xfId="4858"/>
    <cellStyle name="Normal 30 11 8" xfId="5551"/>
    <cellStyle name="Normal 30 12" xfId="356"/>
    <cellStyle name="Normal 30 12 2" xfId="1149"/>
    <cellStyle name="Normal 30 12 3" xfId="1842"/>
    <cellStyle name="Normal 30 12 4" xfId="2633"/>
    <cellStyle name="Normal 30 12 5" xfId="3326"/>
    <cellStyle name="Normal 30 12 6" xfId="4120"/>
    <cellStyle name="Normal 30 12 7" xfId="4859"/>
    <cellStyle name="Normal 30 12 8" xfId="5552"/>
    <cellStyle name="Normal 30 13" xfId="357"/>
    <cellStyle name="Normal 30 13 2" xfId="1150"/>
    <cellStyle name="Normal 30 13 3" xfId="1843"/>
    <cellStyle name="Normal 30 13 4" xfId="2634"/>
    <cellStyle name="Normal 30 13 5" xfId="3327"/>
    <cellStyle name="Normal 30 13 6" xfId="4121"/>
    <cellStyle name="Normal 30 13 7" xfId="4860"/>
    <cellStyle name="Normal 30 13 8" xfId="5553"/>
    <cellStyle name="Normal 30 14" xfId="358"/>
    <cellStyle name="Normal 30 14 2" xfId="1151"/>
    <cellStyle name="Normal 30 14 3" xfId="1844"/>
    <cellStyle name="Normal 30 14 4" xfId="2635"/>
    <cellStyle name="Normal 30 14 5" xfId="3328"/>
    <cellStyle name="Normal 30 14 6" xfId="4122"/>
    <cellStyle name="Normal 30 14 7" xfId="4861"/>
    <cellStyle name="Normal 30 14 8" xfId="5554"/>
    <cellStyle name="Normal 30 15" xfId="826"/>
    <cellStyle name="Normal 30 16" xfId="992"/>
    <cellStyle name="Normal 30 17" xfId="2310"/>
    <cellStyle name="Normal 30 18" xfId="2476"/>
    <cellStyle name="Normal 30 19" xfId="3795"/>
    <cellStyle name="Normal 30 2" xfId="359"/>
    <cellStyle name="Normal 30 2 2" xfId="1152"/>
    <cellStyle name="Normal 30 2 3" xfId="1845"/>
    <cellStyle name="Normal 30 2 4" xfId="2636"/>
    <cellStyle name="Normal 30 2 5" xfId="3329"/>
    <cellStyle name="Normal 30 2 6" xfId="4123"/>
    <cellStyle name="Normal 30 2 7" xfId="4862"/>
    <cellStyle name="Normal 30 2 8" xfId="5555"/>
    <cellStyle name="Normal 30 20" xfId="3962"/>
    <cellStyle name="Normal 30 21" xfId="4702"/>
    <cellStyle name="Normal 30 3" xfId="360"/>
    <cellStyle name="Normal 30 3 2" xfId="1153"/>
    <cellStyle name="Normal 30 3 3" xfId="1846"/>
    <cellStyle name="Normal 30 3 4" xfId="2637"/>
    <cellStyle name="Normal 30 3 5" xfId="3330"/>
    <cellStyle name="Normal 30 3 6" xfId="4124"/>
    <cellStyle name="Normal 30 3 7" xfId="4863"/>
    <cellStyle name="Normal 30 3 8" xfId="5556"/>
    <cellStyle name="Normal 30 4" xfId="361"/>
    <cellStyle name="Normal 30 4 2" xfId="1154"/>
    <cellStyle name="Normal 30 4 3" xfId="1847"/>
    <cellStyle name="Normal 30 4 4" xfId="2638"/>
    <cellStyle name="Normal 30 4 5" xfId="3331"/>
    <cellStyle name="Normal 30 4 6" xfId="4125"/>
    <cellStyle name="Normal 30 4 7" xfId="4864"/>
    <cellStyle name="Normal 30 4 8" xfId="5557"/>
    <cellStyle name="Normal 30 5" xfId="362"/>
    <cellStyle name="Normal 30 5 2" xfId="1155"/>
    <cellStyle name="Normal 30 5 3" xfId="1848"/>
    <cellStyle name="Normal 30 5 4" xfId="2639"/>
    <cellStyle name="Normal 30 5 5" xfId="3332"/>
    <cellStyle name="Normal 30 5 6" xfId="4126"/>
    <cellStyle name="Normal 30 5 7" xfId="4865"/>
    <cellStyle name="Normal 30 5 8" xfId="5558"/>
    <cellStyle name="Normal 30 6" xfId="363"/>
    <cellStyle name="Normal 30 6 2" xfId="1156"/>
    <cellStyle name="Normal 30 6 3" xfId="1849"/>
    <cellStyle name="Normal 30 6 4" xfId="2640"/>
    <cellStyle name="Normal 30 6 5" xfId="3333"/>
    <cellStyle name="Normal 30 6 6" xfId="4127"/>
    <cellStyle name="Normal 30 6 7" xfId="4866"/>
    <cellStyle name="Normal 30 6 8" xfId="5559"/>
    <cellStyle name="Normal 30 7" xfId="364"/>
    <cellStyle name="Normal 30 7 2" xfId="1157"/>
    <cellStyle name="Normal 30 7 3" xfId="1850"/>
    <cellStyle name="Normal 30 7 4" xfId="2641"/>
    <cellStyle name="Normal 30 7 5" xfId="3334"/>
    <cellStyle name="Normal 30 7 6" xfId="4128"/>
    <cellStyle name="Normal 30 7 7" xfId="4867"/>
    <cellStyle name="Normal 30 7 8" xfId="5560"/>
    <cellStyle name="Normal 30 8" xfId="365"/>
    <cellStyle name="Normal 30 8 2" xfId="1158"/>
    <cellStyle name="Normal 30 8 3" xfId="1851"/>
    <cellStyle name="Normal 30 8 4" xfId="2642"/>
    <cellStyle name="Normal 30 8 5" xfId="3335"/>
    <cellStyle name="Normal 30 8 6" xfId="4129"/>
    <cellStyle name="Normal 30 8 7" xfId="4868"/>
    <cellStyle name="Normal 30 8 8" xfId="5561"/>
    <cellStyle name="Normal 30 9" xfId="366"/>
    <cellStyle name="Normal 30 9 2" xfId="1159"/>
    <cellStyle name="Normal 30 9 3" xfId="1852"/>
    <cellStyle name="Normal 30 9 4" xfId="2643"/>
    <cellStyle name="Normal 30 9 5" xfId="3336"/>
    <cellStyle name="Normal 30 9 6" xfId="4130"/>
    <cellStyle name="Normal 30 9 7" xfId="4869"/>
    <cellStyle name="Normal 30 9 8" xfId="5562"/>
    <cellStyle name="Normal 31" xfId="28"/>
    <cellStyle name="Normal 31 10" xfId="367"/>
    <cellStyle name="Normal 31 10 2" xfId="1160"/>
    <cellStyle name="Normal 31 10 3" xfId="1853"/>
    <cellStyle name="Normal 31 10 4" xfId="2644"/>
    <cellStyle name="Normal 31 10 5" xfId="3337"/>
    <cellStyle name="Normal 31 10 6" xfId="4131"/>
    <cellStyle name="Normal 31 10 7" xfId="4870"/>
    <cellStyle name="Normal 31 10 8" xfId="5563"/>
    <cellStyle name="Normal 31 11" xfId="368"/>
    <cellStyle name="Normal 31 11 2" xfId="1161"/>
    <cellStyle name="Normal 31 11 3" xfId="1854"/>
    <cellStyle name="Normal 31 11 4" xfId="2645"/>
    <cellStyle name="Normal 31 11 5" xfId="3338"/>
    <cellStyle name="Normal 31 11 6" xfId="4132"/>
    <cellStyle name="Normal 31 11 7" xfId="4871"/>
    <cellStyle name="Normal 31 11 8" xfId="5564"/>
    <cellStyle name="Normal 31 12" xfId="369"/>
    <cellStyle name="Normal 31 12 2" xfId="1162"/>
    <cellStyle name="Normal 31 12 3" xfId="1855"/>
    <cellStyle name="Normal 31 12 4" xfId="2646"/>
    <cellStyle name="Normal 31 12 5" xfId="3339"/>
    <cellStyle name="Normal 31 12 6" xfId="4133"/>
    <cellStyle name="Normal 31 12 7" xfId="4872"/>
    <cellStyle name="Normal 31 12 8" xfId="5565"/>
    <cellStyle name="Normal 31 13" xfId="370"/>
    <cellStyle name="Normal 31 13 2" xfId="1163"/>
    <cellStyle name="Normal 31 13 3" xfId="1856"/>
    <cellStyle name="Normal 31 13 4" xfId="2647"/>
    <cellStyle name="Normal 31 13 5" xfId="3340"/>
    <cellStyle name="Normal 31 13 6" xfId="4134"/>
    <cellStyle name="Normal 31 13 7" xfId="4873"/>
    <cellStyle name="Normal 31 13 8" xfId="5566"/>
    <cellStyle name="Normal 31 14" xfId="371"/>
    <cellStyle name="Normal 31 14 2" xfId="1164"/>
    <cellStyle name="Normal 31 14 3" xfId="1857"/>
    <cellStyle name="Normal 31 14 4" xfId="2648"/>
    <cellStyle name="Normal 31 14 5" xfId="3341"/>
    <cellStyle name="Normal 31 14 6" xfId="4135"/>
    <cellStyle name="Normal 31 14 7" xfId="4874"/>
    <cellStyle name="Normal 31 14 8" xfId="5567"/>
    <cellStyle name="Normal 31 15" xfId="827"/>
    <cellStyle name="Normal 31 16" xfId="800"/>
    <cellStyle name="Normal 31 17" xfId="2311"/>
    <cellStyle name="Normal 31 18" xfId="2284"/>
    <cellStyle name="Normal 31 19" xfId="3796"/>
    <cellStyle name="Normal 31 2" xfId="372"/>
    <cellStyle name="Normal 31 2 2" xfId="1165"/>
    <cellStyle name="Normal 31 2 3" xfId="1858"/>
    <cellStyle name="Normal 31 2 4" xfId="2649"/>
    <cellStyle name="Normal 31 2 5" xfId="3342"/>
    <cellStyle name="Normal 31 2 6" xfId="4136"/>
    <cellStyle name="Normal 31 2 7" xfId="4875"/>
    <cellStyle name="Normal 31 2 8" xfId="5568"/>
    <cellStyle name="Normal 31 20" xfId="3768"/>
    <cellStyle name="Normal 31 21" xfId="4117"/>
    <cellStyle name="Normal 31 3" xfId="373"/>
    <cellStyle name="Normal 31 3 2" xfId="1166"/>
    <cellStyle name="Normal 31 3 3" xfId="1859"/>
    <cellStyle name="Normal 31 3 4" xfId="2650"/>
    <cellStyle name="Normal 31 3 5" xfId="3343"/>
    <cellStyle name="Normal 31 3 6" xfId="4137"/>
    <cellStyle name="Normal 31 3 7" xfId="4876"/>
    <cellStyle name="Normal 31 3 8" xfId="5569"/>
    <cellStyle name="Normal 31 4" xfId="374"/>
    <cellStyle name="Normal 31 4 2" xfId="1167"/>
    <cellStyle name="Normal 31 4 3" xfId="1860"/>
    <cellStyle name="Normal 31 4 4" xfId="2651"/>
    <cellStyle name="Normal 31 4 5" xfId="3344"/>
    <cellStyle name="Normal 31 4 6" xfId="4138"/>
    <cellStyle name="Normal 31 4 7" xfId="4877"/>
    <cellStyle name="Normal 31 4 8" xfId="5570"/>
    <cellStyle name="Normal 31 5" xfId="375"/>
    <cellStyle name="Normal 31 5 2" xfId="1168"/>
    <cellStyle name="Normal 31 5 3" xfId="1861"/>
    <cellStyle name="Normal 31 5 4" xfId="2652"/>
    <cellStyle name="Normal 31 5 5" xfId="3345"/>
    <cellStyle name="Normal 31 5 6" xfId="4139"/>
    <cellStyle name="Normal 31 5 7" xfId="4878"/>
    <cellStyle name="Normal 31 5 8" xfId="5571"/>
    <cellStyle name="Normal 31 6" xfId="376"/>
    <cellStyle name="Normal 31 6 2" xfId="1169"/>
    <cellStyle name="Normal 31 6 3" xfId="1862"/>
    <cellStyle name="Normal 31 6 4" xfId="2653"/>
    <cellStyle name="Normal 31 6 5" xfId="3346"/>
    <cellStyle name="Normal 31 6 6" xfId="4140"/>
    <cellStyle name="Normal 31 6 7" xfId="4879"/>
    <cellStyle name="Normal 31 6 8" xfId="5572"/>
    <cellStyle name="Normal 31 7" xfId="377"/>
    <cellStyle name="Normal 31 7 2" xfId="1170"/>
    <cellStyle name="Normal 31 7 3" xfId="1863"/>
    <cellStyle name="Normal 31 7 4" xfId="2654"/>
    <cellStyle name="Normal 31 7 5" xfId="3347"/>
    <cellStyle name="Normal 31 7 6" xfId="4141"/>
    <cellStyle name="Normal 31 7 7" xfId="4880"/>
    <cellStyle name="Normal 31 7 8" xfId="5573"/>
    <cellStyle name="Normal 31 8" xfId="378"/>
    <cellStyle name="Normal 31 8 2" xfId="1171"/>
    <cellStyle name="Normal 31 8 3" xfId="1864"/>
    <cellStyle name="Normal 31 8 4" xfId="2655"/>
    <cellStyle name="Normal 31 8 5" xfId="3348"/>
    <cellStyle name="Normal 31 8 6" xfId="4142"/>
    <cellStyle name="Normal 31 8 7" xfId="4881"/>
    <cellStyle name="Normal 31 8 8" xfId="5574"/>
    <cellStyle name="Normal 31 9" xfId="379"/>
    <cellStyle name="Normal 31 9 2" xfId="1172"/>
    <cellStyle name="Normal 31 9 3" xfId="1865"/>
    <cellStyle name="Normal 31 9 4" xfId="2656"/>
    <cellStyle name="Normal 31 9 5" xfId="3349"/>
    <cellStyle name="Normal 31 9 6" xfId="4143"/>
    <cellStyle name="Normal 31 9 7" xfId="4882"/>
    <cellStyle name="Normal 31 9 8" xfId="5575"/>
    <cellStyle name="Normal 32" xfId="29"/>
    <cellStyle name="Normal 32 10" xfId="380"/>
    <cellStyle name="Normal 32 10 2" xfId="1173"/>
    <cellStyle name="Normal 32 10 3" xfId="1866"/>
    <cellStyle name="Normal 32 10 4" xfId="2657"/>
    <cellStyle name="Normal 32 10 5" xfId="3350"/>
    <cellStyle name="Normal 32 10 6" xfId="4144"/>
    <cellStyle name="Normal 32 10 7" xfId="4883"/>
    <cellStyle name="Normal 32 10 8" xfId="5576"/>
    <cellStyle name="Normal 32 11" xfId="381"/>
    <cellStyle name="Normal 32 11 2" xfId="1174"/>
    <cellStyle name="Normal 32 11 3" xfId="1867"/>
    <cellStyle name="Normal 32 11 4" xfId="2658"/>
    <cellStyle name="Normal 32 11 5" xfId="3351"/>
    <cellStyle name="Normal 32 11 6" xfId="4145"/>
    <cellStyle name="Normal 32 11 7" xfId="4884"/>
    <cellStyle name="Normal 32 11 8" xfId="5577"/>
    <cellStyle name="Normal 32 12" xfId="382"/>
    <cellStyle name="Normal 32 12 2" xfId="1175"/>
    <cellStyle name="Normal 32 12 3" xfId="1868"/>
    <cellStyle name="Normal 32 12 4" xfId="2659"/>
    <cellStyle name="Normal 32 12 5" xfId="3352"/>
    <cellStyle name="Normal 32 12 6" xfId="4146"/>
    <cellStyle name="Normal 32 12 7" xfId="4885"/>
    <cellStyle name="Normal 32 12 8" xfId="5578"/>
    <cellStyle name="Normal 32 13" xfId="383"/>
    <cellStyle name="Normal 32 13 2" xfId="1176"/>
    <cellStyle name="Normal 32 13 3" xfId="1869"/>
    <cellStyle name="Normal 32 13 4" xfId="2660"/>
    <cellStyle name="Normal 32 13 5" xfId="3353"/>
    <cellStyle name="Normal 32 13 6" xfId="4147"/>
    <cellStyle name="Normal 32 13 7" xfId="4886"/>
    <cellStyle name="Normal 32 13 8" xfId="5579"/>
    <cellStyle name="Normal 32 14" xfId="384"/>
    <cellStyle name="Normal 32 14 2" xfId="1177"/>
    <cellStyle name="Normal 32 14 3" xfId="1870"/>
    <cellStyle name="Normal 32 14 4" xfId="2661"/>
    <cellStyle name="Normal 32 14 5" xfId="3354"/>
    <cellStyle name="Normal 32 14 6" xfId="4148"/>
    <cellStyle name="Normal 32 14 7" xfId="4887"/>
    <cellStyle name="Normal 32 14 8" xfId="5580"/>
    <cellStyle name="Normal 32 15" xfId="828"/>
    <cellStyle name="Normal 32 16" xfId="873"/>
    <cellStyle name="Normal 32 17" xfId="2312"/>
    <cellStyle name="Normal 32 18" xfId="2357"/>
    <cellStyle name="Normal 32 19" xfId="3797"/>
    <cellStyle name="Normal 32 2" xfId="385"/>
    <cellStyle name="Normal 32 2 2" xfId="1178"/>
    <cellStyle name="Normal 32 2 3" xfId="1871"/>
    <cellStyle name="Normal 32 2 4" xfId="2662"/>
    <cellStyle name="Normal 32 2 5" xfId="3355"/>
    <cellStyle name="Normal 32 2 6" xfId="4149"/>
    <cellStyle name="Normal 32 2 7" xfId="4888"/>
    <cellStyle name="Normal 32 2 8" xfId="5581"/>
    <cellStyle name="Normal 32 20" xfId="3843"/>
    <cellStyle name="Normal 32 21" xfId="4583"/>
    <cellStyle name="Normal 32 3" xfId="386"/>
    <cellStyle name="Normal 32 3 2" xfId="1179"/>
    <cellStyle name="Normal 32 3 3" xfId="1872"/>
    <cellStyle name="Normal 32 3 4" xfId="2663"/>
    <cellStyle name="Normal 32 3 5" xfId="3356"/>
    <cellStyle name="Normal 32 3 6" xfId="4150"/>
    <cellStyle name="Normal 32 3 7" xfId="4889"/>
    <cellStyle name="Normal 32 3 8" xfId="5582"/>
    <cellStyle name="Normal 32 4" xfId="387"/>
    <cellStyle name="Normal 32 4 2" xfId="1180"/>
    <cellStyle name="Normal 32 4 3" xfId="1873"/>
    <cellStyle name="Normal 32 4 4" xfId="2664"/>
    <cellStyle name="Normal 32 4 5" xfId="3357"/>
    <cellStyle name="Normal 32 4 6" xfId="4151"/>
    <cellStyle name="Normal 32 4 7" xfId="4890"/>
    <cellStyle name="Normal 32 4 8" xfId="5583"/>
    <cellStyle name="Normal 32 5" xfId="388"/>
    <cellStyle name="Normal 32 5 2" xfId="1181"/>
    <cellStyle name="Normal 32 5 3" xfId="1874"/>
    <cellStyle name="Normal 32 5 4" xfId="2665"/>
    <cellStyle name="Normal 32 5 5" xfId="3358"/>
    <cellStyle name="Normal 32 5 6" xfId="4152"/>
    <cellStyle name="Normal 32 5 7" xfId="4891"/>
    <cellStyle name="Normal 32 5 8" xfId="5584"/>
    <cellStyle name="Normal 32 6" xfId="389"/>
    <cellStyle name="Normal 32 6 2" xfId="1182"/>
    <cellStyle name="Normal 32 6 3" xfId="1875"/>
    <cellStyle name="Normal 32 6 4" xfId="2666"/>
    <cellStyle name="Normal 32 6 5" xfId="3359"/>
    <cellStyle name="Normal 32 6 6" xfId="4153"/>
    <cellStyle name="Normal 32 6 7" xfId="4892"/>
    <cellStyle name="Normal 32 6 8" xfId="5585"/>
    <cellStyle name="Normal 32 7" xfId="390"/>
    <cellStyle name="Normal 32 7 2" xfId="1183"/>
    <cellStyle name="Normal 32 7 3" xfId="1876"/>
    <cellStyle name="Normal 32 7 4" xfId="2667"/>
    <cellStyle name="Normal 32 7 5" xfId="3360"/>
    <cellStyle name="Normal 32 7 6" xfId="4154"/>
    <cellStyle name="Normal 32 7 7" xfId="4893"/>
    <cellStyle name="Normal 32 7 8" xfId="5586"/>
    <cellStyle name="Normal 32 8" xfId="391"/>
    <cellStyle name="Normal 32 8 2" xfId="1184"/>
    <cellStyle name="Normal 32 8 3" xfId="1877"/>
    <cellStyle name="Normal 32 8 4" xfId="2668"/>
    <cellStyle name="Normal 32 8 5" xfId="3361"/>
    <cellStyle name="Normal 32 8 6" xfId="4155"/>
    <cellStyle name="Normal 32 8 7" xfId="4894"/>
    <cellStyle name="Normal 32 8 8" xfId="5587"/>
    <cellStyle name="Normal 32 9" xfId="392"/>
    <cellStyle name="Normal 32 9 2" xfId="1185"/>
    <cellStyle name="Normal 32 9 3" xfId="1878"/>
    <cellStyle name="Normal 32 9 4" xfId="2669"/>
    <cellStyle name="Normal 32 9 5" xfId="3362"/>
    <cellStyle name="Normal 32 9 6" xfId="4156"/>
    <cellStyle name="Normal 32 9 7" xfId="4895"/>
    <cellStyle name="Normal 32 9 8" xfId="5588"/>
    <cellStyle name="Normal 33" xfId="30"/>
    <cellStyle name="Normal 33 10" xfId="393"/>
    <cellStyle name="Normal 33 10 2" xfId="1186"/>
    <cellStyle name="Normal 33 10 3" xfId="1879"/>
    <cellStyle name="Normal 33 10 4" xfId="2670"/>
    <cellStyle name="Normal 33 10 5" xfId="3363"/>
    <cellStyle name="Normal 33 10 6" xfId="4157"/>
    <cellStyle name="Normal 33 10 7" xfId="4896"/>
    <cellStyle name="Normal 33 10 8" xfId="5589"/>
    <cellStyle name="Normal 33 11" xfId="394"/>
    <cellStyle name="Normal 33 11 2" xfId="1187"/>
    <cellStyle name="Normal 33 11 3" xfId="1880"/>
    <cellStyle name="Normal 33 11 4" xfId="2671"/>
    <cellStyle name="Normal 33 11 5" xfId="3364"/>
    <cellStyle name="Normal 33 11 6" xfId="4158"/>
    <cellStyle name="Normal 33 11 7" xfId="4897"/>
    <cellStyle name="Normal 33 11 8" xfId="5590"/>
    <cellStyle name="Normal 33 12" xfId="395"/>
    <cellStyle name="Normal 33 12 2" xfId="1188"/>
    <cellStyle name="Normal 33 12 3" xfId="1881"/>
    <cellStyle name="Normal 33 12 4" xfId="2672"/>
    <cellStyle name="Normal 33 12 5" xfId="3365"/>
    <cellStyle name="Normal 33 12 6" xfId="4159"/>
    <cellStyle name="Normal 33 12 7" xfId="4898"/>
    <cellStyle name="Normal 33 12 8" xfId="5591"/>
    <cellStyle name="Normal 33 13" xfId="396"/>
    <cellStyle name="Normal 33 13 2" xfId="1189"/>
    <cellStyle name="Normal 33 13 3" xfId="1882"/>
    <cellStyle name="Normal 33 13 4" xfId="2673"/>
    <cellStyle name="Normal 33 13 5" xfId="3366"/>
    <cellStyle name="Normal 33 13 6" xfId="4160"/>
    <cellStyle name="Normal 33 13 7" xfId="4899"/>
    <cellStyle name="Normal 33 13 8" xfId="5592"/>
    <cellStyle name="Normal 33 14" xfId="397"/>
    <cellStyle name="Normal 33 14 2" xfId="1190"/>
    <cellStyle name="Normal 33 14 3" xfId="1883"/>
    <cellStyle name="Normal 33 14 4" xfId="2674"/>
    <cellStyle name="Normal 33 14 5" xfId="3367"/>
    <cellStyle name="Normal 33 14 6" xfId="4161"/>
    <cellStyle name="Normal 33 14 7" xfId="4900"/>
    <cellStyle name="Normal 33 14 8" xfId="5593"/>
    <cellStyle name="Normal 33 15" xfId="829"/>
    <cellStyle name="Normal 33 16" xfId="872"/>
    <cellStyle name="Normal 33 17" xfId="2313"/>
    <cellStyle name="Normal 33 18" xfId="2356"/>
    <cellStyle name="Normal 33 19" xfId="3798"/>
    <cellStyle name="Normal 33 2" xfId="398"/>
    <cellStyle name="Normal 33 2 2" xfId="1191"/>
    <cellStyle name="Normal 33 2 3" xfId="1884"/>
    <cellStyle name="Normal 33 2 4" xfId="2675"/>
    <cellStyle name="Normal 33 2 5" xfId="3368"/>
    <cellStyle name="Normal 33 2 6" xfId="4162"/>
    <cellStyle name="Normal 33 2 7" xfId="4901"/>
    <cellStyle name="Normal 33 2 8" xfId="5594"/>
    <cellStyle name="Normal 33 20" xfId="3842"/>
    <cellStyle name="Normal 33 21" xfId="4582"/>
    <cellStyle name="Normal 33 3" xfId="399"/>
    <cellStyle name="Normal 33 3 2" xfId="1192"/>
    <cellStyle name="Normal 33 3 3" xfId="1885"/>
    <cellStyle name="Normal 33 3 4" xfId="2676"/>
    <cellStyle name="Normal 33 3 5" xfId="3369"/>
    <cellStyle name="Normal 33 3 6" xfId="4163"/>
    <cellStyle name="Normal 33 3 7" xfId="4902"/>
    <cellStyle name="Normal 33 3 8" xfId="5595"/>
    <cellStyle name="Normal 33 4" xfId="400"/>
    <cellStyle name="Normal 33 4 2" xfId="1193"/>
    <cellStyle name="Normal 33 4 3" xfId="1886"/>
    <cellStyle name="Normal 33 4 4" xfId="2677"/>
    <cellStyle name="Normal 33 4 5" xfId="3370"/>
    <cellStyle name="Normal 33 4 6" xfId="4164"/>
    <cellStyle name="Normal 33 4 7" xfId="4903"/>
    <cellStyle name="Normal 33 4 8" xfId="5596"/>
    <cellStyle name="Normal 33 5" xfId="401"/>
    <cellStyle name="Normal 33 5 2" xfId="1194"/>
    <cellStyle name="Normal 33 5 3" xfId="1887"/>
    <cellStyle name="Normal 33 5 4" xfId="2678"/>
    <cellStyle name="Normal 33 5 5" xfId="3371"/>
    <cellStyle name="Normal 33 5 6" xfId="4165"/>
    <cellStyle name="Normal 33 5 7" xfId="4904"/>
    <cellStyle name="Normal 33 5 8" xfId="5597"/>
    <cellStyle name="Normal 33 6" xfId="402"/>
    <cellStyle name="Normal 33 6 2" xfId="1195"/>
    <cellStyle name="Normal 33 6 3" xfId="1888"/>
    <cellStyle name="Normal 33 6 4" xfId="2679"/>
    <cellStyle name="Normal 33 6 5" xfId="3372"/>
    <cellStyle name="Normal 33 6 6" xfId="4166"/>
    <cellStyle name="Normal 33 6 7" xfId="4905"/>
    <cellStyle name="Normal 33 6 8" xfId="5598"/>
    <cellStyle name="Normal 33 7" xfId="403"/>
    <cellStyle name="Normal 33 7 2" xfId="1196"/>
    <cellStyle name="Normal 33 7 3" xfId="1889"/>
    <cellStyle name="Normal 33 7 4" xfId="2680"/>
    <cellStyle name="Normal 33 7 5" xfId="3373"/>
    <cellStyle name="Normal 33 7 6" xfId="4167"/>
    <cellStyle name="Normal 33 7 7" xfId="4906"/>
    <cellStyle name="Normal 33 7 8" xfId="5599"/>
    <cellStyle name="Normal 33 8" xfId="404"/>
    <cellStyle name="Normal 33 8 2" xfId="1197"/>
    <cellStyle name="Normal 33 8 3" xfId="1890"/>
    <cellStyle name="Normal 33 8 4" xfId="2681"/>
    <cellStyle name="Normal 33 8 5" xfId="3374"/>
    <cellStyle name="Normal 33 8 6" xfId="4168"/>
    <cellStyle name="Normal 33 8 7" xfId="4907"/>
    <cellStyle name="Normal 33 8 8" xfId="5600"/>
    <cellStyle name="Normal 33 9" xfId="405"/>
    <cellStyle name="Normal 33 9 2" xfId="1198"/>
    <cellStyle name="Normal 33 9 3" xfId="1891"/>
    <cellStyle name="Normal 33 9 4" xfId="2682"/>
    <cellStyle name="Normal 33 9 5" xfId="3375"/>
    <cellStyle name="Normal 33 9 6" xfId="4169"/>
    <cellStyle name="Normal 33 9 7" xfId="4908"/>
    <cellStyle name="Normal 33 9 8" xfId="5601"/>
    <cellStyle name="Normal 34" xfId="31"/>
    <cellStyle name="Normal 34 10" xfId="406"/>
    <cellStyle name="Normal 34 10 2" xfId="1199"/>
    <cellStyle name="Normal 34 10 3" xfId="1892"/>
    <cellStyle name="Normal 34 10 4" xfId="2683"/>
    <cellStyle name="Normal 34 10 5" xfId="3376"/>
    <cellStyle name="Normal 34 10 6" xfId="4170"/>
    <cellStyle name="Normal 34 10 7" xfId="4909"/>
    <cellStyle name="Normal 34 10 8" xfId="5602"/>
    <cellStyle name="Normal 34 11" xfId="407"/>
    <cellStyle name="Normal 34 11 2" xfId="1200"/>
    <cellStyle name="Normal 34 11 3" xfId="1893"/>
    <cellStyle name="Normal 34 11 4" xfId="2684"/>
    <cellStyle name="Normal 34 11 5" xfId="3377"/>
    <cellStyle name="Normal 34 11 6" xfId="4171"/>
    <cellStyle name="Normal 34 11 7" xfId="4910"/>
    <cellStyle name="Normal 34 11 8" xfId="5603"/>
    <cellStyle name="Normal 34 12" xfId="408"/>
    <cellStyle name="Normal 34 12 2" xfId="1201"/>
    <cellStyle name="Normal 34 12 3" xfId="1894"/>
    <cellStyle name="Normal 34 12 4" xfId="2685"/>
    <cellStyle name="Normal 34 12 5" xfId="3378"/>
    <cellStyle name="Normal 34 12 6" xfId="4172"/>
    <cellStyle name="Normal 34 12 7" xfId="4911"/>
    <cellStyle name="Normal 34 12 8" xfId="5604"/>
    <cellStyle name="Normal 34 13" xfId="409"/>
    <cellStyle name="Normal 34 13 2" xfId="1202"/>
    <cellStyle name="Normal 34 13 3" xfId="1895"/>
    <cellStyle name="Normal 34 13 4" xfId="2686"/>
    <cellStyle name="Normal 34 13 5" xfId="3379"/>
    <cellStyle name="Normal 34 13 6" xfId="4173"/>
    <cellStyle name="Normal 34 13 7" xfId="4912"/>
    <cellStyle name="Normal 34 13 8" xfId="5605"/>
    <cellStyle name="Normal 34 14" xfId="410"/>
    <cellStyle name="Normal 34 14 2" xfId="1203"/>
    <cellStyle name="Normal 34 14 3" xfId="1896"/>
    <cellStyle name="Normal 34 14 4" xfId="2687"/>
    <cellStyle name="Normal 34 14 5" xfId="3380"/>
    <cellStyle name="Normal 34 14 6" xfId="4174"/>
    <cellStyle name="Normal 34 14 7" xfId="4913"/>
    <cellStyle name="Normal 34 14 8" xfId="5606"/>
    <cellStyle name="Normal 34 15" xfId="830"/>
    <cellStyle name="Normal 34 16" xfId="871"/>
    <cellStyle name="Normal 34 17" xfId="2314"/>
    <cellStyle name="Normal 34 18" xfId="2355"/>
    <cellStyle name="Normal 34 19" xfId="3799"/>
    <cellStyle name="Normal 34 2" xfId="411"/>
    <cellStyle name="Normal 34 2 2" xfId="1204"/>
    <cellStyle name="Normal 34 2 3" xfId="1897"/>
    <cellStyle name="Normal 34 2 4" xfId="2688"/>
    <cellStyle name="Normal 34 2 5" xfId="3381"/>
    <cellStyle name="Normal 34 2 6" xfId="4175"/>
    <cellStyle name="Normal 34 2 7" xfId="4914"/>
    <cellStyle name="Normal 34 2 8" xfId="5607"/>
    <cellStyle name="Normal 34 20" xfId="3841"/>
    <cellStyle name="Normal 34 21" xfId="4581"/>
    <cellStyle name="Normal 34 3" xfId="412"/>
    <cellStyle name="Normal 34 3 2" xfId="1205"/>
    <cellStyle name="Normal 34 3 3" xfId="1898"/>
    <cellStyle name="Normal 34 3 4" xfId="2689"/>
    <cellStyle name="Normal 34 3 5" xfId="3382"/>
    <cellStyle name="Normal 34 3 6" xfId="4176"/>
    <cellStyle name="Normal 34 3 7" xfId="4915"/>
    <cellStyle name="Normal 34 3 8" xfId="5608"/>
    <cellStyle name="Normal 34 4" xfId="413"/>
    <cellStyle name="Normal 34 4 2" xfId="1206"/>
    <cellStyle name="Normal 34 4 3" xfId="1899"/>
    <cellStyle name="Normal 34 4 4" xfId="2690"/>
    <cellStyle name="Normal 34 4 5" xfId="3383"/>
    <cellStyle name="Normal 34 4 6" xfId="4177"/>
    <cellStyle name="Normal 34 4 7" xfId="4916"/>
    <cellStyle name="Normal 34 4 8" xfId="5609"/>
    <cellStyle name="Normal 34 5" xfId="414"/>
    <cellStyle name="Normal 34 5 2" xfId="1207"/>
    <cellStyle name="Normal 34 5 3" xfId="1900"/>
    <cellStyle name="Normal 34 5 4" xfId="2691"/>
    <cellStyle name="Normal 34 5 5" xfId="3384"/>
    <cellStyle name="Normal 34 5 6" xfId="4178"/>
    <cellStyle name="Normal 34 5 7" xfId="4917"/>
    <cellStyle name="Normal 34 5 8" xfId="5610"/>
    <cellStyle name="Normal 34 6" xfId="415"/>
    <cellStyle name="Normal 34 6 2" xfId="1208"/>
    <cellStyle name="Normal 34 6 3" xfId="1901"/>
    <cellStyle name="Normal 34 6 4" xfId="2692"/>
    <cellStyle name="Normal 34 6 5" xfId="3385"/>
    <cellStyle name="Normal 34 6 6" xfId="4179"/>
    <cellStyle name="Normal 34 6 7" xfId="4918"/>
    <cellStyle name="Normal 34 6 8" xfId="5611"/>
    <cellStyle name="Normal 34 7" xfId="416"/>
    <cellStyle name="Normal 34 7 2" xfId="1209"/>
    <cellStyle name="Normal 34 7 3" xfId="1902"/>
    <cellStyle name="Normal 34 7 4" xfId="2693"/>
    <cellStyle name="Normal 34 7 5" xfId="3386"/>
    <cellStyle name="Normal 34 7 6" xfId="4180"/>
    <cellStyle name="Normal 34 7 7" xfId="4919"/>
    <cellStyle name="Normal 34 7 8" xfId="5612"/>
    <cellStyle name="Normal 34 8" xfId="417"/>
    <cellStyle name="Normal 34 8 2" xfId="1210"/>
    <cellStyle name="Normal 34 8 3" xfId="1903"/>
    <cellStyle name="Normal 34 8 4" xfId="2694"/>
    <cellStyle name="Normal 34 8 5" xfId="3387"/>
    <cellStyle name="Normal 34 8 6" xfId="4181"/>
    <cellStyle name="Normal 34 8 7" xfId="4920"/>
    <cellStyle name="Normal 34 8 8" xfId="5613"/>
    <cellStyle name="Normal 34 9" xfId="418"/>
    <cellStyle name="Normal 34 9 2" xfId="1211"/>
    <cellStyle name="Normal 34 9 3" xfId="1904"/>
    <cellStyle name="Normal 34 9 4" xfId="2695"/>
    <cellStyle name="Normal 34 9 5" xfId="3388"/>
    <cellStyle name="Normal 34 9 6" xfId="4182"/>
    <cellStyle name="Normal 34 9 7" xfId="4921"/>
    <cellStyle name="Normal 34 9 8" xfId="5614"/>
    <cellStyle name="Normal 35" xfId="32"/>
    <cellStyle name="Normal 35 10" xfId="419"/>
    <cellStyle name="Normal 35 10 2" xfId="1212"/>
    <cellStyle name="Normal 35 10 3" xfId="1905"/>
    <cellStyle name="Normal 35 10 4" xfId="2696"/>
    <cellStyle name="Normal 35 10 5" xfId="3389"/>
    <cellStyle name="Normal 35 10 6" xfId="4183"/>
    <cellStyle name="Normal 35 10 7" xfId="4922"/>
    <cellStyle name="Normal 35 10 8" xfId="5615"/>
    <cellStyle name="Normal 35 11" xfId="420"/>
    <cellStyle name="Normal 35 11 2" xfId="1213"/>
    <cellStyle name="Normal 35 11 3" xfId="1906"/>
    <cellStyle name="Normal 35 11 4" xfId="2697"/>
    <cellStyle name="Normal 35 11 5" xfId="3390"/>
    <cellStyle name="Normal 35 11 6" xfId="4184"/>
    <cellStyle name="Normal 35 11 7" xfId="4923"/>
    <cellStyle name="Normal 35 11 8" xfId="5616"/>
    <cellStyle name="Normal 35 12" xfId="421"/>
    <cellStyle name="Normal 35 12 2" xfId="1214"/>
    <cellStyle name="Normal 35 12 3" xfId="1907"/>
    <cellStyle name="Normal 35 12 4" xfId="2698"/>
    <cellStyle name="Normal 35 12 5" xfId="3391"/>
    <cellStyle name="Normal 35 12 6" xfId="4185"/>
    <cellStyle name="Normal 35 12 7" xfId="4924"/>
    <cellStyle name="Normal 35 12 8" xfId="5617"/>
    <cellStyle name="Normal 35 13" xfId="422"/>
    <cellStyle name="Normal 35 13 2" xfId="1215"/>
    <cellStyle name="Normal 35 13 3" xfId="1908"/>
    <cellStyle name="Normal 35 13 4" xfId="2699"/>
    <cellStyle name="Normal 35 13 5" xfId="3392"/>
    <cellStyle name="Normal 35 13 6" xfId="4186"/>
    <cellStyle name="Normal 35 13 7" xfId="4925"/>
    <cellStyle name="Normal 35 13 8" xfId="5618"/>
    <cellStyle name="Normal 35 14" xfId="423"/>
    <cellStyle name="Normal 35 14 2" xfId="1216"/>
    <cellStyle name="Normal 35 14 3" xfId="1909"/>
    <cellStyle name="Normal 35 14 4" xfId="2700"/>
    <cellStyle name="Normal 35 14 5" xfId="3393"/>
    <cellStyle name="Normal 35 14 6" xfId="4187"/>
    <cellStyle name="Normal 35 14 7" xfId="4926"/>
    <cellStyle name="Normal 35 14 8" xfId="5619"/>
    <cellStyle name="Normal 35 15" xfId="831"/>
    <cellStyle name="Normal 35 16" xfId="870"/>
    <cellStyle name="Normal 35 17" xfId="2315"/>
    <cellStyle name="Normal 35 18" xfId="2354"/>
    <cellStyle name="Normal 35 19" xfId="3800"/>
    <cellStyle name="Normal 35 2" xfId="424"/>
    <cellStyle name="Normal 35 2 2" xfId="1217"/>
    <cellStyle name="Normal 35 2 3" xfId="1910"/>
    <cellStyle name="Normal 35 2 4" xfId="2701"/>
    <cellStyle name="Normal 35 2 5" xfId="3394"/>
    <cellStyle name="Normal 35 2 6" xfId="4188"/>
    <cellStyle name="Normal 35 2 7" xfId="4927"/>
    <cellStyle name="Normal 35 2 8" xfId="5620"/>
    <cellStyle name="Normal 35 20" xfId="3840"/>
    <cellStyle name="Normal 35 21" xfId="4580"/>
    <cellStyle name="Normal 35 3" xfId="425"/>
    <cellStyle name="Normal 35 3 2" xfId="1218"/>
    <cellStyle name="Normal 35 3 3" xfId="1911"/>
    <cellStyle name="Normal 35 3 4" xfId="2702"/>
    <cellStyle name="Normal 35 3 5" xfId="3395"/>
    <cellStyle name="Normal 35 3 6" xfId="4189"/>
    <cellStyle name="Normal 35 3 7" xfId="4928"/>
    <cellStyle name="Normal 35 3 8" xfId="5621"/>
    <cellStyle name="Normal 35 4" xfId="426"/>
    <cellStyle name="Normal 35 4 2" xfId="1219"/>
    <cellStyle name="Normal 35 4 3" xfId="1912"/>
    <cellStyle name="Normal 35 4 4" xfId="2703"/>
    <cellStyle name="Normal 35 4 5" xfId="3396"/>
    <cellStyle name="Normal 35 4 6" xfId="4190"/>
    <cellStyle name="Normal 35 4 7" xfId="4929"/>
    <cellStyle name="Normal 35 4 8" xfId="5622"/>
    <cellStyle name="Normal 35 5" xfId="427"/>
    <cellStyle name="Normal 35 5 2" xfId="1220"/>
    <cellStyle name="Normal 35 5 3" xfId="1913"/>
    <cellStyle name="Normal 35 5 4" xfId="2704"/>
    <cellStyle name="Normal 35 5 5" xfId="3397"/>
    <cellStyle name="Normal 35 5 6" xfId="4191"/>
    <cellStyle name="Normal 35 5 7" xfId="4930"/>
    <cellStyle name="Normal 35 5 8" xfId="5623"/>
    <cellStyle name="Normal 35 6" xfId="428"/>
    <cellStyle name="Normal 35 6 2" xfId="1221"/>
    <cellStyle name="Normal 35 6 3" xfId="1914"/>
    <cellStyle name="Normal 35 6 4" xfId="2705"/>
    <cellStyle name="Normal 35 6 5" xfId="3398"/>
    <cellStyle name="Normal 35 6 6" xfId="4192"/>
    <cellStyle name="Normal 35 6 7" xfId="4931"/>
    <cellStyle name="Normal 35 6 8" xfId="5624"/>
    <cellStyle name="Normal 35 7" xfId="429"/>
    <cellStyle name="Normal 35 7 2" xfId="1222"/>
    <cellStyle name="Normal 35 7 3" xfId="1915"/>
    <cellStyle name="Normal 35 7 4" xfId="2706"/>
    <cellStyle name="Normal 35 7 5" xfId="3399"/>
    <cellStyle name="Normal 35 7 6" xfId="4193"/>
    <cellStyle name="Normal 35 7 7" xfId="4932"/>
    <cellStyle name="Normal 35 7 8" xfId="5625"/>
    <cellStyle name="Normal 35 8" xfId="430"/>
    <cellStyle name="Normal 35 8 2" xfId="1223"/>
    <cellStyle name="Normal 35 8 3" xfId="1916"/>
    <cellStyle name="Normal 35 8 4" xfId="2707"/>
    <cellStyle name="Normal 35 8 5" xfId="3400"/>
    <cellStyle name="Normal 35 8 6" xfId="4194"/>
    <cellStyle name="Normal 35 8 7" xfId="4933"/>
    <cellStyle name="Normal 35 8 8" xfId="5626"/>
    <cellStyle name="Normal 35 9" xfId="431"/>
    <cellStyle name="Normal 35 9 2" xfId="1224"/>
    <cellStyle name="Normal 35 9 3" xfId="1917"/>
    <cellStyle name="Normal 35 9 4" xfId="2708"/>
    <cellStyle name="Normal 35 9 5" xfId="3401"/>
    <cellStyle name="Normal 35 9 6" xfId="4195"/>
    <cellStyle name="Normal 35 9 7" xfId="4934"/>
    <cellStyle name="Normal 35 9 8" xfId="5627"/>
    <cellStyle name="Normal 36" xfId="33"/>
    <cellStyle name="Normal 36 10" xfId="432"/>
    <cellStyle name="Normal 36 10 2" xfId="1225"/>
    <cellStyle name="Normal 36 10 3" xfId="1918"/>
    <cellStyle name="Normal 36 10 4" xfId="2709"/>
    <cellStyle name="Normal 36 10 5" xfId="3402"/>
    <cellStyle name="Normal 36 10 6" xfId="4196"/>
    <cellStyle name="Normal 36 10 7" xfId="4935"/>
    <cellStyle name="Normal 36 10 8" xfId="5628"/>
    <cellStyle name="Normal 36 11" xfId="433"/>
    <cellStyle name="Normal 36 11 2" xfId="1226"/>
    <cellStyle name="Normal 36 11 3" xfId="1919"/>
    <cellStyle name="Normal 36 11 4" xfId="2710"/>
    <cellStyle name="Normal 36 11 5" xfId="3403"/>
    <cellStyle name="Normal 36 11 6" xfId="4197"/>
    <cellStyle name="Normal 36 11 7" xfId="4936"/>
    <cellStyle name="Normal 36 11 8" xfId="5629"/>
    <cellStyle name="Normal 36 12" xfId="434"/>
    <cellStyle name="Normal 36 12 2" xfId="1227"/>
    <cellStyle name="Normal 36 12 3" xfId="1920"/>
    <cellStyle name="Normal 36 12 4" xfId="2711"/>
    <cellStyle name="Normal 36 12 5" xfId="3404"/>
    <cellStyle name="Normal 36 12 6" xfId="4198"/>
    <cellStyle name="Normal 36 12 7" xfId="4937"/>
    <cellStyle name="Normal 36 12 8" xfId="5630"/>
    <cellStyle name="Normal 36 13" xfId="435"/>
    <cellStyle name="Normal 36 13 2" xfId="1228"/>
    <cellStyle name="Normal 36 13 3" xfId="1921"/>
    <cellStyle name="Normal 36 13 4" xfId="2712"/>
    <cellStyle name="Normal 36 13 5" xfId="3405"/>
    <cellStyle name="Normal 36 13 6" xfId="4199"/>
    <cellStyle name="Normal 36 13 7" xfId="4938"/>
    <cellStyle name="Normal 36 13 8" xfId="5631"/>
    <cellStyle name="Normal 36 14" xfId="436"/>
    <cellStyle name="Normal 36 14 2" xfId="1229"/>
    <cellStyle name="Normal 36 14 3" xfId="1922"/>
    <cellStyle name="Normal 36 14 4" xfId="2713"/>
    <cellStyle name="Normal 36 14 5" xfId="3406"/>
    <cellStyle name="Normal 36 14 6" xfId="4200"/>
    <cellStyle name="Normal 36 14 7" xfId="4939"/>
    <cellStyle name="Normal 36 14 8" xfId="5632"/>
    <cellStyle name="Normal 36 15" xfId="832"/>
    <cellStyle name="Normal 36 16" xfId="869"/>
    <cellStyle name="Normal 36 17" xfId="2316"/>
    <cellStyle name="Normal 36 18" xfId="2353"/>
    <cellStyle name="Normal 36 19" xfId="3801"/>
    <cellStyle name="Normal 36 2" xfId="437"/>
    <cellStyle name="Normal 36 2 2" xfId="1230"/>
    <cellStyle name="Normal 36 2 3" xfId="1923"/>
    <cellStyle name="Normal 36 2 4" xfId="2714"/>
    <cellStyle name="Normal 36 2 5" xfId="3407"/>
    <cellStyle name="Normal 36 2 6" xfId="4201"/>
    <cellStyle name="Normal 36 2 7" xfId="4940"/>
    <cellStyle name="Normal 36 2 8" xfId="5633"/>
    <cellStyle name="Normal 36 20" xfId="3839"/>
    <cellStyle name="Normal 36 21" xfId="4579"/>
    <cellStyle name="Normal 36 3" xfId="438"/>
    <cellStyle name="Normal 36 3 2" xfId="1231"/>
    <cellStyle name="Normal 36 3 3" xfId="1924"/>
    <cellStyle name="Normal 36 3 4" xfId="2715"/>
    <cellStyle name="Normal 36 3 5" xfId="3408"/>
    <cellStyle name="Normal 36 3 6" xfId="4202"/>
    <cellStyle name="Normal 36 3 7" xfId="4941"/>
    <cellStyle name="Normal 36 3 8" xfId="5634"/>
    <cellStyle name="Normal 36 4" xfId="439"/>
    <cellStyle name="Normal 36 4 2" xfId="1232"/>
    <cellStyle name="Normal 36 4 3" xfId="1925"/>
    <cellStyle name="Normal 36 4 4" xfId="2716"/>
    <cellStyle name="Normal 36 4 5" xfId="3409"/>
    <cellStyle name="Normal 36 4 6" xfId="4203"/>
    <cellStyle name="Normal 36 4 7" xfId="4942"/>
    <cellStyle name="Normal 36 4 8" xfId="5635"/>
    <cellStyle name="Normal 36 5" xfId="440"/>
    <cellStyle name="Normal 36 5 2" xfId="1233"/>
    <cellStyle name="Normal 36 5 3" xfId="1926"/>
    <cellStyle name="Normal 36 5 4" xfId="2717"/>
    <cellStyle name="Normal 36 5 5" xfId="3410"/>
    <cellStyle name="Normal 36 5 6" xfId="4204"/>
    <cellStyle name="Normal 36 5 7" xfId="4943"/>
    <cellStyle name="Normal 36 5 8" xfId="5636"/>
    <cellStyle name="Normal 36 6" xfId="441"/>
    <cellStyle name="Normal 36 6 2" xfId="1234"/>
    <cellStyle name="Normal 36 6 3" xfId="1927"/>
    <cellStyle name="Normal 36 6 4" xfId="2718"/>
    <cellStyle name="Normal 36 6 5" xfId="3411"/>
    <cellStyle name="Normal 36 6 6" xfId="4205"/>
    <cellStyle name="Normal 36 6 7" xfId="4944"/>
    <cellStyle name="Normal 36 6 8" xfId="5637"/>
    <cellStyle name="Normal 36 7" xfId="442"/>
    <cellStyle name="Normal 36 7 2" xfId="1235"/>
    <cellStyle name="Normal 36 7 3" xfId="1928"/>
    <cellStyle name="Normal 36 7 4" xfId="2719"/>
    <cellStyle name="Normal 36 7 5" xfId="3412"/>
    <cellStyle name="Normal 36 7 6" xfId="4206"/>
    <cellStyle name="Normal 36 7 7" xfId="4945"/>
    <cellStyle name="Normal 36 7 8" xfId="5638"/>
    <cellStyle name="Normal 36 8" xfId="443"/>
    <cellStyle name="Normal 36 8 2" xfId="1236"/>
    <cellStyle name="Normal 36 8 3" xfId="1929"/>
    <cellStyle name="Normal 36 8 4" xfId="2720"/>
    <cellStyle name="Normal 36 8 5" xfId="3413"/>
    <cellStyle name="Normal 36 8 6" xfId="4207"/>
    <cellStyle name="Normal 36 8 7" xfId="4946"/>
    <cellStyle name="Normal 36 8 8" xfId="5639"/>
    <cellStyle name="Normal 36 9" xfId="444"/>
    <cellStyle name="Normal 36 9 2" xfId="1237"/>
    <cellStyle name="Normal 36 9 3" xfId="1930"/>
    <cellStyle name="Normal 36 9 4" xfId="2721"/>
    <cellStyle name="Normal 36 9 5" xfId="3414"/>
    <cellStyle name="Normal 36 9 6" xfId="4208"/>
    <cellStyle name="Normal 36 9 7" xfId="4947"/>
    <cellStyle name="Normal 36 9 8" xfId="5640"/>
    <cellStyle name="Normal 37" xfId="34"/>
    <cellStyle name="Normal 37 10" xfId="445"/>
    <cellStyle name="Normal 37 10 2" xfId="1238"/>
    <cellStyle name="Normal 37 10 3" xfId="1931"/>
    <cellStyle name="Normal 37 10 4" xfId="2722"/>
    <cellStyle name="Normal 37 10 5" xfId="3415"/>
    <cellStyle name="Normal 37 10 6" xfId="4209"/>
    <cellStyle name="Normal 37 10 7" xfId="4948"/>
    <cellStyle name="Normal 37 10 8" xfId="5641"/>
    <cellStyle name="Normal 37 11" xfId="446"/>
    <cellStyle name="Normal 37 11 2" xfId="1239"/>
    <cellStyle name="Normal 37 11 3" xfId="1932"/>
    <cellStyle name="Normal 37 11 4" xfId="2723"/>
    <cellStyle name="Normal 37 11 5" xfId="3416"/>
    <cellStyle name="Normal 37 11 6" xfId="4210"/>
    <cellStyle name="Normal 37 11 7" xfId="4949"/>
    <cellStyle name="Normal 37 11 8" xfId="5642"/>
    <cellStyle name="Normal 37 12" xfId="447"/>
    <cellStyle name="Normal 37 12 2" xfId="1240"/>
    <cellStyle name="Normal 37 12 3" xfId="1933"/>
    <cellStyle name="Normal 37 12 4" xfId="2724"/>
    <cellStyle name="Normal 37 12 5" xfId="3417"/>
    <cellStyle name="Normal 37 12 6" xfId="4211"/>
    <cellStyle name="Normal 37 12 7" xfId="4950"/>
    <cellStyle name="Normal 37 12 8" xfId="5643"/>
    <cellStyle name="Normal 37 13" xfId="448"/>
    <cellStyle name="Normal 37 13 2" xfId="1241"/>
    <cellStyle name="Normal 37 13 3" xfId="1934"/>
    <cellStyle name="Normal 37 13 4" xfId="2725"/>
    <cellStyle name="Normal 37 13 5" xfId="3418"/>
    <cellStyle name="Normal 37 13 6" xfId="4212"/>
    <cellStyle name="Normal 37 13 7" xfId="4951"/>
    <cellStyle name="Normal 37 13 8" xfId="5644"/>
    <cellStyle name="Normal 37 14" xfId="449"/>
    <cellStyle name="Normal 37 14 2" xfId="1242"/>
    <cellStyle name="Normal 37 14 3" xfId="1935"/>
    <cellStyle name="Normal 37 14 4" xfId="2726"/>
    <cellStyle name="Normal 37 14 5" xfId="3419"/>
    <cellStyle name="Normal 37 14 6" xfId="4213"/>
    <cellStyle name="Normal 37 14 7" xfId="4952"/>
    <cellStyle name="Normal 37 14 8" xfId="5645"/>
    <cellStyle name="Normal 37 15" xfId="833"/>
    <cellStyle name="Normal 37 16" xfId="868"/>
    <cellStyle name="Normal 37 17" xfId="2317"/>
    <cellStyle name="Normal 37 18" xfId="2352"/>
    <cellStyle name="Normal 37 19" xfId="3802"/>
    <cellStyle name="Normal 37 2" xfId="450"/>
    <cellStyle name="Normal 37 2 2" xfId="1243"/>
    <cellStyle name="Normal 37 2 3" xfId="1936"/>
    <cellStyle name="Normal 37 2 4" xfId="2727"/>
    <cellStyle name="Normal 37 2 5" xfId="3420"/>
    <cellStyle name="Normal 37 2 6" xfId="4214"/>
    <cellStyle name="Normal 37 2 7" xfId="4953"/>
    <cellStyle name="Normal 37 2 8" xfId="5646"/>
    <cellStyle name="Normal 37 20" xfId="3838"/>
    <cellStyle name="Normal 37 21" xfId="4578"/>
    <cellStyle name="Normal 37 3" xfId="451"/>
    <cellStyle name="Normal 37 3 2" xfId="1244"/>
    <cellStyle name="Normal 37 3 3" xfId="1937"/>
    <cellStyle name="Normal 37 3 4" xfId="2728"/>
    <cellStyle name="Normal 37 3 5" xfId="3421"/>
    <cellStyle name="Normal 37 3 6" xfId="4215"/>
    <cellStyle name="Normal 37 3 7" xfId="4954"/>
    <cellStyle name="Normal 37 3 8" xfId="5647"/>
    <cellStyle name="Normal 37 4" xfId="452"/>
    <cellStyle name="Normal 37 4 2" xfId="1245"/>
    <cellStyle name="Normal 37 4 3" xfId="1938"/>
    <cellStyle name="Normal 37 4 4" xfId="2729"/>
    <cellStyle name="Normal 37 4 5" xfId="3422"/>
    <cellStyle name="Normal 37 4 6" xfId="4216"/>
    <cellStyle name="Normal 37 4 7" xfId="4955"/>
    <cellStyle name="Normal 37 4 8" xfId="5648"/>
    <cellStyle name="Normal 37 5" xfId="453"/>
    <cellStyle name="Normal 37 5 2" xfId="1246"/>
    <cellStyle name="Normal 37 5 3" xfId="1939"/>
    <cellStyle name="Normal 37 5 4" xfId="2730"/>
    <cellStyle name="Normal 37 5 5" xfId="3423"/>
    <cellStyle name="Normal 37 5 6" xfId="4217"/>
    <cellStyle name="Normal 37 5 7" xfId="4956"/>
    <cellStyle name="Normal 37 5 8" xfId="5649"/>
    <cellStyle name="Normal 37 6" xfId="454"/>
    <cellStyle name="Normal 37 6 2" xfId="1247"/>
    <cellStyle name="Normal 37 6 3" xfId="1940"/>
    <cellStyle name="Normal 37 6 4" xfId="2731"/>
    <cellStyle name="Normal 37 6 5" xfId="3424"/>
    <cellStyle name="Normal 37 6 6" xfId="4218"/>
    <cellStyle name="Normal 37 6 7" xfId="4957"/>
    <cellStyle name="Normal 37 6 8" xfId="5650"/>
    <cellStyle name="Normal 37 7" xfId="455"/>
    <cellStyle name="Normal 37 7 2" xfId="1248"/>
    <cellStyle name="Normal 37 7 3" xfId="1941"/>
    <cellStyle name="Normal 37 7 4" xfId="2732"/>
    <cellStyle name="Normal 37 7 5" xfId="3425"/>
    <cellStyle name="Normal 37 7 6" xfId="4219"/>
    <cellStyle name="Normal 37 7 7" xfId="4958"/>
    <cellStyle name="Normal 37 7 8" xfId="5651"/>
    <cellStyle name="Normal 37 8" xfId="456"/>
    <cellStyle name="Normal 37 8 2" xfId="1249"/>
    <cellStyle name="Normal 37 8 3" xfId="1942"/>
    <cellStyle name="Normal 37 8 4" xfId="2733"/>
    <cellStyle name="Normal 37 8 5" xfId="3426"/>
    <cellStyle name="Normal 37 8 6" xfId="4220"/>
    <cellStyle name="Normal 37 8 7" xfId="4959"/>
    <cellStyle name="Normal 37 8 8" xfId="5652"/>
    <cellStyle name="Normal 37 9" xfId="457"/>
    <cellStyle name="Normal 37 9 2" xfId="1250"/>
    <cellStyle name="Normal 37 9 3" xfId="1943"/>
    <cellStyle name="Normal 37 9 4" xfId="2734"/>
    <cellStyle name="Normal 37 9 5" xfId="3427"/>
    <cellStyle name="Normal 37 9 6" xfId="4221"/>
    <cellStyle name="Normal 37 9 7" xfId="4960"/>
    <cellStyle name="Normal 37 9 8" xfId="5653"/>
    <cellStyle name="Normal 38" xfId="35"/>
    <cellStyle name="Normal 38 10" xfId="458"/>
    <cellStyle name="Normal 38 10 2" xfId="1251"/>
    <cellStyle name="Normal 38 10 3" xfId="1944"/>
    <cellStyle name="Normal 38 10 4" xfId="2735"/>
    <cellStyle name="Normal 38 10 5" xfId="3428"/>
    <cellStyle name="Normal 38 10 6" xfId="4222"/>
    <cellStyle name="Normal 38 10 7" xfId="4961"/>
    <cellStyle name="Normal 38 10 8" xfId="5654"/>
    <cellStyle name="Normal 38 11" xfId="459"/>
    <cellStyle name="Normal 38 11 2" xfId="1252"/>
    <cellStyle name="Normal 38 11 3" xfId="1945"/>
    <cellStyle name="Normal 38 11 4" xfId="2736"/>
    <cellStyle name="Normal 38 11 5" xfId="3429"/>
    <cellStyle name="Normal 38 11 6" xfId="4223"/>
    <cellStyle name="Normal 38 11 7" xfId="4962"/>
    <cellStyle name="Normal 38 11 8" xfId="5655"/>
    <cellStyle name="Normal 38 12" xfId="460"/>
    <cellStyle name="Normal 38 12 2" xfId="1253"/>
    <cellStyle name="Normal 38 12 3" xfId="1946"/>
    <cellStyle name="Normal 38 12 4" xfId="2737"/>
    <cellStyle name="Normal 38 12 5" xfId="3430"/>
    <cellStyle name="Normal 38 12 6" xfId="4224"/>
    <cellStyle name="Normal 38 12 7" xfId="4963"/>
    <cellStyle name="Normal 38 12 8" xfId="5656"/>
    <cellStyle name="Normal 38 13" xfId="461"/>
    <cellStyle name="Normal 38 13 2" xfId="1254"/>
    <cellStyle name="Normal 38 13 3" xfId="1947"/>
    <cellStyle name="Normal 38 13 4" xfId="2738"/>
    <cellStyle name="Normal 38 13 5" xfId="3431"/>
    <cellStyle name="Normal 38 13 6" xfId="4225"/>
    <cellStyle name="Normal 38 13 7" xfId="4964"/>
    <cellStyle name="Normal 38 13 8" xfId="5657"/>
    <cellStyle name="Normal 38 14" xfId="462"/>
    <cellStyle name="Normal 38 14 2" xfId="1255"/>
    <cellStyle name="Normal 38 14 3" xfId="1948"/>
    <cellStyle name="Normal 38 14 4" xfId="2739"/>
    <cellStyle name="Normal 38 14 5" xfId="3432"/>
    <cellStyle name="Normal 38 14 6" xfId="4226"/>
    <cellStyle name="Normal 38 14 7" xfId="4965"/>
    <cellStyle name="Normal 38 14 8" xfId="5658"/>
    <cellStyle name="Normal 38 15" xfId="834"/>
    <cellStyle name="Normal 38 16" xfId="867"/>
    <cellStyle name="Normal 38 17" xfId="2318"/>
    <cellStyle name="Normal 38 18" xfId="2351"/>
    <cellStyle name="Normal 38 19" xfId="3803"/>
    <cellStyle name="Normal 38 2" xfId="463"/>
    <cellStyle name="Normal 38 2 2" xfId="1256"/>
    <cellStyle name="Normal 38 2 3" xfId="1949"/>
    <cellStyle name="Normal 38 2 4" xfId="2740"/>
    <cellStyle name="Normal 38 2 5" xfId="3433"/>
    <cellStyle name="Normal 38 2 6" xfId="4227"/>
    <cellStyle name="Normal 38 2 7" xfId="4966"/>
    <cellStyle name="Normal 38 2 8" xfId="5659"/>
    <cellStyle name="Normal 38 20" xfId="3837"/>
    <cellStyle name="Normal 38 21" xfId="4577"/>
    <cellStyle name="Normal 38 3" xfId="464"/>
    <cellStyle name="Normal 38 3 2" xfId="1257"/>
    <cellStyle name="Normal 38 3 3" xfId="1950"/>
    <cellStyle name="Normal 38 3 4" xfId="2741"/>
    <cellStyle name="Normal 38 3 5" xfId="3434"/>
    <cellStyle name="Normal 38 3 6" xfId="4228"/>
    <cellStyle name="Normal 38 3 7" xfId="4967"/>
    <cellStyle name="Normal 38 3 8" xfId="5660"/>
    <cellStyle name="Normal 38 4" xfId="465"/>
    <cellStyle name="Normal 38 4 2" xfId="1258"/>
    <cellStyle name="Normal 38 4 3" xfId="1951"/>
    <cellStyle name="Normal 38 4 4" xfId="2742"/>
    <cellStyle name="Normal 38 4 5" xfId="3435"/>
    <cellStyle name="Normal 38 4 6" xfId="4229"/>
    <cellStyle name="Normal 38 4 7" xfId="4968"/>
    <cellStyle name="Normal 38 4 8" xfId="5661"/>
    <cellStyle name="Normal 38 5" xfId="466"/>
    <cellStyle name="Normal 38 5 2" xfId="1259"/>
    <cellStyle name="Normal 38 5 3" xfId="1952"/>
    <cellStyle name="Normal 38 5 4" xfId="2743"/>
    <cellStyle name="Normal 38 5 5" xfId="3436"/>
    <cellStyle name="Normal 38 5 6" xfId="4230"/>
    <cellStyle name="Normal 38 5 7" xfId="4969"/>
    <cellStyle name="Normal 38 5 8" xfId="5662"/>
    <cellStyle name="Normal 38 6" xfId="467"/>
    <cellStyle name="Normal 38 6 2" xfId="1260"/>
    <cellStyle name="Normal 38 6 3" xfId="1953"/>
    <cellStyle name="Normal 38 6 4" xfId="2744"/>
    <cellStyle name="Normal 38 6 5" xfId="3437"/>
    <cellStyle name="Normal 38 6 6" xfId="4231"/>
    <cellStyle name="Normal 38 6 7" xfId="4970"/>
    <cellStyle name="Normal 38 6 8" xfId="5663"/>
    <cellStyle name="Normal 38 7" xfId="468"/>
    <cellStyle name="Normal 38 7 2" xfId="1261"/>
    <cellStyle name="Normal 38 7 3" xfId="1954"/>
    <cellStyle name="Normal 38 7 4" xfId="2745"/>
    <cellStyle name="Normal 38 7 5" xfId="3438"/>
    <cellStyle name="Normal 38 7 6" xfId="4232"/>
    <cellStyle name="Normal 38 7 7" xfId="4971"/>
    <cellStyle name="Normal 38 7 8" xfId="5664"/>
    <cellStyle name="Normal 38 8" xfId="469"/>
    <cellStyle name="Normal 38 8 2" xfId="1262"/>
    <cellStyle name="Normal 38 8 3" xfId="1955"/>
    <cellStyle name="Normal 38 8 4" xfId="2746"/>
    <cellStyle name="Normal 38 8 5" xfId="3439"/>
    <cellStyle name="Normal 38 8 6" xfId="4233"/>
    <cellStyle name="Normal 38 8 7" xfId="4972"/>
    <cellStyle name="Normal 38 8 8" xfId="5665"/>
    <cellStyle name="Normal 38 9" xfId="470"/>
    <cellStyle name="Normal 38 9 2" xfId="1263"/>
    <cellStyle name="Normal 38 9 3" xfId="1956"/>
    <cellStyle name="Normal 38 9 4" xfId="2747"/>
    <cellStyle name="Normal 38 9 5" xfId="3440"/>
    <cellStyle name="Normal 38 9 6" xfId="4234"/>
    <cellStyle name="Normal 38 9 7" xfId="4973"/>
    <cellStyle name="Normal 38 9 8" xfId="5666"/>
    <cellStyle name="Normal 39" xfId="36"/>
    <cellStyle name="Normal 39 10" xfId="471"/>
    <cellStyle name="Normal 39 10 2" xfId="1264"/>
    <cellStyle name="Normal 39 10 3" xfId="1957"/>
    <cellStyle name="Normal 39 10 4" xfId="2748"/>
    <cellStyle name="Normal 39 10 5" xfId="3441"/>
    <cellStyle name="Normal 39 10 6" xfId="4235"/>
    <cellStyle name="Normal 39 10 7" xfId="4974"/>
    <cellStyle name="Normal 39 10 8" xfId="5667"/>
    <cellStyle name="Normal 39 11" xfId="472"/>
    <cellStyle name="Normal 39 11 2" xfId="1265"/>
    <cellStyle name="Normal 39 11 3" xfId="1958"/>
    <cellStyle name="Normal 39 11 4" xfId="2749"/>
    <cellStyle name="Normal 39 11 5" xfId="3442"/>
    <cellStyle name="Normal 39 11 6" xfId="4236"/>
    <cellStyle name="Normal 39 11 7" xfId="4975"/>
    <cellStyle name="Normal 39 11 8" xfId="5668"/>
    <cellStyle name="Normal 39 12" xfId="473"/>
    <cellStyle name="Normal 39 12 2" xfId="1266"/>
    <cellStyle name="Normal 39 12 3" xfId="1959"/>
    <cellStyle name="Normal 39 12 4" xfId="2750"/>
    <cellStyle name="Normal 39 12 5" xfId="3443"/>
    <cellStyle name="Normal 39 12 6" xfId="4237"/>
    <cellStyle name="Normal 39 12 7" xfId="4976"/>
    <cellStyle name="Normal 39 12 8" xfId="5669"/>
    <cellStyle name="Normal 39 13" xfId="474"/>
    <cellStyle name="Normal 39 13 2" xfId="1267"/>
    <cellStyle name="Normal 39 13 3" xfId="1960"/>
    <cellStyle name="Normal 39 13 4" xfId="2751"/>
    <cellStyle name="Normal 39 13 5" xfId="3444"/>
    <cellStyle name="Normal 39 13 6" xfId="4238"/>
    <cellStyle name="Normal 39 13 7" xfId="4977"/>
    <cellStyle name="Normal 39 13 8" xfId="5670"/>
    <cellStyle name="Normal 39 14" xfId="475"/>
    <cellStyle name="Normal 39 14 2" xfId="1268"/>
    <cellStyle name="Normal 39 14 3" xfId="1961"/>
    <cellStyle name="Normal 39 14 4" xfId="2752"/>
    <cellStyle name="Normal 39 14 5" xfId="3445"/>
    <cellStyle name="Normal 39 14 6" xfId="4239"/>
    <cellStyle name="Normal 39 14 7" xfId="4978"/>
    <cellStyle name="Normal 39 14 8" xfId="5671"/>
    <cellStyle name="Normal 39 15" xfId="835"/>
    <cellStyle name="Normal 39 16" xfId="866"/>
    <cellStyle name="Normal 39 17" xfId="2319"/>
    <cellStyle name="Normal 39 18" xfId="2350"/>
    <cellStyle name="Normal 39 19" xfId="3804"/>
    <cellStyle name="Normal 39 2" xfId="476"/>
    <cellStyle name="Normal 39 2 2" xfId="1269"/>
    <cellStyle name="Normal 39 2 3" xfId="1962"/>
    <cellStyle name="Normal 39 2 4" xfId="2753"/>
    <cellStyle name="Normal 39 2 5" xfId="3446"/>
    <cellStyle name="Normal 39 2 6" xfId="4240"/>
    <cellStyle name="Normal 39 2 7" xfId="4979"/>
    <cellStyle name="Normal 39 2 8" xfId="5672"/>
    <cellStyle name="Normal 39 20" xfId="3836"/>
    <cellStyle name="Normal 39 21" xfId="4576"/>
    <cellStyle name="Normal 39 3" xfId="477"/>
    <cellStyle name="Normal 39 3 2" xfId="1270"/>
    <cellStyle name="Normal 39 3 3" xfId="1963"/>
    <cellStyle name="Normal 39 3 4" xfId="2754"/>
    <cellStyle name="Normal 39 3 5" xfId="3447"/>
    <cellStyle name="Normal 39 3 6" xfId="4241"/>
    <cellStyle name="Normal 39 3 7" xfId="4980"/>
    <cellStyle name="Normal 39 3 8" xfId="5673"/>
    <cellStyle name="Normal 39 4" xfId="478"/>
    <cellStyle name="Normal 39 4 2" xfId="1271"/>
    <cellStyle name="Normal 39 4 3" xfId="1964"/>
    <cellStyle name="Normal 39 4 4" xfId="2755"/>
    <cellStyle name="Normal 39 4 5" xfId="3448"/>
    <cellStyle name="Normal 39 4 6" xfId="4242"/>
    <cellStyle name="Normal 39 4 7" xfId="4981"/>
    <cellStyle name="Normal 39 4 8" xfId="5674"/>
    <cellStyle name="Normal 39 5" xfId="479"/>
    <cellStyle name="Normal 39 5 2" xfId="1272"/>
    <cellStyle name="Normal 39 5 3" xfId="1965"/>
    <cellStyle name="Normal 39 5 4" xfId="2756"/>
    <cellStyle name="Normal 39 5 5" xfId="3449"/>
    <cellStyle name="Normal 39 5 6" xfId="4243"/>
    <cellStyle name="Normal 39 5 7" xfId="4982"/>
    <cellStyle name="Normal 39 5 8" xfId="5675"/>
    <cellStyle name="Normal 39 6" xfId="480"/>
    <cellStyle name="Normal 39 6 2" xfId="1273"/>
    <cellStyle name="Normal 39 6 3" xfId="1966"/>
    <cellStyle name="Normal 39 6 4" xfId="2757"/>
    <cellStyle name="Normal 39 6 5" xfId="3450"/>
    <cellStyle name="Normal 39 6 6" xfId="4244"/>
    <cellStyle name="Normal 39 6 7" xfId="4983"/>
    <cellStyle name="Normal 39 6 8" xfId="5676"/>
    <cellStyle name="Normal 39 7" xfId="481"/>
    <cellStyle name="Normal 39 7 2" xfId="1274"/>
    <cellStyle name="Normal 39 7 3" xfId="1967"/>
    <cellStyle name="Normal 39 7 4" xfId="2758"/>
    <cellStyle name="Normal 39 7 5" xfId="3451"/>
    <cellStyle name="Normal 39 7 6" xfId="4245"/>
    <cellStyle name="Normal 39 7 7" xfId="4984"/>
    <cellStyle name="Normal 39 7 8" xfId="5677"/>
    <cellStyle name="Normal 39 8" xfId="482"/>
    <cellStyle name="Normal 39 8 2" xfId="1275"/>
    <cellStyle name="Normal 39 8 3" xfId="1968"/>
    <cellStyle name="Normal 39 8 4" xfId="2759"/>
    <cellStyle name="Normal 39 8 5" xfId="3452"/>
    <cellStyle name="Normal 39 8 6" xfId="4246"/>
    <cellStyle name="Normal 39 8 7" xfId="4985"/>
    <cellStyle name="Normal 39 8 8" xfId="5678"/>
    <cellStyle name="Normal 39 9" xfId="483"/>
    <cellStyle name="Normal 39 9 2" xfId="1276"/>
    <cellStyle name="Normal 39 9 3" xfId="1969"/>
    <cellStyle name="Normal 39 9 4" xfId="2760"/>
    <cellStyle name="Normal 39 9 5" xfId="3453"/>
    <cellStyle name="Normal 39 9 6" xfId="4247"/>
    <cellStyle name="Normal 39 9 7" xfId="4986"/>
    <cellStyle name="Normal 39 9 8" xfId="5679"/>
    <cellStyle name="Normal 4" xfId="3"/>
    <cellStyle name="Normal 4 10" xfId="484"/>
    <cellStyle name="Normal 4 10 2" xfId="1277"/>
    <cellStyle name="Normal 4 10 3" xfId="1970"/>
    <cellStyle name="Normal 4 10 4" xfId="2761"/>
    <cellStyle name="Normal 4 10 5" xfId="3454"/>
    <cellStyle name="Normal 4 10 6" xfId="4248"/>
    <cellStyle name="Normal 4 10 7" xfId="4987"/>
    <cellStyle name="Normal 4 10 8" xfId="5680"/>
    <cellStyle name="Normal 4 11" xfId="485"/>
    <cellStyle name="Normal 4 11 2" xfId="1278"/>
    <cellStyle name="Normal 4 11 3" xfId="1971"/>
    <cellStyle name="Normal 4 11 4" xfId="2762"/>
    <cellStyle name="Normal 4 11 5" xfId="3455"/>
    <cellStyle name="Normal 4 11 6" xfId="4249"/>
    <cellStyle name="Normal 4 11 7" xfId="4988"/>
    <cellStyle name="Normal 4 11 8" xfId="5681"/>
    <cellStyle name="Normal 4 12" xfId="486"/>
    <cellStyle name="Normal 4 12 2" xfId="1279"/>
    <cellStyle name="Normal 4 12 3" xfId="1972"/>
    <cellStyle name="Normal 4 12 4" xfId="2763"/>
    <cellStyle name="Normal 4 12 5" xfId="3456"/>
    <cellStyle name="Normal 4 12 6" xfId="4250"/>
    <cellStyle name="Normal 4 12 7" xfId="4989"/>
    <cellStyle name="Normal 4 12 8" xfId="5682"/>
    <cellStyle name="Normal 4 13" xfId="487"/>
    <cellStyle name="Normal 4 13 2" xfId="1280"/>
    <cellStyle name="Normal 4 13 3" xfId="1973"/>
    <cellStyle name="Normal 4 13 4" xfId="2764"/>
    <cellStyle name="Normal 4 13 5" xfId="3457"/>
    <cellStyle name="Normal 4 13 6" xfId="4251"/>
    <cellStyle name="Normal 4 13 7" xfId="4990"/>
    <cellStyle name="Normal 4 13 8" xfId="5683"/>
    <cellStyle name="Normal 4 14" xfId="488"/>
    <cellStyle name="Normal 4 14 2" xfId="1281"/>
    <cellStyle name="Normal 4 14 3" xfId="1974"/>
    <cellStyle name="Normal 4 14 4" xfId="2765"/>
    <cellStyle name="Normal 4 14 5" xfId="3458"/>
    <cellStyle name="Normal 4 14 6" xfId="4252"/>
    <cellStyle name="Normal 4 14 7" xfId="4991"/>
    <cellStyle name="Normal 4 14 8" xfId="5684"/>
    <cellStyle name="Normal 4 15" xfId="802"/>
    <cellStyle name="Normal 4 16" xfId="1145"/>
    <cellStyle name="Normal 4 17" xfId="2286"/>
    <cellStyle name="Normal 4 18" xfId="2629"/>
    <cellStyle name="Normal 4 19" xfId="3771"/>
    <cellStyle name="Normal 4 2" xfId="489"/>
    <cellStyle name="Normal 4 2 2" xfId="1282"/>
    <cellStyle name="Normal 4 2 3" xfId="1975"/>
    <cellStyle name="Normal 4 2 4" xfId="2766"/>
    <cellStyle name="Normal 4 2 5" xfId="3459"/>
    <cellStyle name="Normal 4 2 6" xfId="4253"/>
    <cellStyle name="Normal 4 2 7" xfId="4992"/>
    <cellStyle name="Normal 4 2 8" xfId="5685"/>
    <cellStyle name="Normal 4 20" xfId="4115"/>
    <cellStyle name="Normal 4 21" xfId="4855"/>
    <cellStyle name="Normal 4 3" xfId="490"/>
    <cellStyle name="Normal 4 3 2" xfId="1283"/>
    <cellStyle name="Normal 4 3 3" xfId="1976"/>
    <cellStyle name="Normal 4 3 4" xfId="2767"/>
    <cellStyle name="Normal 4 3 5" xfId="3460"/>
    <cellStyle name="Normal 4 3 6" xfId="4254"/>
    <cellStyle name="Normal 4 3 7" xfId="4993"/>
    <cellStyle name="Normal 4 3 8" xfId="5686"/>
    <cellStyle name="Normal 4 4" xfId="491"/>
    <cellStyle name="Normal 4 4 2" xfId="1284"/>
    <cellStyle name="Normal 4 4 3" xfId="1977"/>
    <cellStyle name="Normal 4 4 4" xfId="2768"/>
    <cellStyle name="Normal 4 4 5" xfId="3461"/>
    <cellStyle name="Normal 4 4 6" xfId="4255"/>
    <cellStyle name="Normal 4 4 7" xfId="4994"/>
    <cellStyle name="Normal 4 4 8" xfId="5687"/>
    <cellStyle name="Normal 4 5" xfId="492"/>
    <cellStyle name="Normal 4 5 2" xfId="1285"/>
    <cellStyle name="Normal 4 5 3" xfId="1978"/>
    <cellStyle name="Normal 4 5 4" xfId="2769"/>
    <cellStyle name="Normal 4 5 5" xfId="3462"/>
    <cellStyle name="Normal 4 5 6" xfId="4256"/>
    <cellStyle name="Normal 4 5 7" xfId="4995"/>
    <cellStyle name="Normal 4 5 8" xfId="5688"/>
    <cellStyle name="Normal 4 6" xfId="493"/>
    <cellStyle name="Normal 4 6 2" xfId="1286"/>
    <cellStyle name="Normal 4 6 3" xfId="1979"/>
    <cellStyle name="Normal 4 6 4" xfId="2770"/>
    <cellStyle name="Normal 4 6 5" xfId="3463"/>
    <cellStyle name="Normal 4 6 6" xfId="4257"/>
    <cellStyle name="Normal 4 6 7" xfId="4996"/>
    <cellStyle name="Normal 4 6 8" xfId="5689"/>
    <cellStyle name="Normal 4 7" xfId="494"/>
    <cellStyle name="Normal 4 7 2" xfId="1287"/>
    <cellStyle name="Normal 4 7 3" xfId="1980"/>
    <cellStyle name="Normal 4 7 4" xfId="2771"/>
    <cellStyle name="Normal 4 7 5" xfId="3464"/>
    <cellStyle name="Normal 4 7 6" xfId="4258"/>
    <cellStyle name="Normal 4 7 7" xfId="4997"/>
    <cellStyle name="Normal 4 7 8" xfId="5690"/>
    <cellStyle name="Normal 4 8" xfId="495"/>
    <cellStyle name="Normal 4 8 2" xfId="1288"/>
    <cellStyle name="Normal 4 8 3" xfId="1981"/>
    <cellStyle name="Normal 4 8 4" xfId="2772"/>
    <cellStyle name="Normal 4 8 5" xfId="3465"/>
    <cellStyle name="Normal 4 8 6" xfId="4259"/>
    <cellStyle name="Normal 4 8 7" xfId="4998"/>
    <cellStyle name="Normal 4 8 8" xfId="5691"/>
    <cellStyle name="Normal 4 9" xfId="496"/>
    <cellStyle name="Normal 4 9 2" xfId="1289"/>
    <cellStyle name="Normal 4 9 3" xfId="1982"/>
    <cellStyle name="Normal 4 9 4" xfId="2773"/>
    <cellStyle name="Normal 4 9 5" xfId="3466"/>
    <cellStyle name="Normal 4 9 6" xfId="4260"/>
    <cellStyle name="Normal 4 9 7" xfId="4999"/>
    <cellStyle name="Normal 4 9 8" xfId="5692"/>
    <cellStyle name="Normal 40" xfId="37"/>
    <cellStyle name="Normal 40 10" xfId="497"/>
    <cellStyle name="Normal 40 10 2" xfId="1290"/>
    <cellStyle name="Normal 40 10 3" xfId="1983"/>
    <cellStyle name="Normal 40 10 4" xfId="2774"/>
    <cellStyle name="Normal 40 10 5" xfId="3467"/>
    <cellStyle name="Normal 40 10 6" xfId="4261"/>
    <cellStyle name="Normal 40 10 7" xfId="5000"/>
    <cellStyle name="Normal 40 10 8" xfId="5693"/>
    <cellStyle name="Normal 40 11" xfId="498"/>
    <cellStyle name="Normal 40 11 2" xfId="1291"/>
    <cellStyle name="Normal 40 11 3" xfId="1984"/>
    <cellStyle name="Normal 40 11 4" xfId="2775"/>
    <cellStyle name="Normal 40 11 5" xfId="3468"/>
    <cellStyle name="Normal 40 11 6" xfId="4262"/>
    <cellStyle name="Normal 40 11 7" xfId="5001"/>
    <cellStyle name="Normal 40 11 8" xfId="5694"/>
    <cellStyle name="Normal 40 12" xfId="499"/>
    <cellStyle name="Normal 40 12 2" xfId="1292"/>
    <cellStyle name="Normal 40 12 3" xfId="1985"/>
    <cellStyle name="Normal 40 12 4" xfId="2776"/>
    <cellStyle name="Normal 40 12 5" xfId="3469"/>
    <cellStyle name="Normal 40 12 6" xfId="4263"/>
    <cellStyle name="Normal 40 12 7" xfId="5002"/>
    <cellStyle name="Normal 40 12 8" xfId="5695"/>
    <cellStyle name="Normal 40 13" xfId="500"/>
    <cellStyle name="Normal 40 13 2" xfId="1293"/>
    <cellStyle name="Normal 40 13 3" xfId="1986"/>
    <cellStyle name="Normal 40 13 4" xfId="2777"/>
    <cellStyle name="Normal 40 13 5" xfId="3470"/>
    <cellStyle name="Normal 40 13 6" xfId="4264"/>
    <cellStyle name="Normal 40 13 7" xfId="5003"/>
    <cellStyle name="Normal 40 13 8" xfId="5696"/>
    <cellStyle name="Normal 40 14" xfId="501"/>
    <cellStyle name="Normal 40 14 2" xfId="1294"/>
    <cellStyle name="Normal 40 14 3" xfId="1987"/>
    <cellStyle name="Normal 40 14 4" xfId="2778"/>
    <cellStyle name="Normal 40 14 5" xfId="3471"/>
    <cellStyle name="Normal 40 14 6" xfId="4265"/>
    <cellStyle name="Normal 40 14 7" xfId="5004"/>
    <cellStyle name="Normal 40 14 8" xfId="5697"/>
    <cellStyle name="Normal 40 15" xfId="836"/>
    <cellStyle name="Normal 40 16" xfId="865"/>
    <cellStyle name="Normal 40 17" xfId="2320"/>
    <cellStyle name="Normal 40 18" xfId="2349"/>
    <cellStyle name="Normal 40 19" xfId="3805"/>
    <cellStyle name="Normal 40 2" xfId="502"/>
    <cellStyle name="Normal 40 2 2" xfId="1295"/>
    <cellStyle name="Normal 40 2 3" xfId="1988"/>
    <cellStyle name="Normal 40 2 4" xfId="2779"/>
    <cellStyle name="Normal 40 2 5" xfId="3472"/>
    <cellStyle name="Normal 40 2 6" xfId="4266"/>
    <cellStyle name="Normal 40 2 7" xfId="5005"/>
    <cellStyle name="Normal 40 2 8" xfId="5698"/>
    <cellStyle name="Normal 40 20" xfId="3835"/>
    <cellStyle name="Normal 40 21" xfId="4575"/>
    <cellStyle name="Normal 40 3" xfId="503"/>
    <cellStyle name="Normal 40 3 2" xfId="1296"/>
    <cellStyle name="Normal 40 3 3" xfId="1989"/>
    <cellStyle name="Normal 40 3 4" xfId="2780"/>
    <cellStyle name="Normal 40 3 5" xfId="3473"/>
    <cellStyle name="Normal 40 3 6" xfId="4267"/>
    <cellStyle name="Normal 40 3 7" xfId="5006"/>
    <cellStyle name="Normal 40 3 8" xfId="5699"/>
    <cellStyle name="Normal 40 4" xfId="504"/>
    <cellStyle name="Normal 40 4 2" xfId="1297"/>
    <cellStyle name="Normal 40 4 3" xfId="1990"/>
    <cellStyle name="Normal 40 4 4" xfId="2781"/>
    <cellStyle name="Normal 40 4 5" xfId="3474"/>
    <cellStyle name="Normal 40 4 6" xfId="4268"/>
    <cellStyle name="Normal 40 4 7" xfId="5007"/>
    <cellStyle name="Normal 40 4 8" xfId="5700"/>
    <cellStyle name="Normal 40 5" xfId="505"/>
    <cellStyle name="Normal 40 5 2" xfId="1298"/>
    <cellStyle name="Normal 40 5 3" xfId="1991"/>
    <cellStyle name="Normal 40 5 4" xfId="2782"/>
    <cellStyle name="Normal 40 5 5" xfId="3475"/>
    <cellStyle name="Normal 40 5 6" xfId="4269"/>
    <cellStyle name="Normal 40 5 7" xfId="5008"/>
    <cellStyle name="Normal 40 5 8" xfId="5701"/>
    <cellStyle name="Normal 40 6" xfId="506"/>
    <cellStyle name="Normal 40 6 2" xfId="1299"/>
    <cellStyle name="Normal 40 6 3" xfId="1992"/>
    <cellStyle name="Normal 40 6 4" xfId="2783"/>
    <cellStyle name="Normal 40 6 5" xfId="3476"/>
    <cellStyle name="Normal 40 6 6" xfId="4270"/>
    <cellStyle name="Normal 40 6 7" xfId="5009"/>
    <cellStyle name="Normal 40 6 8" xfId="5702"/>
    <cellStyle name="Normal 40 7" xfId="507"/>
    <cellStyle name="Normal 40 7 2" xfId="1300"/>
    <cellStyle name="Normal 40 7 3" xfId="1993"/>
    <cellStyle name="Normal 40 7 4" xfId="2784"/>
    <cellStyle name="Normal 40 7 5" xfId="3477"/>
    <cellStyle name="Normal 40 7 6" xfId="4271"/>
    <cellStyle name="Normal 40 7 7" xfId="5010"/>
    <cellStyle name="Normal 40 7 8" xfId="5703"/>
    <cellStyle name="Normal 40 8" xfId="508"/>
    <cellStyle name="Normal 40 8 2" xfId="1301"/>
    <cellStyle name="Normal 40 8 3" xfId="1994"/>
    <cellStyle name="Normal 40 8 4" xfId="2785"/>
    <cellStyle name="Normal 40 8 5" xfId="3478"/>
    <cellStyle name="Normal 40 8 6" xfId="4272"/>
    <cellStyle name="Normal 40 8 7" xfId="5011"/>
    <cellStyle name="Normal 40 8 8" xfId="5704"/>
    <cellStyle name="Normal 40 9" xfId="509"/>
    <cellStyle name="Normal 40 9 2" xfId="1302"/>
    <cellStyle name="Normal 40 9 3" xfId="1995"/>
    <cellStyle name="Normal 40 9 4" xfId="2786"/>
    <cellStyle name="Normal 40 9 5" xfId="3479"/>
    <cellStyle name="Normal 40 9 6" xfId="4273"/>
    <cellStyle name="Normal 40 9 7" xfId="5012"/>
    <cellStyle name="Normal 40 9 8" xfId="5705"/>
    <cellStyle name="Normal 41" xfId="38"/>
    <cellStyle name="Normal 41 10" xfId="510"/>
    <cellStyle name="Normal 41 10 2" xfId="1303"/>
    <cellStyle name="Normal 41 10 3" xfId="1996"/>
    <cellStyle name="Normal 41 10 4" xfId="2787"/>
    <cellStyle name="Normal 41 10 5" xfId="3480"/>
    <cellStyle name="Normal 41 10 6" xfId="4274"/>
    <cellStyle name="Normal 41 10 7" xfId="5013"/>
    <cellStyle name="Normal 41 10 8" xfId="5706"/>
    <cellStyle name="Normal 41 11" xfId="511"/>
    <cellStyle name="Normal 41 11 2" xfId="1304"/>
    <cellStyle name="Normal 41 11 3" xfId="1997"/>
    <cellStyle name="Normal 41 11 4" xfId="2788"/>
    <cellStyle name="Normal 41 11 5" xfId="3481"/>
    <cellStyle name="Normal 41 11 6" xfId="4275"/>
    <cellStyle name="Normal 41 11 7" xfId="5014"/>
    <cellStyle name="Normal 41 11 8" xfId="5707"/>
    <cellStyle name="Normal 41 12" xfId="512"/>
    <cellStyle name="Normal 41 12 2" xfId="1305"/>
    <cellStyle name="Normal 41 12 3" xfId="1998"/>
    <cellStyle name="Normal 41 12 4" xfId="2789"/>
    <cellStyle name="Normal 41 12 5" xfId="3482"/>
    <cellStyle name="Normal 41 12 6" xfId="4276"/>
    <cellStyle name="Normal 41 12 7" xfId="5015"/>
    <cellStyle name="Normal 41 12 8" xfId="5708"/>
    <cellStyle name="Normal 41 13" xfId="513"/>
    <cellStyle name="Normal 41 13 2" xfId="1306"/>
    <cellStyle name="Normal 41 13 3" xfId="1999"/>
    <cellStyle name="Normal 41 13 4" xfId="2790"/>
    <cellStyle name="Normal 41 13 5" xfId="3483"/>
    <cellStyle name="Normal 41 13 6" xfId="4277"/>
    <cellStyle name="Normal 41 13 7" xfId="5016"/>
    <cellStyle name="Normal 41 13 8" xfId="5709"/>
    <cellStyle name="Normal 41 14" xfId="514"/>
    <cellStyle name="Normal 41 14 2" xfId="1307"/>
    <cellStyle name="Normal 41 14 3" xfId="2000"/>
    <cellStyle name="Normal 41 14 4" xfId="2791"/>
    <cellStyle name="Normal 41 14 5" xfId="3484"/>
    <cellStyle name="Normal 41 14 6" xfId="4278"/>
    <cellStyle name="Normal 41 14 7" xfId="5017"/>
    <cellStyle name="Normal 41 14 8" xfId="5710"/>
    <cellStyle name="Normal 41 15" xfId="837"/>
    <cellStyle name="Normal 41 16" xfId="864"/>
    <cellStyle name="Normal 41 17" xfId="2321"/>
    <cellStyle name="Normal 41 18" xfId="2348"/>
    <cellStyle name="Normal 41 19" xfId="3806"/>
    <cellStyle name="Normal 41 2" xfId="515"/>
    <cellStyle name="Normal 41 2 2" xfId="1308"/>
    <cellStyle name="Normal 41 2 3" xfId="2001"/>
    <cellStyle name="Normal 41 2 4" xfId="2792"/>
    <cellStyle name="Normal 41 2 5" xfId="3485"/>
    <cellStyle name="Normal 41 2 6" xfId="4279"/>
    <cellStyle name="Normal 41 2 7" xfId="5018"/>
    <cellStyle name="Normal 41 2 8" xfId="5711"/>
    <cellStyle name="Normal 41 20" xfId="3834"/>
    <cellStyle name="Normal 41 21" xfId="4574"/>
    <cellStyle name="Normal 41 3" xfId="516"/>
    <cellStyle name="Normal 41 3 2" xfId="1309"/>
    <cellStyle name="Normal 41 3 3" xfId="2002"/>
    <cellStyle name="Normal 41 3 4" xfId="2793"/>
    <cellStyle name="Normal 41 3 5" xfId="3486"/>
    <cellStyle name="Normal 41 3 6" xfId="4280"/>
    <cellStyle name="Normal 41 3 7" xfId="5019"/>
    <cellStyle name="Normal 41 3 8" xfId="5712"/>
    <cellStyle name="Normal 41 4" xfId="517"/>
    <cellStyle name="Normal 41 4 2" xfId="1310"/>
    <cellStyle name="Normal 41 4 3" xfId="2003"/>
    <cellStyle name="Normal 41 4 4" xfId="2794"/>
    <cellStyle name="Normal 41 4 5" xfId="3487"/>
    <cellStyle name="Normal 41 4 6" xfId="4281"/>
    <cellStyle name="Normal 41 4 7" xfId="5020"/>
    <cellStyle name="Normal 41 4 8" xfId="5713"/>
    <cellStyle name="Normal 41 5" xfId="518"/>
    <cellStyle name="Normal 41 5 2" xfId="1311"/>
    <cellStyle name="Normal 41 5 3" xfId="2004"/>
    <cellStyle name="Normal 41 5 4" xfId="2795"/>
    <cellStyle name="Normal 41 5 5" xfId="3488"/>
    <cellStyle name="Normal 41 5 6" xfId="4282"/>
    <cellStyle name="Normal 41 5 7" xfId="5021"/>
    <cellStyle name="Normal 41 5 8" xfId="5714"/>
    <cellStyle name="Normal 41 6" xfId="519"/>
    <cellStyle name="Normal 41 6 2" xfId="1312"/>
    <cellStyle name="Normal 41 6 3" xfId="2005"/>
    <cellStyle name="Normal 41 6 4" xfId="2796"/>
    <cellStyle name="Normal 41 6 5" xfId="3489"/>
    <cellStyle name="Normal 41 6 6" xfId="4283"/>
    <cellStyle name="Normal 41 6 7" xfId="5022"/>
    <cellStyle name="Normal 41 6 8" xfId="5715"/>
    <cellStyle name="Normal 41 7" xfId="520"/>
    <cellStyle name="Normal 41 7 2" xfId="1313"/>
    <cellStyle name="Normal 41 7 3" xfId="2006"/>
    <cellStyle name="Normal 41 7 4" xfId="2797"/>
    <cellStyle name="Normal 41 7 5" xfId="3490"/>
    <cellStyle name="Normal 41 7 6" xfId="4284"/>
    <cellStyle name="Normal 41 7 7" xfId="5023"/>
    <cellStyle name="Normal 41 7 8" xfId="5716"/>
    <cellStyle name="Normal 41 8" xfId="521"/>
    <cellStyle name="Normal 41 8 2" xfId="1314"/>
    <cellStyle name="Normal 41 8 3" xfId="2007"/>
    <cellStyle name="Normal 41 8 4" xfId="2798"/>
    <cellStyle name="Normal 41 8 5" xfId="3491"/>
    <cellStyle name="Normal 41 8 6" xfId="4285"/>
    <cellStyle name="Normal 41 8 7" xfId="5024"/>
    <cellStyle name="Normal 41 8 8" xfId="5717"/>
    <cellStyle name="Normal 41 9" xfId="522"/>
    <cellStyle name="Normal 41 9 2" xfId="1315"/>
    <cellStyle name="Normal 41 9 3" xfId="2008"/>
    <cellStyle name="Normal 41 9 4" xfId="2799"/>
    <cellStyle name="Normal 41 9 5" xfId="3492"/>
    <cellStyle name="Normal 41 9 6" xfId="4286"/>
    <cellStyle name="Normal 41 9 7" xfId="5025"/>
    <cellStyle name="Normal 41 9 8" xfId="5718"/>
    <cellStyle name="Normal 42" xfId="39"/>
    <cellStyle name="Normal 42 10" xfId="523"/>
    <cellStyle name="Normal 42 10 2" xfId="1316"/>
    <cellStyle name="Normal 42 10 3" xfId="2009"/>
    <cellStyle name="Normal 42 10 4" xfId="2800"/>
    <cellStyle name="Normal 42 10 5" xfId="3493"/>
    <cellStyle name="Normal 42 10 6" xfId="4287"/>
    <cellStyle name="Normal 42 10 7" xfId="5026"/>
    <cellStyle name="Normal 42 10 8" xfId="5719"/>
    <cellStyle name="Normal 42 11" xfId="524"/>
    <cellStyle name="Normal 42 11 2" xfId="1317"/>
    <cellStyle name="Normal 42 11 3" xfId="2010"/>
    <cellStyle name="Normal 42 11 4" xfId="2801"/>
    <cellStyle name="Normal 42 11 5" xfId="3494"/>
    <cellStyle name="Normal 42 11 6" xfId="4288"/>
    <cellStyle name="Normal 42 11 7" xfId="5027"/>
    <cellStyle name="Normal 42 11 8" xfId="5720"/>
    <cellStyle name="Normal 42 12" xfId="525"/>
    <cellStyle name="Normal 42 12 2" xfId="1318"/>
    <cellStyle name="Normal 42 12 3" xfId="2011"/>
    <cellStyle name="Normal 42 12 4" xfId="2802"/>
    <cellStyle name="Normal 42 12 5" xfId="3495"/>
    <cellStyle name="Normal 42 12 6" xfId="4289"/>
    <cellStyle name="Normal 42 12 7" xfId="5028"/>
    <cellStyle name="Normal 42 12 8" xfId="5721"/>
    <cellStyle name="Normal 42 13" xfId="526"/>
    <cellStyle name="Normal 42 13 2" xfId="1319"/>
    <cellStyle name="Normal 42 13 3" xfId="2012"/>
    <cellStyle name="Normal 42 13 4" xfId="2803"/>
    <cellStyle name="Normal 42 13 5" xfId="3496"/>
    <cellStyle name="Normal 42 13 6" xfId="4290"/>
    <cellStyle name="Normal 42 13 7" xfId="5029"/>
    <cellStyle name="Normal 42 13 8" xfId="5722"/>
    <cellStyle name="Normal 42 14" xfId="527"/>
    <cellStyle name="Normal 42 14 2" xfId="1320"/>
    <cellStyle name="Normal 42 14 3" xfId="2013"/>
    <cellStyle name="Normal 42 14 4" xfId="2804"/>
    <cellStyle name="Normal 42 14 5" xfId="3497"/>
    <cellStyle name="Normal 42 14 6" xfId="4291"/>
    <cellStyle name="Normal 42 14 7" xfId="5030"/>
    <cellStyle name="Normal 42 14 8" xfId="5723"/>
    <cellStyle name="Normal 42 15" xfId="838"/>
    <cellStyle name="Normal 42 16" xfId="863"/>
    <cellStyle name="Normal 42 17" xfId="2322"/>
    <cellStyle name="Normal 42 18" xfId="2347"/>
    <cellStyle name="Normal 42 19" xfId="3807"/>
    <cellStyle name="Normal 42 2" xfId="528"/>
    <cellStyle name="Normal 42 2 2" xfId="1321"/>
    <cellStyle name="Normal 42 2 3" xfId="2014"/>
    <cellStyle name="Normal 42 2 4" xfId="2805"/>
    <cellStyle name="Normal 42 2 5" xfId="3498"/>
    <cellStyle name="Normal 42 2 6" xfId="4292"/>
    <cellStyle name="Normal 42 2 7" xfId="5031"/>
    <cellStyle name="Normal 42 2 8" xfId="5724"/>
    <cellStyle name="Normal 42 20" xfId="3833"/>
    <cellStyle name="Normal 42 21" xfId="4573"/>
    <cellStyle name="Normal 42 3" xfId="529"/>
    <cellStyle name="Normal 42 3 2" xfId="1322"/>
    <cellStyle name="Normal 42 3 3" xfId="2015"/>
    <cellStyle name="Normal 42 3 4" xfId="2806"/>
    <cellStyle name="Normal 42 3 5" xfId="3499"/>
    <cellStyle name="Normal 42 3 6" xfId="4293"/>
    <cellStyle name="Normal 42 3 7" xfId="5032"/>
    <cellStyle name="Normal 42 3 8" xfId="5725"/>
    <cellStyle name="Normal 42 4" xfId="530"/>
    <cellStyle name="Normal 42 4 2" xfId="1323"/>
    <cellStyle name="Normal 42 4 3" xfId="2016"/>
    <cellStyle name="Normal 42 4 4" xfId="2807"/>
    <cellStyle name="Normal 42 4 5" xfId="3500"/>
    <cellStyle name="Normal 42 4 6" xfId="4294"/>
    <cellStyle name="Normal 42 4 7" xfId="5033"/>
    <cellStyle name="Normal 42 4 8" xfId="5726"/>
    <cellStyle name="Normal 42 5" xfId="531"/>
    <cellStyle name="Normal 42 5 2" xfId="1324"/>
    <cellStyle name="Normal 42 5 3" xfId="2017"/>
    <cellStyle name="Normal 42 5 4" xfId="2808"/>
    <cellStyle name="Normal 42 5 5" xfId="3501"/>
    <cellStyle name="Normal 42 5 6" xfId="4295"/>
    <cellStyle name="Normal 42 5 7" xfId="5034"/>
    <cellStyle name="Normal 42 5 8" xfId="5727"/>
    <cellStyle name="Normal 42 6" xfId="532"/>
    <cellStyle name="Normal 42 6 2" xfId="1325"/>
    <cellStyle name="Normal 42 6 3" xfId="2018"/>
    <cellStyle name="Normal 42 6 4" xfId="2809"/>
    <cellStyle name="Normal 42 6 5" xfId="3502"/>
    <cellStyle name="Normal 42 6 6" xfId="4296"/>
    <cellStyle name="Normal 42 6 7" xfId="5035"/>
    <cellStyle name="Normal 42 6 8" xfId="5728"/>
    <cellStyle name="Normal 42 7" xfId="533"/>
    <cellStyle name="Normal 42 7 2" xfId="1326"/>
    <cellStyle name="Normal 42 7 3" xfId="2019"/>
    <cellStyle name="Normal 42 7 4" xfId="2810"/>
    <cellStyle name="Normal 42 7 5" xfId="3503"/>
    <cellStyle name="Normal 42 7 6" xfId="4297"/>
    <cellStyle name="Normal 42 7 7" xfId="5036"/>
    <cellStyle name="Normal 42 7 8" xfId="5729"/>
    <cellStyle name="Normal 42 8" xfId="534"/>
    <cellStyle name="Normal 42 8 2" xfId="1327"/>
    <cellStyle name="Normal 42 8 3" xfId="2020"/>
    <cellStyle name="Normal 42 8 4" xfId="2811"/>
    <cellStyle name="Normal 42 8 5" xfId="3504"/>
    <cellStyle name="Normal 42 8 6" xfId="4298"/>
    <cellStyle name="Normal 42 8 7" xfId="5037"/>
    <cellStyle name="Normal 42 8 8" xfId="5730"/>
    <cellStyle name="Normal 42 9" xfId="535"/>
    <cellStyle name="Normal 42 9 2" xfId="1328"/>
    <cellStyle name="Normal 42 9 3" xfId="2021"/>
    <cellStyle name="Normal 42 9 4" xfId="2812"/>
    <cellStyle name="Normal 42 9 5" xfId="3505"/>
    <cellStyle name="Normal 42 9 6" xfId="4299"/>
    <cellStyle name="Normal 42 9 7" xfId="5038"/>
    <cellStyle name="Normal 42 9 8" xfId="5731"/>
    <cellStyle name="Normal 44" xfId="40"/>
    <cellStyle name="Normal 44 10" xfId="536"/>
    <cellStyle name="Normal 44 10 2" xfId="1329"/>
    <cellStyle name="Normal 44 10 3" xfId="2022"/>
    <cellStyle name="Normal 44 10 4" xfId="2813"/>
    <cellStyle name="Normal 44 10 5" xfId="3506"/>
    <cellStyle name="Normal 44 10 6" xfId="4300"/>
    <cellStyle name="Normal 44 10 7" xfId="5039"/>
    <cellStyle name="Normal 44 10 8" xfId="5732"/>
    <cellStyle name="Normal 44 11" xfId="537"/>
    <cellStyle name="Normal 44 11 2" xfId="1330"/>
    <cellStyle name="Normal 44 11 3" xfId="2023"/>
    <cellStyle name="Normal 44 11 4" xfId="2814"/>
    <cellStyle name="Normal 44 11 5" xfId="3507"/>
    <cellStyle name="Normal 44 11 6" xfId="4301"/>
    <cellStyle name="Normal 44 11 7" xfId="5040"/>
    <cellStyle name="Normal 44 11 8" xfId="5733"/>
    <cellStyle name="Normal 44 12" xfId="538"/>
    <cellStyle name="Normal 44 12 2" xfId="1331"/>
    <cellStyle name="Normal 44 12 3" xfId="2024"/>
    <cellStyle name="Normal 44 12 4" xfId="2815"/>
    <cellStyle name="Normal 44 12 5" xfId="3508"/>
    <cellStyle name="Normal 44 12 6" xfId="4302"/>
    <cellStyle name="Normal 44 12 7" xfId="5041"/>
    <cellStyle name="Normal 44 12 8" xfId="5734"/>
    <cellStyle name="Normal 44 13" xfId="539"/>
    <cellStyle name="Normal 44 13 2" xfId="1332"/>
    <cellStyle name="Normal 44 13 3" xfId="2025"/>
    <cellStyle name="Normal 44 13 4" xfId="2816"/>
    <cellStyle name="Normal 44 13 5" xfId="3509"/>
    <cellStyle name="Normal 44 13 6" xfId="4303"/>
    <cellStyle name="Normal 44 13 7" xfId="5042"/>
    <cellStyle name="Normal 44 13 8" xfId="5735"/>
    <cellStyle name="Normal 44 14" xfId="540"/>
    <cellStyle name="Normal 44 14 2" xfId="1333"/>
    <cellStyle name="Normal 44 14 3" xfId="2026"/>
    <cellStyle name="Normal 44 14 4" xfId="2817"/>
    <cellStyle name="Normal 44 14 5" xfId="3510"/>
    <cellStyle name="Normal 44 14 6" xfId="4304"/>
    <cellStyle name="Normal 44 14 7" xfId="5043"/>
    <cellStyle name="Normal 44 14 8" xfId="5736"/>
    <cellStyle name="Normal 44 15" xfId="839"/>
    <cellStyle name="Normal 44 16" xfId="862"/>
    <cellStyle name="Normal 44 17" xfId="2323"/>
    <cellStyle name="Normal 44 18" xfId="2346"/>
    <cellStyle name="Normal 44 19" xfId="3808"/>
    <cellStyle name="Normal 44 2" xfId="541"/>
    <cellStyle name="Normal 44 2 2" xfId="1334"/>
    <cellStyle name="Normal 44 2 3" xfId="2027"/>
    <cellStyle name="Normal 44 2 4" xfId="2818"/>
    <cellStyle name="Normal 44 2 5" xfId="3511"/>
    <cellStyle name="Normal 44 2 6" xfId="4305"/>
    <cellStyle name="Normal 44 2 7" xfId="5044"/>
    <cellStyle name="Normal 44 2 8" xfId="5737"/>
    <cellStyle name="Normal 44 20" xfId="3832"/>
    <cellStyle name="Normal 44 21" xfId="4572"/>
    <cellStyle name="Normal 44 3" xfId="542"/>
    <cellStyle name="Normal 44 3 2" xfId="1335"/>
    <cellStyle name="Normal 44 3 3" xfId="2028"/>
    <cellStyle name="Normal 44 3 4" xfId="2819"/>
    <cellStyle name="Normal 44 3 5" xfId="3512"/>
    <cellStyle name="Normal 44 3 6" xfId="4306"/>
    <cellStyle name="Normal 44 3 7" xfId="5045"/>
    <cellStyle name="Normal 44 3 8" xfId="5738"/>
    <cellStyle name="Normal 44 4" xfId="543"/>
    <cellStyle name="Normal 44 4 2" xfId="1336"/>
    <cellStyle name="Normal 44 4 3" xfId="2029"/>
    <cellStyle name="Normal 44 4 4" xfId="2820"/>
    <cellStyle name="Normal 44 4 5" xfId="3513"/>
    <cellStyle name="Normal 44 4 6" xfId="4307"/>
    <cellStyle name="Normal 44 4 7" xfId="5046"/>
    <cellStyle name="Normal 44 4 8" xfId="5739"/>
    <cellStyle name="Normal 44 5" xfId="544"/>
    <cellStyle name="Normal 44 5 2" xfId="1337"/>
    <cellStyle name="Normal 44 5 3" xfId="2030"/>
    <cellStyle name="Normal 44 5 4" xfId="2821"/>
    <cellStyle name="Normal 44 5 5" xfId="3514"/>
    <cellStyle name="Normal 44 5 6" xfId="4308"/>
    <cellStyle name="Normal 44 5 7" xfId="5047"/>
    <cellStyle name="Normal 44 5 8" xfId="5740"/>
    <cellStyle name="Normal 44 6" xfId="545"/>
    <cellStyle name="Normal 44 6 2" xfId="1338"/>
    <cellStyle name="Normal 44 6 3" xfId="2031"/>
    <cellStyle name="Normal 44 6 4" xfId="2822"/>
    <cellStyle name="Normal 44 6 5" xfId="3515"/>
    <cellStyle name="Normal 44 6 6" xfId="4309"/>
    <cellStyle name="Normal 44 6 7" xfId="5048"/>
    <cellStyle name="Normal 44 6 8" xfId="5741"/>
    <cellStyle name="Normal 44 7" xfId="546"/>
    <cellStyle name="Normal 44 7 2" xfId="1339"/>
    <cellStyle name="Normal 44 7 3" xfId="2032"/>
    <cellStyle name="Normal 44 7 4" xfId="2823"/>
    <cellStyle name="Normal 44 7 5" xfId="3516"/>
    <cellStyle name="Normal 44 7 6" xfId="4310"/>
    <cellStyle name="Normal 44 7 7" xfId="5049"/>
    <cellStyle name="Normal 44 7 8" xfId="5742"/>
    <cellStyle name="Normal 44 8" xfId="547"/>
    <cellStyle name="Normal 44 8 2" xfId="1340"/>
    <cellStyle name="Normal 44 8 3" xfId="2033"/>
    <cellStyle name="Normal 44 8 4" xfId="2824"/>
    <cellStyle name="Normal 44 8 5" xfId="3517"/>
    <cellStyle name="Normal 44 8 6" xfId="4311"/>
    <cellStyle name="Normal 44 8 7" xfId="5050"/>
    <cellStyle name="Normal 44 8 8" xfId="5743"/>
    <cellStyle name="Normal 44 9" xfId="548"/>
    <cellStyle name="Normal 44 9 2" xfId="1341"/>
    <cellStyle name="Normal 44 9 3" xfId="2034"/>
    <cellStyle name="Normal 44 9 4" xfId="2825"/>
    <cellStyle name="Normal 44 9 5" xfId="3518"/>
    <cellStyle name="Normal 44 9 6" xfId="4312"/>
    <cellStyle name="Normal 44 9 7" xfId="5051"/>
    <cellStyle name="Normal 44 9 8" xfId="5744"/>
    <cellStyle name="Normal 45" xfId="43"/>
    <cellStyle name="Normal 45 10" xfId="549"/>
    <cellStyle name="Normal 45 10 2" xfId="1342"/>
    <cellStyle name="Normal 45 10 3" xfId="2035"/>
    <cellStyle name="Normal 45 10 4" xfId="2826"/>
    <cellStyle name="Normal 45 10 5" xfId="3519"/>
    <cellStyle name="Normal 45 10 6" xfId="4313"/>
    <cellStyle name="Normal 45 10 7" xfId="5052"/>
    <cellStyle name="Normal 45 10 8" xfId="5745"/>
    <cellStyle name="Normal 45 11" xfId="550"/>
    <cellStyle name="Normal 45 11 2" xfId="1343"/>
    <cellStyle name="Normal 45 11 3" xfId="2036"/>
    <cellStyle name="Normal 45 11 4" xfId="2827"/>
    <cellStyle name="Normal 45 11 5" xfId="3520"/>
    <cellStyle name="Normal 45 11 6" xfId="4314"/>
    <cellStyle name="Normal 45 11 7" xfId="5053"/>
    <cellStyle name="Normal 45 11 8" xfId="5746"/>
    <cellStyle name="Normal 45 12" xfId="551"/>
    <cellStyle name="Normal 45 12 2" xfId="1344"/>
    <cellStyle name="Normal 45 12 3" xfId="2037"/>
    <cellStyle name="Normal 45 12 4" xfId="2828"/>
    <cellStyle name="Normal 45 12 5" xfId="3521"/>
    <cellStyle name="Normal 45 12 6" xfId="4315"/>
    <cellStyle name="Normal 45 12 7" xfId="5054"/>
    <cellStyle name="Normal 45 12 8" xfId="5747"/>
    <cellStyle name="Normal 45 13" xfId="552"/>
    <cellStyle name="Normal 45 13 2" xfId="1345"/>
    <cellStyle name="Normal 45 13 3" xfId="2038"/>
    <cellStyle name="Normal 45 13 4" xfId="2829"/>
    <cellStyle name="Normal 45 13 5" xfId="3522"/>
    <cellStyle name="Normal 45 13 6" xfId="4316"/>
    <cellStyle name="Normal 45 13 7" xfId="5055"/>
    <cellStyle name="Normal 45 13 8" xfId="5748"/>
    <cellStyle name="Normal 45 14" xfId="553"/>
    <cellStyle name="Normal 45 14 2" xfId="1346"/>
    <cellStyle name="Normal 45 14 3" xfId="2039"/>
    <cellStyle name="Normal 45 14 4" xfId="2830"/>
    <cellStyle name="Normal 45 14 5" xfId="3523"/>
    <cellStyle name="Normal 45 14 6" xfId="4317"/>
    <cellStyle name="Normal 45 14 7" xfId="5056"/>
    <cellStyle name="Normal 45 14 8" xfId="5749"/>
    <cellStyle name="Normal 45 15" xfId="842"/>
    <cellStyle name="Normal 45 16" xfId="859"/>
    <cellStyle name="Normal 45 17" xfId="2326"/>
    <cellStyle name="Normal 45 18" xfId="2343"/>
    <cellStyle name="Normal 45 19" xfId="3811"/>
    <cellStyle name="Normal 45 2" xfId="554"/>
    <cellStyle name="Normal 45 2 2" xfId="1347"/>
    <cellStyle name="Normal 45 2 3" xfId="2040"/>
    <cellStyle name="Normal 45 2 4" xfId="2831"/>
    <cellStyle name="Normal 45 2 5" xfId="3524"/>
    <cellStyle name="Normal 45 2 6" xfId="4318"/>
    <cellStyle name="Normal 45 2 7" xfId="5057"/>
    <cellStyle name="Normal 45 2 8" xfId="5750"/>
    <cellStyle name="Normal 45 20" xfId="3829"/>
    <cellStyle name="Normal 45 21" xfId="4569"/>
    <cellStyle name="Normal 45 3" xfId="555"/>
    <cellStyle name="Normal 45 3 2" xfId="1348"/>
    <cellStyle name="Normal 45 3 3" xfId="2041"/>
    <cellStyle name="Normal 45 3 4" xfId="2832"/>
    <cellStyle name="Normal 45 3 5" xfId="3525"/>
    <cellStyle name="Normal 45 3 6" xfId="4319"/>
    <cellStyle name="Normal 45 3 7" xfId="5058"/>
    <cellStyle name="Normal 45 3 8" xfId="5751"/>
    <cellStyle name="Normal 45 4" xfId="556"/>
    <cellStyle name="Normal 45 4 2" xfId="1349"/>
    <cellStyle name="Normal 45 4 3" xfId="2042"/>
    <cellStyle name="Normal 45 4 4" xfId="2833"/>
    <cellStyle name="Normal 45 4 5" xfId="3526"/>
    <cellStyle name="Normal 45 4 6" xfId="4320"/>
    <cellStyle name="Normal 45 4 7" xfId="5059"/>
    <cellStyle name="Normal 45 4 8" xfId="5752"/>
    <cellStyle name="Normal 45 5" xfId="557"/>
    <cellStyle name="Normal 45 5 2" xfId="1350"/>
    <cellStyle name="Normal 45 5 3" xfId="2043"/>
    <cellStyle name="Normal 45 5 4" xfId="2834"/>
    <cellStyle name="Normal 45 5 5" xfId="3527"/>
    <cellStyle name="Normal 45 5 6" xfId="4321"/>
    <cellStyle name="Normal 45 5 7" xfId="5060"/>
    <cellStyle name="Normal 45 5 8" xfId="5753"/>
    <cellStyle name="Normal 45 6" xfId="558"/>
    <cellStyle name="Normal 45 6 2" xfId="1351"/>
    <cellStyle name="Normal 45 6 3" xfId="2044"/>
    <cellStyle name="Normal 45 6 4" xfId="2835"/>
    <cellStyle name="Normal 45 6 5" xfId="3528"/>
    <cellStyle name="Normal 45 6 6" xfId="4322"/>
    <cellStyle name="Normal 45 6 7" xfId="5061"/>
    <cellStyle name="Normal 45 6 8" xfId="5754"/>
    <cellStyle name="Normal 45 7" xfId="559"/>
    <cellStyle name="Normal 45 7 2" xfId="1352"/>
    <cellStyle name="Normal 45 7 3" xfId="2045"/>
    <cellStyle name="Normal 45 7 4" xfId="2836"/>
    <cellStyle name="Normal 45 7 5" xfId="3529"/>
    <cellStyle name="Normal 45 7 6" xfId="4323"/>
    <cellStyle name="Normal 45 7 7" xfId="5062"/>
    <cellStyle name="Normal 45 7 8" xfId="5755"/>
    <cellStyle name="Normal 45 8" xfId="560"/>
    <cellStyle name="Normal 45 8 2" xfId="1353"/>
    <cellStyle name="Normal 45 8 3" xfId="2046"/>
    <cellStyle name="Normal 45 8 4" xfId="2837"/>
    <cellStyle name="Normal 45 8 5" xfId="3530"/>
    <cellStyle name="Normal 45 8 6" xfId="4324"/>
    <cellStyle name="Normal 45 8 7" xfId="5063"/>
    <cellStyle name="Normal 45 8 8" xfId="5756"/>
    <cellStyle name="Normal 45 9" xfId="561"/>
    <cellStyle name="Normal 45 9 2" xfId="1354"/>
    <cellStyle name="Normal 45 9 3" xfId="2047"/>
    <cellStyle name="Normal 45 9 4" xfId="2838"/>
    <cellStyle name="Normal 45 9 5" xfId="3531"/>
    <cellStyle name="Normal 45 9 6" xfId="4325"/>
    <cellStyle name="Normal 45 9 7" xfId="5064"/>
    <cellStyle name="Normal 45 9 8" xfId="5757"/>
    <cellStyle name="Normal 46" xfId="41"/>
    <cellStyle name="Normal 46 10" xfId="562"/>
    <cellStyle name="Normal 46 10 2" xfId="1355"/>
    <cellStyle name="Normal 46 10 3" xfId="2048"/>
    <cellStyle name="Normal 46 10 4" xfId="2839"/>
    <cellStyle name="Normal 46 10 5" xfId="3532"/>
    <cellStyle name="Normal 46 10 6" xfId="4326"/>
    <cellStyle name="Normal 46 10 7" xfId="5065"/>
    <cellStyle name="Normal 46 10 8" xfId="5758"/>
    <cellStyle name="Normal 46 11" xfId="563"/>
    <cellStyle name="Normal 46 11 2" xfId="1356"/>
    <cellStyle name="Normal 46 11 3" xfId="2049"/>
    <cellStyle name="Normal 46 11 4" xfId="2840"/>
    <cellStyle name="Normal 46 11 5" xfId="3533"/>
    <cellStyle name="Normal 46 11 6" xfId="4327"/>
    <cellStyle name="Normal 46 11 7" xfId="5066"/>
    <cellStyle name="Normal 46 11 8" xfId="5759"/>
    <cellStyle name="Normal 46 12" xfId="564"/>
    <cellStyle name="Normal 46 12 2" xfId="1357"/>
    <cellStyle name="Normal 46 12 3" xfId="2050"/>
    <cellStyle name="Normal 46 12 4" xfId="2841"/>
    <cellStyle name="Normal 46 12 5" xfId="3534"/>
    <cellStyle name="Normal 46 12 6" xfId="4328"/>
    <cellStyle name="Normal 46 12 7" xfId="5067"/>
    <cellStyle name="Normal 46 12 8" xfId="5760"/>
    <cellStyle name="Normal 46 13" xfId="565"/>
    <cellStyle name="Normal 46 13 2" xfId="1358"/>
    <cellStyle name="Normal 46 13 3" xfId="2051"/>
    <cellStyle name="Normal 46 13 4" xfId="2842"/>
    <cellStyle name="Normal 46 13 5" xfId="3535"/>
    <cellStyle name="Normal 46 13 6" xfId="4329"/>
    <cellStyle name="Normal 46 13 7" xfId="5068"/>
    <cellStyle name="Normal 46 13 8" xfId="5761"/>
    <cellStyle name="Normal 46 14" xfId="566"/>
    <cellStyle name="Normal 46 14 2" xfId="1359"/>
    <cellStyle name="Normal 46 14 3" xfId="2052"/>
    <cellStyle name="Normal 46 14 4" xfId="2843"/>
    <cellStyle name="Normal 46 14 5" xfId="3536"/>
    <cellStyle name="Normal 46 14 6" xfId="4330"/>
    <cellStyle name="Normal 46 14 7" xfId="5069"/>
    <cellStyle name="Normal 46 14 8" xfId="5762"/>
    <cellStyle name="Normal 46 15" xfId="840"/>
    <cellStyle name="Normal 46 16" xfId="861"/>
    <cellStyle name="Normal 46 17" xfId="2324"/>
    <cellStyle name="Normal 46 18" xfId="2345"/>
    <cellStyle name="Normal 46 19" xfId="3809"/>
    <cellStyle name="Normal 46 2" xfId="567"/>
    <cellStyle name="Normal 46 2 2" xfId="1360"/>
    <cellStyle name="Normal 46 2 3" xfId="2053"/>
    <cellStyle name="Normal 46 2 4" xfId="2844"/>
    <cellStyle name="Normal 46 2 5" xfId="3537"/>
    <cellStyle name="Normal 46 2 6" xfId="4331"/>
    <cellStyle name="Normal 46 2 7" xfId="5070"/>
    <cellStyle name="Normal 46 2 8" xfId="5763"/>
    <cellStyle name="Normal 46 20" xfId="3831"/>
    <cellStyle name="Normal 46 21" xfId="4571"/>
    <cellStyle name="Normal 46 3" xfId="568"/>
    <cellStyle name="Normal 46 3 2" xfId="1361"/>
    <cellStyle name="Normal 46 3 3" xfId="2054"/>
    <cellStyle name="Normal 46 3 4" xfId="2845"/>
    <cellStyle name="Normal 46 3 5" xfId="3538"/>
    <cellStyle name="Normal 46 3 6" xfId="4332"/>
    <cellStyle name="Normal 46 3 7" xfId="5071"/>
    <cellStyle name="Normal 46 3 8" xfId="5764"/>
    <cellStyle name="Normal 46 4" xfId="569"/>
    <cellStyle name="Normal 46 4 2" xfId="1362"/>
    <cellStyle name="Normal 46 4 3" xfId="2055"/>
    <cellStyle name="Normal 46 4 4" xfId="2846"/>
    <cellStyle name="Normal 46 4 5" xfId="3539"/>
    <cellStyle name="Normal 46 4 6" xfId="4333"/>
    <cellStyle name="Normal 46 4 7" xfId="5072"/>
    <cellStyle name="Normal 46 4 8" xfId="5765"/>
    <cellStyle name="Normal 46 5" xfId="570"/>
    <cellStyle name="Normal 46 5 2" xfId="1363"/>
    <cellStyle name="Normal 46 5 3" xfId="2056"/>
    <cellStyle name="Normal 46 5 4" xfId="2847"/>
    <cellStyle name="Normal 46 5 5" xfId="3540"/>
    <cellStyle name="Normal 46 5 6" xfId="4334"/>
    <cellStyle name="Normal 46 5 7" xfId="5073"/>
    <cellStyle name="Normal 46 5 8" xfId="5766"/>
    <cellStyle name="Normal 46 6" xfId="571"/>
    <cellStyle name="Normal 46 6 2" xfId="1364"/>
    <cellStyle name="Normal 46 6 3" xfId="2057"/>
    <cellStyle name="Normal 46 6 4" xfId="2848"/>
    <cellStyle name="Normal 46 6 5" xfId="3541"/>
    <cellStyle name="Normal 46 6 6" xfId="4335"/>
    <cellStyle name="Normal 46 6 7" xfId="5074"/>
    <cellStyle name="Normal 46 6 8" xfId="5767"/>
    <cellStyle name="Normal 46 7" xfId="572"/>
    <cellStyle name="Normal 46 7 2" xfId="1365"/>
    <cellStyle name="Normal 46 7 3" xfId="2058"/>
    <cellStyle name="Normal 46 7 4" xfId="2849"/>
    <cellStyle name="Normal 46 7 5" xfId="3542"/>
    <cellStyle name="Normal 46 7 6" xfId="4336"/>
    <cellStyle name="Normal 46 7 7" xfId="5075"/>
    <cellStyle name="Normal 46 7 8" xfId="5768"/>
    <cellStyle name="Normal 46 8" xfId="573"/>
    <cellStyle name="Normal 46 8 2" xfId="1366"/>
    <cellStyle name="Normal 46 8 3" xfId="2059"/>
    <cellStyle name="Normal 46 8 4" xfId="2850"/>
    <cellStyle name="Normal 46 8 5" xfId="3543"/>
    <cellStyle name="Normal 46 8 6" xfId="4337"/>
    <cellStyle name="Normal 46 8 7" xfId="5076"/>
    <cellStyle name="Normal 46 8 8" xfId="5769"/>
    <cellStyle name="Normal 46 9" xfId="574"/>
    <cellStyle name="Normal 46 9 2" xfId="1367"/>
    <cellStyle name="Normal 46 9 3" xfId="2060"/>
    <cellStyle name="Normal 46 9 4" xfId="2851"/>
    <cellStyle name="Normal 46 9 5" xfId="3544"/>
    <cellStyle name="Normal 46 9 6" xfId="4338"/>
    <cellStyle name="Normal 46 9 7" xfId="5077"/>
    <cellStyle name="Normal 46 9 8" xfId="5770"/>
    <cellStyle name="Normal 47" xfId="42"/>
    <cellStyle name="Normal 47 10" xfId="575"/>
    <cellStyle name="Normal 47 10 2" xfId="1368"/>
    <cellStyle name="Normal 47 10 3" xfId="2061"/>
    <cellStyle name="Normal 47 10 4" xfId="2852"/>
    <cellStyle name="Normal 47 10 5" xfId="3545"/>
    <cellStyle name="Normal 47 10 6" xfId="4339"/>
    <cellStyle name="Normal 47 10 7" xfId="5078"/>
    <cellStyle name="Normal 47 10 8" xfId="5771"/>
    <cellStyle name="Normal 47 11" xfId="576"/>
    <cellStyle name="Normal 47 11 2" xfId="1369"/>
    <cellStyle name="Normal 47 11 3" xfId="2062"/>
    <cellStyle name="Normal 47 11 4" xfId="2853"/>
    <cellStyle name="Normal 47 11 5" xfId="3546"/>
    <cellStyle name="Normal 47 11 6" xfId="4340"/>
    <cellStyle name="Normal 47 11 7" xfId="5079"/>
    <cellStyle name="Normal 47 11 8" xfId="5772"/>
    <cellStyle name="Normal 47 12" xfId="577"/>
    <cellStyle name="Normal 47 12 2" xfId="1370"/>
    <cellStyle name="Normal 47 12 3" xfId="2063"/>
    <cellStyle name="Normal 47 12 4" xfId="2854"/>
    <cellStyle name="Normal 47 12 5" xfId="3547"/>
    <cellStyle name="Normal 47 12 6" xfId="4341"/>
    <cellStyle name="Normal 47 12 7" xfId="5080"/>
    <cellStyle name="Normal 47 12 8" xfId="5773"/>
    <cellStyle name="Normal 47 13" xfId="578"/>
    <cellStyle name="Normal 47 13 2" xfId="1371"/>
    <cellStyle name="Normal 47 13 3" xfId="2064"/>
    <cellStyle name="Normal 47 13 4" xfId="2855"/>
    <cellStyle name="Normal 47 13 5" xfId="3548"/>
    <cellStyle name="Normal 47 13 6" xfId="4342"/>
    <cellStyle name="Normal 47 13 7" xfId="5081"/>
    <cellStyle name="Normal 47 13 8" xfId="5774"/>
    <cellStyle name="Normal 47 14" xfId="579"/>
    <cellStyle name="Normal 47 14 2" xfId="1372"/>
    <cellStyle name="Normal 47 14 3" xfId="2065"/>
    <cellStyle name="Normal 47 14 4" xfId="2856"/>
    <cellStyle name="Normal 47 14 5" xfId="3549"/>
    <cellStyle name="Normal 47 14 6" xfId="4343"/>
    <cellStyle name="Normal 47 14 7" xfId="5082"/>
    <cellStyle name="Normal 47 14 8" xfId="5775"/>
    <cellStyle name="Normal 47 15" xfId="841"/>
    <cellStyle name="Normal 47 16" xfId="860"/>
    <cellStyle name="Normal 47 17" xfId="2325"/>
    <cellStyle name="Normal 47 18" xfId="2344"/>
    <cellStyle name="Normal 47 19" xfId="3810"/>
    <cellStyle name="Normal 47 2" xfId="580"/>
    <cellStyle name="Normal 47 2 2" xfId="1373"/>
    <cellStyle name="Normal 47 2 3" xfId="2066"/>
    <cellStyle name="Normal 47 2 4" xfId="2857"/>
    <cellStyle name="Normal 47 2 5" xfId="3550"/>
    <cellStyle name="Normal 47 2 6" xfId="4344"/>
    <cellStyle name="Normal 47 2 7" xfId="5083"/>
    <cellStyle name="Normal 47 2 8" xfId="5776"/>
    <cellStyle name="Normal 47 20" xfId="3830"/>
    <cellStyle name="Normal 47 21" xfId="4570"/>
    <cellStyle name="Normal 47 3" xfId="581"/>
    <cellStyle name="Normal 47 3 2" xfId="1374"/>
    <cellStyle name="Normal 47 3 3" xfId="2067"/>
    <cellStyle name="Normal 47 3 4" xfId="2858"/>
    <cellStyle name="Normal 47 3 5" xfId="3551"/>
    <cellStyle name="Normal 47 3 6" xfId="4345"/>
    <cellStyle name="Normal 47 3 7" xfId="5084"/>
    <cellStyle name="Normal 47 3 8" xfId="5777"/>
    <cellStyle name="Normal 47 4" xfId="582"/>
    <cellStyle name="Normal 47 4 2" xfId="1375"/>
    <cellStyle name="Normal 47 4 3" xfId="2068"/>
    <cellStyle name="Normal 47 4 4" xfId="2859"/>
    <cellStyle name="Normal 47 4 5" xfId="3552"/>
    <cellStyle name="Normal 47 4 6" xfId="4346"/>
    <cellStyle name="Normal 47 4 7" xfId="5085"/>
    <cellStyle name="Normal 47 4 8" xfId="5778"/>
    <cellStyle name="Normal 47 5" xfId="583"/>
    <cellStyle name="Normal 47 5 2" xfId="1376"/>
    <cellStyle name="Normal 47 5 3" xfId="2069"/>
    <cellStyle name="Normal 47 5 4" xfId="2860"/>
    <cellStyle name="Normal 47 5 5" xfId="3553"/>
    <cellStyle name="Normal 47 5 6" xfId="4347"/>
    <cellStyle name="Normal 47 5 7" xfId="5086"/>
    <cellStyle name="Normal 47 5 8" xfId="5779"/>
    <cellStyle name="Normal 47 6" xfId="584"/>
    <cellStyle name="Normal 47 6 2" xfId="1377"/>
    <cellStyle name="Normal 47 6 3" xfId="2070"/>
    <cellStyle name="Normal 47 6 4" xfId="2861"/>
    <cellStyle name="Normal 47 6 5" xfId="3554"/>
    <cellStyle name="Normal 47 6 6" xfId="4348"/>
    <cellStyle name="Normal 47 6 7" xfId="5087"/>
    <cellStyle name="Normal 47 6 8" xfId="5780"/>
    <cellStyle name="Normal 47 7" xfId="585"/>
    <cellStyle name="Normal 47 7 2" xfId="1378"/>
    <cellStyle name="Normal 47 7 3" xfId="2071"/>
    <cellStyle name="Normal 47 7 4" xfId="2862"/>
    <cellStyle name="Normal 47 7 5" xfId="3555"/>
    <cellStyle name="Normal 47 7 6" xfId="4349"/>
    <cellStyle name="Normal 47 7 7" xfId="5088"/>
    <cellStyle name="Normal 47 7 8" xfId="5781"/>
    <cellStyle name="Normal 47 8" xfId="586"/>
    <cellStyle name="Normal 47 8 2" xfId="1379"/>
    <cellStyle name="Normal 47 8 3" xfId="2072"/>
    <cellStyle name="Normal 47 8 4" xfId="2863"/>
    <cellStyle name="Normal 47 8 5" xfId="3556"/>
    <cellStyle name="Normal 47 8 6" xfId="4350"/>
    <cellStyle name="Normal 47 8 7" xfId="5089"/>
    <cellStyle name="Normal 47 8 8" xfId="5782"/>
    <cellStyle name="Normal 47 9" xfId="587"/>
    <cellStyle name="Normal 47 9 2" xfId="1380"/>
    <cellStyle name="Normal 47 9 3" xfId="2073"/>
    <cellStyle name="Normal 47 9 4" xfId="2864"/>
    <cellStyle name="Normal 47 9 5" xfId="3557"/>
    <cellStyle name="Normal 47 9 6" xfId="4351"/>
    <cellStyle name="Normal 47 9 7" xfId="5090"/>
    <cellStyle name="Normal 47 9 8" xfId="5783"/>
    <cellStyle name="Normal 48" xfId="44"/>
    <cellStyle name="Normal 48 10" xfId="588"/>
    <cellStyle name="Normal 48 10 2" xfId="1381"/>
    <cellStyle name="Normal 48 10 3" xfId="2074"/>
    <cellStyle name="Normal 48 10 4" xfId="2865"/>
    <cellStyle name="Normal 48 10 5" xfId="3558"/>
    <cellStyle name="Normal 48 10 6" xfId="4352"/>
    <cellStyle name="Normal 48 10 7" xfId="5091"/>
    <cellStyle name="Normal 48 10 8" xfId="5784"/>
    <cellStyle name="Normal 48 11" xfId="589"/>
    <cellStyle name="Normal 48 11 2" xfId="1382"/>
    <cellStyle name="Normal 48 11 3" xfId="2075"/>
    <cellStyle name="Normal 48 11 4" xfId="2866"/>
    <cellStyle name="Normal 48 11 5" xfId="3559"/>
    <cellStyle name="Normal 48 11 6" xfId="4353"/>
    <cellStyle name="Normal 48 11 7" xfId="5092"/>
    <cellStyle name="Normal 48 11 8" xfId="5785"/>
    <cellStyle name="Normal 48 12" xfId="590"/>
    <cellStyle name="Normal 48 12 2" xfId="1383"/>
    <cellStyle name="Normal 48 12 3" xfId="2076"/>
    <cellStyle name="Normal 48 12 4" xfId="2867"/>
    <cellStyle name="Normal 48 12 5" xfId="3560"/>
    <cellStyle name="Normal 48 12 6" xfId="4354"/>
    <cellStyle name="Normal 48 12 7" xfId="5093"/>
    <cellStyle name="Normal 48 12 8" xfId="5786"/>
    <cellStyle name="Normal 48 13" xfId="591"/>
    <cellStyle name="Normal 48 13 2" xfId="1384"/>
    <cellStyle name="Normal 48 13 3" xfId="2077"/>
    <cellStyle name="Normal 48 13 4" xfId="2868"/>
    <cellStyle name="Normal 48 13 5" xfId="3561"/>
    <cellStyle name="Normal 48 13 6" xfId="4355"/>
    <cellStyle name="Normal 48 13 7" xfId="5094"/>
    <cellStyle name="Normal 48 13 8" xfId="5787"/>
    <cellStyle name="Normal 48 14" xfId="592"/>
    <cellStyle name="Normal 48 14 2" xfId="1385"/>
    <cellStyle name="Normal 48 14 3" xfId="2078"/>
    <cellStyle name="Normal 48 14 4" xfId="2869"/>
    <cellStyle name="Normal 48 14 5" xfId="3562"/>
    <cellStyle name="Normal 48 14 6" xfId="4356"/>
    <cellStyle name="Normal 48 14 7" xfId="5095"/>
    <cellStyle name="Normal 48 14 8" xfId="5788"/>
    <cellStyle name="Normal 48 15" xfId="843"/>
    <cellStyle name="Normal 48 16" xfId="858"/>
    <cellStyle name="Normal 48 17" xfId="2327"/>
    <cellStyle name="Normal 48 18" xfId="2342"/>
    <cellStyle name="Normal 48 19" xfId="3812"/>
    <cellStyle name="Normal 48 2" xfId="593"/>
    <cellStyle name="Normal 48 2 2" xfId="1386"/>
    <cellStyle name="Normal 48 2 3" xfId="2079"/>
    <cellStyle name="Normal 48 2 4" xfId="2870"/>
    <cellStyle name="Normal 48 2 5" xfId="3563"/>
    <cellStyle name="Normal 48 2 6" xfId="4357"/>
    <cellStyle name="Normal 48 2 7" xfId="5096"/>
    <cellStyle name="Normal 48 2 8" xfId="5789"/>
    <cellStyle name="Normal 48 20" xfId="3828"/>
    <cellStyle name="Normal 48 21" xfId="4568"/>
    <cellStyle name="Normal 48 3" xfId="594"/>
    <cellStyle name="Normal 48 3 2" xfId="1387"/>
    <cellStyle name="Normal 48 3 3" xfId="2080"/>
    <cellStyle name="Normal 48 3 4" xfId="2871"/>
    <cellStyle name="Normal 48 3 5" xfId="3564"/>
    <cellStyle name="Normal 48 3 6" xfId="4358"/>
    <cellStyle name="Normal 48 3 7" xfId="5097"/>
    <cellStyle name="Normal 48 3 8" xfId="5790"/>
    <cellStyle name="Normal 48 4" xfId="595"/>
    <cellStyle name="Normal 48 4 2" xfId="1388"/>
    <cellStyle name="Normal 48 4 3" xfId="2081"/>
    <cellStyle name="Normal 48 4 4" xfId="2872"/>
    <cellStyle name="Normal 48 4 5" xfId="3565"/>
    <cellStyle name="Normal 48 4 6" xfId="4359"/>
    <cellStyle name="Normal 48 4 7" xfId="5098"/>
    <cellStyle name="Normal 48 4 8" xfId="5791"/>
    <cellStyle name="Normal 48 5" xfId="596"/>
    <cellStyle name="Normal 48 5 2" xfId="1389"/>
    <cellStyle name="Normal 48 5 3" xfId="2082"/>
    <cellStyle name="Normal 48 5 4" xfId="2873"/>
    <cellStyle name="Normal 48 5 5" xfId="3566"/>
    <cellStyle name="Normal 48 5 6" xfId="4360"/>
    <cellStyle name="Normal 48 5 7" xfId="5099"/>
    <cellStyle name="Normal 48 5 8" xfId="5792"/>
    <cellStyle name="Normal 48 6" xfId="597"/>
    <cellStyle name="Normal 48 6 2" xfId="1390"/>
    <cellStyle name="Normal 48 6 3" xfId="2083"/>
    <cellStyle name="Normal 48 6 4" xfId="2874"/>
    <cellStyle name="Normal 48 6 5" xfId="3567"/>
    <cellStyle name="Normal 48 6 6" xfId="4361"/>
    <cellStyle name="Normal 48 6 7" xfId="5100"/>
    <cellStyle name="Normal 48 6 8" xfId="5793"/>
    <cellStyle name="Normal 48 7" xfId="598"/>
    <cellStyle name="Normal 48 7 2" xfId="1391"/>
    <cellStyle name="Normal 48 7 3" xfId="2084"/>
    <cellStyle name="Normal 48 7 4" xfId="2875"/>
    <cellStyle name="Normal 48 7 5" xfId="3568"/>
    <cellStyle name="Normal 48 7 6" xfId="4362"/>
    <cellStyle name="Normal 48 7 7" xfId="5101"/>
    <cellStyle name="Normal 48 7 8" xfId="5794"/>
    <cellStyle name="Normal 48 8" xfId="599"/>
    <cellStyle name="Normal 48 8 2" xfId="1392"/>
    <cellStyle name="Normal 48 8 3" xfId="2085"/>
    <cellStyle name="Normal 48 8 4" xfId="2876"/>
    <cellStyle name="Normal 48 8 5" xfId="3569"/>
    <cellStyle name="Normal 48 8 6" xfId="4363"/>
    <cellStyle name="Normal 48 8 7" xfId="5102"/>
    <cellStyle name="Normal 48 8 8" xfId="5795"/>
    <cellStyle name="Normal 48 9" xfId="600"/>
    <cellStyle name="Normal 48 9 2" xfId="1393"/>
    <cellStyle name="Normal 48 9 3" xfId="2086"/>
    <cellStyle name="Normal 48 9 4" xfId="2877"/>
    <cellStyle name="Normal 48 9 5" xfId="3570"/>
    <cellStyle name="Normal 48 9 6" xfId="4364"/>
    <cellStyle name="Normal 48 9 7" xfId="5103"/>
    <cellStyle name="Normal 48 9 8" xfId="5796"/>
    <cellStyle name="Normal 49" xfId="45"/>
    <cellStyle name="Normal 49 10" xfId="601"/>
    <cellStyle name="Normal 49 10 2" xfId="1394"/>
    <cellStyle name="Normal 49 10 3" xfId="2087"/>
    <cellStyle name="Normal 49 10 4" xfId="2878"/>
    <cellStyle name="Normal 49 10 5" xfId="3571"/>
    <cellStyle name="Normal 49 10 6" xfId="4365"/>
    <cellStyle name="Normal 49 10 7" xfId="5104"/>
    <cellStyle name="Normal 49 10 8" xfId="5797"/>
    <cellStyle name="Normal 49 11" xfId="602"/>
    <cellStyle name="Normal 49 11 2" xfId="1395"/>
    <cellStyle name="Normal 49 11 3" xfId="2088"/>
    <cellStyle name="Normal 49 11 4" xfId="2879"/>
    <cellStyle name="Normal 49 11 5" xfId="3572"/>
    <cellStyle name="Normal 49 11 6" xfId="4366"/>
    <cellStyle name="Normal 49 11 7" xfId="5105"/>
    <cellStyle name="Normal 49 11 8" xfId="5798"/>
    <cellStyle name="Normal 49 12" xfId="603"/>
    <cellStyle name="Normal 49 12 2" xfId="1396"/>
    <cellStyle name="Normal 49 12 3" xfId="2089"/>
    <cellStyle name="Normal 49 12 4" xfId="2880"/>
    <cellStyle name="Normal 49 12 5" xfId="3573"/>
    <cellStyle name="Normal 49 12 6" xfId="4367"/>
    <cellStyle name="Normal 49 12 7" xfId="5106"/>
    <cellStyle name="Normal 49 12 8" xfId="5799"/>
    <cellStyle name="Normal 49 13" xfId="604"/>
    <cellStyle name="Normal 49 13 2" xfId="1397"/>
    <cellStyle name="Normal 49 13 3" xfId="2090"/>
    <cellStyle name="Normal 49 13 4" xfId="2881"/>
    <cellStyle name="Normal 49 13 5" xfId="3574"/>
    <cellStyle name="Normal 49 13 6" xfId="4368"/>
    <cellStyle name="Normal 49 13 7" xfId="5107"/>
    <cellStyle name="Normal 49 13 8" xfId="5800"/>
    <cellStyle name="Normal 49 14" xfId="605"/>
    <cellStyle name="Normal 49 14 2" xfId="1398"/>
    <cellStyle name="Normal 49 14 3" xfId="2091"/>
    <cellStyle name="Normal 49 14 4" xfId="2882"/>
    <cellStyle name="Normal 49 14 5" xfId="3575"/>
    <cellStyle name="Normal 49 14 6" xfId="4369"/>
    <cellStyle name="Normal 49 14 7" xfId="5108"/>
    <cellStyle name="Normal 49 14 8" xfId="5801"/>
    <cellStyle name="Normal 49 15" xfId="844"/>
    <cellStyle name="Normal 49 16" xfId="857"/>
    <cellStyle name="Normal 49 17" xfId="2328"/>
    <cellStyle name="Normal 49 18" xfId="2341"/>
    <cellStyle name="Normal 49 19" xfId="3813"/>
    <cellStyle name="Normal 49 2" xfId="606"/>
    <cellStyle name="Normal 49 2 2" xfId="1399"/>
    <cellStyle name="Normal 49 2 3" xfId="2092"/>
    <cellStyle name="Normal 49 2 4" xfId="2883"/>
    <cellStyle name="Normal 49 2 5" xfId="3576"/>
    <cellStyle name="Normal 49 2 6" xfId="4370"/>
    <cellStyle name="Normal 49 2 7" xfId="5109"/>
    <cellStyle name="Normal 49 2 8" xfId="5802"/>
    <cellStyle name="Normal 49 20" xfId="3827"/>
    <cellStyle name="Normal 49 21" xfId="4567"/>
    <cellStyle name="Normal 49 3" xfId="607"/>
    <cellStyle name="Normal 49 3 2" xfId="1400"/>
    <cellStyle name="Normal 49 3 3" xfId="2093"/>
    <cellStyle name="Normal 49 3 4" xfId="2884"/>
    <cellStyle name="Normal 49 3 5" xfId="3577"/>
    <cellStyle name="Normal 49 3 6" xfId="4371"/>
    <cellStyle name="Normal 49 3 7" xfId="5110"/>
    <cellStyle name="Normal 49 3 8" xfId="5803"/>
    <cellStyle name="Normal 49 4" xfId="608"/>
    <cellStyle name="Normal 49 4 2" xfId="1401"/>
    <cellStyle name="Normal 49 4 3" xfId="2094"/>
    <cellStyle name="Normal 49 4 4" xfId="2885"/>
    <cellStyle name="Normal 49 4 5" xfId="3578"/>
    <cellStyle name="Normal 49 4 6" xfId="4372"/>
    <cellStyle name="Normal 49 4 7" xfId="5111"/>
    <cellStyle name="Normal 49 4 8" xfId="5804"/>
    <cellStyle name="Normal 49 5" xfId="609"/>
    <cellStyle name="Normal 49 5 2" xfId="1402"/>
    <cellStyle name="Normal 49 5 3" xfId="2095"/>
    <cellStyle name="Normal 49 5 4" xfId="2886"/>
    <cellStyle name="Normal 49 5 5" xfId="3579"/>
    <cellStyle name="Normal 49 5 6" xfId="4373"/>
    <cellStyle name="Normal 49 5 7" xfId="5112"/>
    <cellStyle name="Normal 49 5 8" xfId="5805"/>
    <cellStyle name="Normal 49 6" xfId="610"/>
    <cellStyle name="Normal 49 6 2" xfId="1403"/>
    <cellStyle name="Normal 49 6 3" xfId="2096"/>
    <cellStyle name="Normal 49 6 4" xfId="2887"/>
    <cellStyle name="Normal 49 6 5" xfId="3580"/>
    <cellStyle name="Normal 49 6 6" xfId="4374"/>
    <cellStyle name="Normal 49 6 7" xfId="5113"/>
    <cellStyle name="Normal 49 6 8" xfId="5806"/>
    <cellStyle name="Normal 49 7" xfId="611"/>
    <cellStyle name="Normal 49 7 2" xfId="1404"/>
    <cellStyle name="Normal 49 7 3" xfId="2097"/>
    <cellStyle name="Normal 49 7 4" xfId="2888"/>
    <cellStyle name="Normal 49 7 5" xfId="3581"/>
    <cellStyle name="Normal 49 7 6" xfId="4375"/>
    <cellStyle name="Normal 49 7 7" xfId="5114"/>
    <cellStyle name="Normal 49 7 8" xfId="5807"/>
    <cellStyle name="Normal 49 8" xfId="612"/>
    <cellStyle name="Normal 49 8 2" xfId="1405"/>
    <cellStyle name="Normal 49 8 3" xfId="2098"/>
    <cellStyle name="Normal 49 8 4" xfId="2889"/>
    <cellStyle name="Normal 49 8 5" xfId="3582"/>
    <cellStyle name="Normal 49 8 6" xfId="4376"/>
    <cellStyle name="Normal 49 8 7" xfId="5115"/>
    <cellStyle name="Normal 49 8 8" xfId="5808"/>
    <cellStyle name="Normal 49 9" xfId="613"/>
    <cellStyle name="Normal 49 9 2" xfId="1406"/>
    <cellStyle name="Normal 49 9 3" xfId="2099"/>
    <cellStyle name="Normal 49 9 4" xfId="2890"/>
    <cellStyle name="Normal 49 9 5" xfId="3583"/>
    <cellStyle name="Normal 49 9 6" xfId="4377"/>
    <cellStyle name="Normal 49 9 7" xfId="5116"/>
    <cellStyle name="Normal 49 9 8" xfId="5809"/>
    <cellStyle name="Normal 5" xfId="4"/>
    <cellStyle name="Normal 5 10" xfId="614"/>
    <cellStyle name="Normal 5 10 2" xfId="1407"/>
    <cellStyle name="Normal 5 10 3" xfId="2100"/>
    <cellStyle name="Normal 5 10 4" xfId="2891"/>
    <cellStyle name="Normal 5 10 5" xfId="3584"/>
    <cellStyle name="Normal 5 10 6" xfId="4378"/>
    <cellStyle name="Normal 5 10 7" xfId="5117"/>
    <cellStyle name="Normal 5 10 8" xfId="5810"/>
    <cellStyle name="Normal 5 11" xfId="615"/>
    <cellStyle name="Normal 5 11 2" xfId="1408"/>
    <cellStyle name="Normal 5 11 3" xfId="2101"/>
    <cellStyle name="Normal 5 11 4" xfId="2892"/>
    <cellStyle name="Normal 5 11 5" xfId="3585"/>
    <cellStyle name="Normal 5 11 6" xfId="4379"/>
    <cellStyle name="Normal 5 11 7" xfId="5118"/>
    <cellStyle name="Normal 5 11 8" xfId="5811"/>
    <cellStyle name="Normal 5 12" xfId="616"/>
    <cellStyle name="Normal 5 12 2" xfId="1409"/>
    <cellStyle name="Normal 5 12 3" xfId="2102"/>
    <cellStyle name="Normal 5 12 4" xfId="2893"/>
    <cellStyle name="Normal 5 12 5" xfId="3586"/>
    <cellStyle name="Normal 5 12 6" xfId="4380"/>
    <cellStyle name="Normal 5 12 7" xfId="5119"/>
    <cellStyle name="Normal 5 12 8" xfId="5812"/>
    <cellStyle name="Normal 5 13" xfId="617"/>
    <cellStyle name="Normal 5 13 2" xfId="1410"/>
    <cellStyle name="Normal 5 13 3" xfId="2103"/>
    <cellStyle name="Normal 5 13 4" xfId="2894"/>
    <cellStyle name="Normal 5 13 5" xfId="3587"/>
    <cellStyle name="Normal 5 13 6" xfId="4381"/>
    <cellStyle name="Normal 5 13 7" xfId="5120"/>
    <cellStyle name="Normal 5 13 8" xfId="5813"/>
    <cellStyle name="Normal 5 14" xfId="618"/>
    <cellStyle name="Normal 5 14 2" xfId="1411"/>
    <cellStyle name="Normal 5 14 3" xfId="2104"/>
    <cellStyle name="Normal 5 14 4" xfId="2895"/>
    <cellStyle name="Normal 5 14 5" xfId="3588"/>
    <cellStyle name="Normal 5 14 6" xfId="4382"/>
    <cellStyle name="Normal 5 14 7" xfId="5121"/>
    <cellStyle name="Normal 5 14 8" xfId="5814"/>
    <cellStyle name="Normal 5 15" xfId="803"/>
    <cellStyle name="Normal 5 16" xfId="1144"/>
    <cellStyle name="Normal 5 17" xfId="2287"/>
    <cellStyle name="Normal 5 18" xfId="2628"/>
    <cellStyle name="Normal 5 19" xfId="3772"/>
    <cellStyle name="Normal 5 2" xfId="619"/>
    <cellStyle name="Normal 5 2 2" xfId="1412"/>
    <cellStyle name="Normal 5 2 3" xfId="2105"/>
    <cellStyle name="Normal 5 2 4" xfId="2896"/>
    <cellStyle name="Normal 5 2 5" xfId="3589"/>
    <cellStyle name="Normal 5 2 6" xfId="4383"/>
    <cellStyle name="Normal 5 2 7" xfId="5122"/>
    <cellStyle name="Normal 5 2 8" xfId="5815"/>
    <cellStyle name="Normal 5 20" xfId="4114"/>
    <cellStyle name="Normal 5 21" xfId="4854"/>
    <cellStyle name="Normal 5 3" xfId="620"/>
    <cellStyle name="Normal 5 3 2" xfId="1413"/>
    <cellStyle name="Normal 5 3 3" xfId="2106"/>
    <cellStyle name="Normal 5 3 4" xfId="2897"/>
    <cellStyle name="Normal 5 3 5" xfId="3590"/>
    <cellStyle name="Normal 5 3 6" xfId="4384"/>
    <cellStyle name="Normal 5 3 7" xfId="5123"/>
    <cellStyle name="Normal 5 3 8" xfId="5816"/>
    <cellStyle name="Normal 5 4" xfId="621"/>
    <cellStyle name="Normal 5 4 2" xfId="1414"/>
    <cellStyle name="Normal 5 4 3" xfId="2107"/>
    <cellStyle name="Normal 5 4 4" xfId="2898"/>
    <cellStyle name="Normal 5 4 5" xfId="3591"/>
    <cellStyle name="Normal 5 4 6" xfId="4385"/>
    <cellStyle name="Normal 5 4 7" xfId="5124"/>
    <cellStyle name="Normal 5 4 8" xfId="5817"/>
    <cellStyle name="Normal 5 5" xfId="622"/>
    <cellStyle name="Normal 5 5 2" xfId="1415"/>
    <cellStyle name="Normal 5 5 3" xfId="2108"/>
    <cellStyle name="Normal 5 5 4" xfId="2899"/>
    <cellStyle name="Normal 5 5 5" xfId="3592"/>
    <cellStyle name="Normal 5 5 6" xfId="4386"/>
    <cellStyle name="Normal 5 5 7" xfId="5125"/>
    <cellStyle name="Normal 5 5 8" xfId="5818"/>
    <cellStyle name="Normal 5 6" xfId="623"/>
    <cellStyle name="Normal 5 6 2" xfId="1416"/>
    <cellStyle name="Normal 5 6 3" xfId="2109"/>
    <cellStyle name="Normal 5 6 4" xfId="2900"/>
    <cellStyle name="Normal 5 6 5" xfId="3593"/>
    <cellStyle name="Normal 5 6 6" xfId="4387"/>
    <cellStyle name="Normal 5 6 7" xfId="5126"/>
    <cellStyle name="Normal 5 6 8" xfId="5819"/>
    <cellStyle name="Normal 5 7" xfId="624"/>
    <cellStyle name="Normal 5 7 2" xfId="1417"/>
    <cellStyle name="Normal 5 7 3" xfId="2110"/>
    <cellStyle name="Normal 5 7 4" xfId="2901"/>
    <cellStyle name="Normal 5 7 5" xfId="3594"/>
    <cellStyle name="Normal 5 7 6" xfId="4388"/>
    <cellStyle name="Normal 5 7 7" xfId="5127"/>
    <cellStyle name="Normal 5 7 8" xfId="5820"/>
    <cellStyle name="Normal 5 8" xfId="625"/>
    <cellStyle name="Normal 5 8 2" xfId="1418"/>
    <cellStyle name="Normal 5 8 3" xfId="2111"/>
    <cellStyle name="Normal 5 8 4" xfId="2902"/>
    <cellStyle name="Normal 5 8 5" xfId="3595"/>
    <cellStyle name="Normal 5 8 6" xfId="4389"/>
    <cellStyle name="Normal 5 8 7" xfId="5128"/>
    <cellStyle name="Normal 5 8 8" xfId="5821"/>
    <cellStyle name="Normal 5 9" xfId="626"/>
    <cellStyle name="Normal 5 9 2" xfId="1419"/>
    <cellStyle name="Normal 5 9 3" xfId="2112"/>
    <cellStyle name="Normal 5 9 4" xfId="2903"/>
    <cellStyle name="Normal 5 9 5" xfId="3596"/>
    <cellStyle name="Normal 5 9 6" xfId="4390"/>
    <cellStyle name="Normal 5 9 7" xfId="5129"/>
    <cellStyle name="Normal 5 9 8" xfId="5822"/>
    <cellStyle name="Normal 50" xfId="46"/>
    <cellStyle name="Normal 50 10" xfId="627"/>
    <cellStyle name="Normal 50 10 2" xfId="1420"/>
    <cellStyle name="Normal 50 10 3" xfId="2113"/>
    <cellStyle name="Normal 50 10 4" xfId="2904"/>
    <cellStyle name="Normal 50 10 5" xfId="3597"/>
    <cellStyle name="Normal 50 10 6" xfId="4391"/>
    <cellStyle name="Normal 50 10 7" xfId="5130"/>
    <cellStyle name="Normal 50 10 8" xfId="5823"/>
    <cellStyle name="Normal 50 11" xfId="628"/>
    <cellStyle name="Normal 50 11 2" xfId="1421"/>
    <cellStyle name="Normal 50 11 3" xfId="2114"/>
    <cellStyle name="Normal 50 11 4" xfId="2905"/>
    <cellStyle name="Normal 50 11 5" xfId="3598"/>
    <cellStyle name="Normal 50 11 6" xfId="4392"/>
    <cellStyle name="Normal 50 11 7" xfId="5131"/>
    <cellStyle name="Normal 50 11 8" xfId="5824"/>
    <cellStyle name="Normal 50 12" xfId="629"/>
    <cellStyle name="Normal 50 12 2" xfId="1422"/>
    <cellStyle name="Normal 50 12 3" xfId="2115"/>
    <cellStyle name="Normal 50 12 4" xfId="2906"/>
    <cellStyle name="Normal 50 12 5" xfId="3599"/>
    <cellStyle name="Normal 50 12 6" xfId="4393"/>
    <cellStyle name="Normal 50 12 7" xfId="5132"/>
    <cellStyle name="Normal 50 12 8" xfId="5825"/>
    <cellStyle name="Normal 50 13" xfId="630"/>
    <cellStyle name="Normal 50 13 2" xfId="1423"/>
    <cellStyle name="Normal 50 13 3" xfId="2116"/>
    <cellStyle name="Normal 50 13 4" xfId="2907"/>
    <cellStyle name="Normal 50 13 5" xfId="3600"/>
    <cellStyle name="Normal 50 13 6" xfId="4394"/>
    <cellStyle name="Normal 50 13 7" xfId="5133"/>
    <cellStyle name="Normal 50 13 8" xfId="5826"/>
    <cellStyle name="Normal 50 14" xfId="631"/>
    <cellStyle name="Normal 50 14 2" xfId="1424"/>
    <cellStyle name="Normal 50 14 3" xfId="2117"/>
    <cellStyle name="Normal 50 14 4" xfId="2908"/>
    <cellStyle name="Normal 50 14 5" xfId="3601"/>
    <cellStyle name="Normal 50 14 6" xfId="4395"/>
    <cellStyle name="Normal 50 14 7" xfId="5134"/>
    <cellStyle name="Normal 50 14 8" xfId="5827"/>
    <cellStyle name="Normal 50 15" xfId="845"/>
    <cellStyle name="Normal 50 16" xfId="856"/>
    <cellStyle name="Normal 50 17" xfId="2329"/>
    <cellStyle name="Normal 50 18" xfId="2340"/>
    <cellStyle name="Normal 50 19" xfId="3814"/>
    <cellStyle name="Normal 50 2" xfId="632"/>
    <cellStyle name="Normal 50 2 2" xfId="1425"/>
    <cellStyle name="Normal 50 2 3" xfId="2118"/>
    <cellStyle name="Normal 50 2 4" xfId="2909"/>
    <cellStyle name="Normal 50 2 5" xfId="3602"/>
    <cellStyle name="Normal 50 2 6" xfId="4396"/>
    <cellStyle name="Normal 50 2 7" xfId="5135"/>
    <cellStyle name="Normal 50 2 8" xfId="5828"/>
    <cellStyle name="Normal 50 20" xfId="3826"/>
    <cellStyle name="Normal 50 21" xfId="4566"/>
    <cellStyle name="Normal 50 3" xfId="633"/>
    <cellStyle name="Normal 50 3 2" xfId="1426"/>
    <cellStyle name="Normal 50 3 3" xfId="2119"/>
    <cellStyle name="Normal 50 3 4" xfId="2910"/>
    <cellStyle name="Normal 50 3 5" xfId="3603"/>
    <cellStyle name="Normal 50 3 6" xfId="4397"/>
    <cellStyle name="Normal 50 3 7" xfId="5136"/>
    <cellStyle name="Normal 50 3 8" xfId="5829"/>
    <cellStyle name="Normal 50 4" xfId="634"/>
    <cellStyle name="Normal 50 4 2" xfId="1427"/>
    <cellStyle name="Normal 50 4 3" xfId="2120"/>
    <cellStyle name="Normal 50 4 4" xfId="2911"/>
    <cellStyle name="Normal 50 4 5" xfId="3604"/>
    <cellStyle name="Normal 50 4 6" xfId="4398"/>
    <cellStyle name="Normal 50 4 7" xfId="5137"/>
    <cellStyle name="Normal 50 4 8" xfId="5830"/>
    <cellStyle name="Normal 50 5" xfId="635"/>
    <cellStyle name="Normal 50 5 2" xfId="1428"/>
    <cellStyle name="Normal 50 5 3" xfId="2121"/>
    <cellStyle name="Normal 50 5 4" xfId="2912"/>
    <cellStyle name="Normal 50 5 5" xfId="3605"/>
    <cellStyle name="Normal 50 5 6" xfId="4399"/>
    <cellStyle name="Normal 50 5 7" xfId="5138"/>
    <cellStyle name="Normal 50 5 8" xfId="5831"/>
    <cellStyle name="Normal 50 6" xfId="636"/>
    <cellStyle name="Normal 50 6 2" xfId="1429"/>
    <cellStyle name="Normal 50 6 3" xfId="2122"/>
    <cellStyle name="Normal 50 6 4" xfId="2913"/>
    <cellStyle name="Normal 50 6 5" xfId="3606"/>
    <cellStyle name="Normal 50 6 6" xfId="4400"/>
    <cellStyle name="Normal 50 6 7" xfId="5139"/>
    <cellStyle name="Normal 50 6 8" xfId="5832"/>
    <cellStyle name="Normal 50 7" xfId="637"/>
    <cellStyle name="Normal 50 7 2" xfId="1430"/>
    <cellStyle name="Normal 50 7 3" xfId="2123"/>
    <cellStyle name="Normal 50 7 4" xfId="2914"/>
    <cellStyle name="Normal 50 7 5" xfId="3607"/>
    <cellStyle name="Normal 50 7 6" xfId="4401"/>
    <cellStyle name="Normal 50 7 7" xfId="5140"/>
    <cellStyle name="Normal 50 7 8" xfId="5833"/>
    <cellStyle name="Normal 50 8" xfId="638"/>
    <cellStyle name="Normal 50 8 2" xfId="1431"/>
    <cellStyle name="Normal 50 8 3" xfId="2124"/>
    <cellStyle name="Normal 50 8 4" xfId="2915"/>
    <cellStyle name="Normal 50 8 5" xfId="3608"/>
    <cellStyle name="Normal 50 8 6" xfId="4402"/>
    <cellStyle name="Normal 50 8 7" xfId="5141"/>
    <cellStyle name="Normal 50 8 8" xfId="5834"/>
    <cellStyle name="Normal 50 9" xfId="639"/>
    <cellStyle name="Normal 50 9 2" xfId="1432"/>
    <cellStyle name="Normal 50 9 3" xfId="2125"/>
    <cellStyle name="Normal 50 9 4" xfId="2916"/>
    <cellStyle name="Normal 50 9 5" xfId="3609"/>
    <cellStyle name="Normal 50 9 6" xfId="4403"/>
    <cellStyle name="Normal 50 9 7" xfId="5142"/>
    <cellStyle name="Normal 50 9 8" xfId="5835"/>
    <cellStyle name="Normal 51" xfId="47"/>
    <cellStyle name="Normal 51 10" xfId="640"/>
    <cellStyle name="Normal 51 10 2" xfId="1433"/>
    <cellStyle name="Normal 51 10 3" xfId="2126"/>
    <cellStyle name="Normal 51 10 4" xfId="2917"/>
    <cellStyle name="Normal 51 10 5" xfId="3610"/>
    <cellStyle name="Normal 51 10 6" xfId="4404"/>
    <cellStyle name="Normal 51 10 7" xfId="5143"/>
    <cellStyle name="Normal 51 10 8" xfId="5836"/>
    <cellStyle name="Normal 51 11" xfId="641"/>
    <cellStyle name="Normal 51 11 2" xfId="1434"/>
    <cellStyle name="Normal 51 11 3" xfId="2127"/>
    <cellStyle name="Normal 51 11 4" xfId="2918"/>
    <cellStyle name="Normal 51 11 5" xfId="3611"/>
    <cellStyle name="Normal 51 11 6" xfId="4405"/>
    <cellStyle name="Normal 51 11 7" xfId="5144"/>
    <cellStyle name="Normal 51 11 8" xfId="5837"/>
    <cellStyle name="Normal 51 12" xfId="642"/>
    <cellStyle name="Normal 51 12 2" xfId="1435"/>
    <cellStyle name="Normal 51 12 3" xfId="2128"/>
    <cellStyle name="Normal 51 12 4" xfId="2919"/>
    <cellStyle name="Normal 51 12 5" xfId="3612"/>
    <cellStyle name="Normal 51 12 6" xfId="4406"/>
    <cellStyle name="Normal 51 12 7" xfId="5145"/>
    <cellStyle name="Normal 51 12 8" xfId="5838"/>
    <cellStyle name="Normal 51 13" xfId="643"/>
    <cellStyle name="Normal 51 13 2" xfId="1436"/>
    <cellStyle name="Normal 51 13 3" xfId="2129"/>
    <cellStyle name="Normal 51 13 4" xfId="2920"/>
    <cellStyle name="Normal 51 13 5" xfId="3613"/>
    <cellStyle name="Normal 51 13 6" xfId="4407"/>
    <cellStyle name="Normal 51 13 7" xfId="5146"/>
    <cellStyle name="Normal 51 13 8" xfId="5839"/>
    <cellStyle name="Normal 51 14" xfId="644"/>
    <cellStyle name="Normal 51 14 2" xfId="1437"/>
    <cellStyle name="Normal 51 14 3" xfId="2130"/>
    <cellStyle name="Normal 51 14 4" xfId="2921"/>
    <cellStyle name="Normal 51 14 5" xfId="3614"/>
    <cellStyle name="Normal 51 14 6" xfId="4408"/>
    <cellStyle name="Normal 51 14 7" xfId="5147"/>
    <cellStyle name="Normal 51 14 8" xfId="5840"/>
    <cellStyle name="Normal 51 15" xfId="846"/>
    <cellStyle name="Normal 51 16" xfId="855"/>
    <cellStyle name="Normal 51 17" xfId="2330"/>
    <cellStyle name="Normal 51 18" xfId="2339"/>
    <cellStyle name="Normal 51 19" xfId="3815"/>
    <cellStyle name="Normal 51 2" xfId="645"/>
    <cellStyle name="Normal 51 2 2" xfId="1438"/>
    <cellStyle name="Normal 51 2 3" xfId="2131"/>
    <cellStyle name="Normal 51 2 4" xfId="2922"/>
    <cellStyle name="Normal 51 2 5" xfId="3615"/>
    <cellStyle name="Normal 51 2 6" xfId="4409"/>
    <cellStyle name="Normal 51 2 7" xfId="5148"/>
    <cellStyle name="Normal 51 2 8" xfId="5841"/>
    <cellStyle name="Normal 51 20" xfId="3825"/>
    <cellStyle name="Normal 51 21" xfId="4565"/>
    <cellStyle name="Normal 51 3" xfId="646"/>
    <cellStyle name="Normal 51 3 2" xfId="1439"/>
    <cellStyle name="Normal 51 3 3" xfId="2132"/>
    <cellStyle name="Normal 51 3 4" xfId="2923"/>
    <cellStyle name="Normal 51 3 5" xfId="3616"/>
    <cellStyle name="Normal 51 3 6" xfId="4410"/>
    <cellStyle name="Normal 51 3 7" xfId="5149"/>
    <cellStyle name="Normal 51 3 8" xfId="5842"/>
    <cellStyle name="Normal 51 4" xfId="647"/>
    <cellStyle name="Normal 51 4 2" xfId="1440"/>
    <cellStyle name="Normal 51 4 3" xfId="2133"/>
    <cellStyle name="Normal 51 4 4" xfId="2924"/>
    <cellStyle name="Normal 51 4 5" xfId="3617"/>
    <cellStyle name="Normal 51 4 6" xfId="4411"/>
    <cellStyle name="Normal 51 4 7" xfId="5150"/>
    <cellStyle name="Normal 51 4 8" xfId="5843"/>
    <cellStyle name="Normal 51 5" xfId="648"/>
    <cellStyle name="Normal 51 5 2" xfId="1441"/>
    <cellStyle name="Normal 51 5 3" xfId="2134"/>
    <cellStyle name="Normal 51 5 4" xfId="2925"/>
    <cellStyle name="Normal 51 5 5" xfId="3618"/>
    <cellStyle name="Normal 51 5 6" xfId="4412"/>
    <cellStyle name="Normal 51 5 7" xfId="5151"/>
    <cellStyle name="Normal 51 5 8" xfId="5844"/>
    <cellStyle name="Normal 51 6" xfId="649"/>
    <cellStyle name="Normal 51 6 2" xfId="1442"/>
    <cellStyle name="Normal 51 6 3" xfId="2135"/>
    <cellStyle name="Normal 51 6 4" xfId="2926"/>
    <cellStyle name="Normal 51 6 5" xfId="3619"/>
    <cellStyle name="Normal 51 6 6" xfId="4413"/>
    <cellStyle name="Normal 51 6 7" xfId="5152"/>
    <cellStyle name="Normal 51 6 8" xfId="5845"/>
    <cellStyle name="Normal 51 7" xfId="650"/>
    <cellStyle name="Normal 51 7 2" xfId="1443"/>
    <cellStyle name="Normal 51 7 3" xfId="2136"/>
    <cellStyle name="Normal 51 7 4" xfId="2927"/>
    <cellStyle name="Normal 51 7 5" xfId="3620"/>
    <cellStyle name="Normal 51 7 6" xfId="4414"/>
    <cellStyle name="Normal 51 7 7" xfId="5153"/>
    <cellStyle name="Normal 51 7 8" xfId="5846"/>
    <cellStyle name="Normal 51 8" xfId="651"/>
    <cellStyle name="Normal 51 8 2" xfId="1444"/>
    <cellStyle name="Normal 51 8 3" xfId="2137"/>
    <cellStyle name="Normal 51 8 4" xfId="2928"/>
    <cellStyle name="Normal 51 8 5" xfId="3621"/>
    <cellStyle name="Normal 51 8 6" xfId="4415"/>
    <cellStyle name="Normal 51 8 7" xfId="5154"/>
    <cellStyle name="Normal 51 8 8" xfId="5847"/>
    <cellStyle name="Normal 51 9" xfId="652"/>
    <cellStyle name="Normal 51 9 2" xfId="1445"/>
    <cellStyle name="Normal 51 9 3" xfId="2138"/>
    <cellStyle name="Normal 51 9 4" xfId="2929"/>
    <cellStyle name="Normal 51 9 5" xfId="3622"/>
    <cellStyle name="Normal 51 9 6" xfId="4416"/>
    <cellStyle name="Normal 51 9 7" xfId="5155"/>
    <cellStyle name="Normal 51 9 8" xfId="5848"/>
    <cellStyle name="Normal 52" xfId="48"/>
    <cellStyle name="Normal 52 10" xfId="653"/>
    <cellStyle name="Normal 52 10 2" xfId="1446"/>
    <cellStyle name="Normal 52 10 3" xfId="2139"/>
    <cellStyle name="Normal 52 10 4" xfId="2930"/>
    <cellStyle name="Normal 52 10 5" xfId="3623"/>
    <cellStyle name="Normal 52 10 6" xfId="4417"/>
    <cellStyle name="Normal 52 10 7" xfId="5156"/>
    <cellStyle name="Normal 52 10 8" xfId="5849"/>
    <cellStyle name="Normal 52 11" xfId="654"/>
    <cellStyle name="Normal 52 11 2" xfId="1447"/>
    <cellStyle name="Normal 52 11 3" xfId="2140"/>
    <cellStyle name="Normal 52 11 4" xfId="2931"/>
    <cellStyle name="Normal 52 11 5" xfId="3624"/>
    <cellStyle name="Normal 52 11 6" xfId="4418"/>
    <cellStyle name="Normal 52 11 7" xfId="5157"/>
    <cellStyle name="Normal 52 11 8" xfId="5850"/>
    <cellStyle name="Normal 52 12" xfId="655"/>
    <cellStyle name="Normal 52 12 2" xfId="1448"/>
    <cellStyle name="Normal 52 12 3" xfId="2141"/>
    <cellStyle name="Normal 52 12 4" xfId="2932"/>
    <cellStyle name="Normal 52 12 5" xfId="3625"/>
    <cellStyle name="Normal 52 12 6" xfId="4419"/>
    <cellStyle name="Normal 52 12 7" xfId="5158"/>
    <cellStyle name="Normal 52 12 8" xfId="5851"/>
    <cellStyle name="Normal 52 13" xfId="656"/>
    <cellStyle name="Normal 52 13 2" xfId="1449"/>
    <cellStyle name="Normal 52 13 3" xfId="2142"/>
    <cellStyle name="Normal 52 13 4" xfId="2933"/>
    <cellStyle name="Normal 52 13 5" xfId="3626"/>
    <cellStyle name="Normal 52 13 6" xfId="4420"/>
    <cellStyle name="Normal 52 13 7" xfId="5159"/>
    <cellStyle name="Normal 52 13 8" xfId="5852"/>
    <cellStyle name="Normal 52 14" xfId="657"/>
    <cellStyle name="Normal 52 14 2" xfId="1450"/>
    <cellStyle name="Normal 52 14 3" xfId="2143"/>
    <cellStyle name="Normal 52 14 4" xfId="2934"/>
    <cellStyle name="Normal 52 14 5" xfId="3627"/>
    <cellStyle name="Normal 52 14 6" xfId="4421"/>
    <cellStyle name="Normal 52 14 7" xfId="5160"/>
    <cellStyle name="Normal 52 14 8" xfId="5853"/>
    <cellStyle name="Normal 52 15" xfId="847"/>
    <cellStyle name="Normal 52 16" xfId="854"/>
    <cellStyle name="Normal 52 17" xfId="2331"/>
    <cellStyle name="Normal 52 18" xfId="2338"/>
    <cellStyle name="Normal 52 19" xfId="3816"/>
    <cellStyle name="Normal 52 2" xfId="658"/>
    <cellStyle name="Normal 52 2 2" xfId="1451"/>
    <cellStyle name="Normal 52 2 3" xfId="2144"/>
    <cellStyle name="Normal 52 2 4" xfId="2935"/>
    <cellStyle name="Normal 52 2 5" xfId="3628"/>
    <cellStyle name="Normal 52 2 6" xfId="4422"/>
    <cellStyle name="Normal 52 2 7" xfId="5161"/>
    <cellStyle name="Normal 52 2 8" xfId="5854"/>
    <cellStyle name="Normal 52 20" xfId="3824"/>
    <cellStyle name="Normal 52 21" xfId="4564"/>
    <cellStyle name="Normal 52 3" xfId="659"/>
    <cellStyle name="Normal 52 3 2" xfId="1452"/>
    <cellStyle name="Normal 52 3 3" xfId="2145"/>
    <cellStyle name="Normal 52 3 4" xfId="2936"/>
    <cellStyle name="Normal 52 3 5" xfId="3629"/>
    <cellStyle name="Normal 52 3 6" xfId="4423"/>
    <cellStyle name="Normal 52 3 7" xfId="5162"/>
    <cellStyle name="Normal 52 3 8" xfId="5855"/>
    <cellStyle name="Normal 52 4" xfId="660"/>
    <cellStyle name="Normal 52 4 2" xfId="1453"/>
    <cellStyle name="Normal 52 4 3" xfId="2146"/>
    <cellStyle name="Normal 52 4 4" xfId="2937"/>
    <cellStyle name="Normal 52 4 5" xfId="3630"/>
    <cellStyle name="Normal 52 4 6" xfId="4424"/>
    <cellStyle name="Normal 52 4 7" xfId="5163"/>
    <cellStyle name="Normal 52 4 8" xfId="5856"/>
    <cellStyle name="Normal 52 5" xfId="661"/>
    <cellStyle name="Normal 52 5 2" xfId="1454"/>
    <cellStyle name="Normal 52 5 3" xfId="2147"/>
    <cellStyle name="Normal 52 5 4" xfId="2938"/>
    <cellStyle name="Normal 52 5 5" xfId="3631"/>
    <cellStyle name="Normal 52 5 6" xfId="4425"/>
    <cellStyle name="Normal 52 5 7" xfId="5164"/>
    <cellStyle name="Normal 52 5 8" xfId="5857"/>
    <cellStyle name="Normal 52 6" xfId="662"/>
    <cellStyle name="Normal 52 6 2" xfId="1455"/>
    <cellStyle name="Normal 52 6 3" xfId="2148"/>
    <cellStyle name="Normal 52 6 4" xfId="2939"/>
    <cellStyle name="Normal 52 6 5" xfId="3632"/>
    <cellStyle name="Normal 52 6 6" xfId="4426"/>
    <cellStyle name="Normal 52 6 7" xfId="5165"/>
    <cellStyle name="Normal 52 6 8" xfId="5858"/>
    <cellStyle name="Normal 52 7" xfId="663"/>
    <cellStyle name="Normal 52 7 2" xfId="1456"/>
    <cellStyle name="Normal 52 7 3" xfId="2149"/>
    <cellStyle name="Normal 52 7 4" xfId="2940"/>
    <cellStyle name="Normal 52 7 5" xfId="3633"/>
    <cellStyle name="Normal 52 7 6" xfId="4427"/>
    <cellStyle name="Normal 52 7 7" xfId="5166"/>
    <cellStyle name="Normal 52 7 8" xfId="5859"/>
    <cellStyle name="Normal 52 8" xfId="664"/>
    <cellStyle name="Normal 52 8 2" xfId="1457"/>
    <cellStyle name="Normal 52 8 3" xfId="2150"/>
    <cellStyle name="Normal 52 8 4" xfId="2941"/>
    <cellStyle name="Normal 52 8 5" xfId="3634"/>
    <cellStyle name="Normal 52 8 6" xfId="4428"/>
    <cellStyle name="Normal 52 8 7" xfId="5167"/>
    <cellStyle name="Normal 52 8 8" xfId="5860"/>
    <cellStyle name="Normal 52 9" xfId="665"/>
    <cellStyle name="Normal 52 9 2" xfId="1458"/>
    <cellStyle name="Normal 52 9 3" xfId="2151"/>
    <cellStyle name="Normal 52 9 4" xfId="2942"/>
    <cellStyle name="Normal 52 9 5" xfId="3635"/>
    <cellStyle name="Normal 52 9 6" xfId="4429"/>
    <cellStyle name="Normal 52 9 7" xfId="5168"/>
    <cellStyle name="Normal 52 9 8" xfId="5861"/>
    <cellStyle name="Normal 53" xfId="49"/>
    <cellStyle name="Normal 53 10" xfId="666"/>
    <cellStyle name="Normal 53 10 2" xfId="1459"/>
    <cellStyle name="Normal 53 10 3" xfId="2152"/>
    <cellStyle name="Normal 53 10 4" xfId="2943"/>
    <cellStyle name="Normal 53 10 5" xfId="3636"/>
    <cellStyle name="Normal 53 10 6" xfId="4430"/>
    <cellStyle name="Normal 53 10 7" xfId="5169"/>
    <cellStyle name="Normal 53 10 8" xfId="5862"/>
    <cellStyle name="Normal 53 11" xfId="667"/>
    <cellStyle name="Normal 53 11 2" xfId="1460"/>
    <cellStyle name="Normal 53 11 3" xfId="2153"/>
    <cellStyle name="Normal 53 11 4" xfId="2944"/>
    <cellStyle name="Normal 53 11 5" xfId="3637"/>
    <cellStyle name="Normal 53 11 6" xfId="4431"/>
    <cellStyle name="Normal 53 11 7" xfId="5170"/>
    <cellStyle name="Normal 53 11 8" xfId="5863"/>
    <cellStyle name="Normal 53 12" xfId="668"/>
    <cellStyle name="Normal 53 12 2" xfId="1461"/>
    <cellStyle name="Normal 53 12 3" xfId="2154"/>
    <cellStyle name="Normal 53 12 4" xfId="2945"/>
    <cellStyle name="Normal 53 12 5" xfId="3638"/>
    <cellStyle name="Normal 53 12 6" xfId="4432"/>
    <cellStyle name="Normal 53 12 7" xfId="5171"/>
    <cellStyle name="Normal 53 12 8" xfId="5864"/>
    <cellStyle name="Normal 53 13" xfId="669"/>
    <cellStyle name="Normal 53 13 2" xfId="1462"/>
    <cellStyle name="Normal 53 13 3" xfId="2155"/>
    <cellStyle name="Normal 53 13 4" xfId="2946"/>
    <cellStyle name="Normal 53 13 5" xfId="3639"/>
    <cellStyle name="Normal 53 13 6" xfId="4433"/>
    <cellStyle name="Normal 53 13 7" xfId="5172"/>
    <cellStyle name="Normal 53 13 8" xfId="5865"/>
    <cellStyle name="Normal 53 14" xfId="670"/>
    <cellStyle name="Normal 53 14 2" xfId="1463"/>
    <cellStyle name="Normal 53 14 3" xfId="2156"/>
    <cellStyle name="Normal 53 14 4" xfId="2947"/>
    <cellStyle name="Normal 53 14 5" xfId="3640"/>
    <cellStyle name="Normal 53 14 6" xfId="4434"/>
    <cellStyle name="Normal 53 14 7" xfId="5173"/>
    <cellStyle name="Normal 53 14 8" xfId="5866"/>
    <cellStyle name="Normal 53 15" xfId="848"/>
    <cellStyle name="Normal 53 16" xfId="853"/>
    <cellStyle name="Normal 53 17" xfId="2332"/>
    <cellStyle name="Normal 53 18" xfId="2337"/>
    <cellStyle name="Normal 53 19" xfId="3817"/>
    <cellStyle name="Normal 53 2" xfId="671"/>
    <cellStyle name="Normal 53 2 2" xfId="1464"/>
    <cellStyle name="Normal 53 2 3" xfId="2157"/>
    <cellStyle name="Normal 53 2 4" xfId="2948"/>
    <cellStyle name="Normal 53 2 5" xfId="3641"/>
    <cellStyle name="Normal 53 2 6" xfId="4435"/>
    <cellStyle name="Normal 53 2 7" xfId="5174"/>
    <cellStyle name="Normal 53 2 8" xfId="5867"/>
    <cellStyle name="Normal 53 20" xfId="3823"/>
    <cellStyle name="Normal 53 21" xfId="4563"/>
    <cellStyle name="Normal 53 3" xfId="672"/>
    <cellStyle name="Normal 53 3 2" xfId="1465"/>
    <cellStyle name="Normal 53 3 3" xfId="2158"/>
    <cellStyle name="Normal 53 3 4" xfId="2949"/>
    <cellStyle name="Normal 53 3 5" xfId="3642"/>
    <cellStyle name="Normal 53 3 6" xfId="4436"/>
    <cellStyle name="Normal 53 3 7" xfId="5175"/>
    <cellStyle name="Normal 53 3 8" xfId="5868"/>
    <cellStyle name="Normal 53 4" xfId="673"/>
    <cellStyle name="Normal 53 4 2" xfId="1466"/>
    <cellStyle name="Normal 53 4 3" xfId="2159"/>
    <cellStyle name="Normal 53 4 4" xfId="2950"/>
    <cellStyle name="Normal 53 4 5" xfId="3643"/>
    <cellStyle name="Normal 53 4 6" xfId="4437"/>
    <cellStyle name="Normal 53 4 7" xfId="5176"/>
    <cellStyle name="Normal 53 4 8" xfId="5869"/>
    <cellStyle name="Normal 53 5" xfId="674"/>
    <cellStyle name="Normal 53 5 2" xfId="1467"/>
    <cellStyle name="Normal 53 5 3" xfId="2160"/>
    <cellStyle name="Normal 53 5 4" xfId="2951"/>
    <cellStyle name="Normal 53 5 5" xfId="3644"/>
    <cellStyle name="Normal 53 5 6" xfId="4438"/>
    <cellStyle name="Normal 53 5 7" xfId="5177"/>
    <cellStyle name="Normal 53 5 8" xfId="5870"/>
    <cellStyle name="Normal 53 6" xfId="675"/>
    <cellStyle name="Normal 53 6 2" xfId="1468"/>
    <cellStyle name="Normal 53 6 3" xfId="2161"/>
    <cellStyle name="Normal 53 6 4" xfId="2952"/>
    <cellStyle name="Normal 53 6 5" xfId="3645"/>
    <cellStyle name="Normal 53 6 6" xfId="4439"/>
    <cellStyle name="Normal 53 6 7" xfId="5178"/>
    <cellStyle name="Normal 53 6 8" xfId="5871"/>
    <cellStyle name="Normal 53 7" xfId="676"/>
    <cellStyle name="Normal 53 7 2" xfId="1469"/>
    <cellStyle name="Normal 53 7 3" xfId="2162"/>
    <cellStyle name="Normal 53 7 4" xfId="2953"/>
    <cellStyle name="Normal 53 7 5" xfId="3646"/>
    <cellStyle name="Normal 53 7 6" xfId="4440"/>
    <cellStyle name="Normal 53 7 7" xfId="5179"/>
    <cellStyle name="Normal 53 7 8" xfId="5872"/>
    <cellStyle name="Normal 53 8" xfId="677"/>
    <cellStyle name="Normal 53 8 2" xfId="1470"/>
    <cellStyle name="Normal 53 8 3" xfId="2163"/>
    <cellStyle name="Normal 53 8 4" xfId="2954"/>
    <cellStyle name="Normal 53 8 5" xfId="3647"/>
    <cellStyle name="Normal 53 8 6" xfId="4441"/>
    <cellStyle name="Normal 53 8 7" xfId="5180"/>
    <cellStyle name="Normal 53 8 8" xfId="5873"/>
    <cellStyle name="Normal 53 9" xfId="678"/>
    <cellStyle name="Normal 53 9 2" xfId="1471"/>
    <cellStyle name="Normal 53 9 3" xfId="2164"/>
    <cellStyle name="Normal 53 9 4" xfId="2955"/>
    <cellStyle name="Normal 53 9 5" xfId="3648"/>
    <cellStyle name="Normal 53 9 6" xfId="4442"/>
    <cellStyle name="Normal 53 9 7" xfId="5181"/>
    <cellStyle name="Normal 53 9 8" xfId="5874"/>
    <cellStyle name="Normal 54" xfId="51"/>
    <cellStyle name="Normal 54 10" xfId="679"/>
    <cellStyle name="Normal 54 10 2" xfId="1472"/>
    <cellStyle name="Normal 54 10 3" xfId="2165"/>
    <cellStyle name="Normal 54 10 4" xfId="2956"/>
    <cellStyle name="Normal 54 10 5" xfId="3649"/>
    <cellStyle name="Normal 54 10 6" xfId="4443"/>
    <cellStyle name="Normal 54 10 7" xfId="5182"/>
    <cellStyle name="Normal 54 10 8" xfId="5875"/>
    <cellStyle name="Normal 54 11" xfId="680"/>
    <cellStyle name="Normal 54 11 2" xfId="1473"/>
    <cellStyle name="Normal 54 11 3" xfId="2166"/>
    <cellStyle name="Normal 54 11 4" xfId="2957"/>
    <cellStyle name="Normal 54 11 5" xfId="3650"/>
    <cellStyle name="Normal 54 11 6" xfId="4444"/>
    <cellStyle name="Normal 54 11 7" xfId="5183"/>
    <cellStyle name="Normal 54 11 8" xfId="5876"/>
    <cellStyle name="Normal 54 12" xfId="681"/>
    <cellStyle name="Normal 54 12 2" xfId="1474"/>
    <cellStyle name="Normal 54 12 3" xfId="2167"/>
    <cellStyle name="Normal 54 12 4" xfId="2958"/>
    <cellStyle name="Normal 54 12 5" xfId="3651"/>
    <cellStyle name="Normal 54 12 6" xfId="4445"/>
    <cellStyle name="Normal 54 12 7" xfId="5184"/>
    <cellStyle name="Normal 54 12 8" xfId="5877"/>
    <cellStyle name="Normal 54 13" xfId="682"/>
    <cellStyle name="Normal 54 13 2" xfId="1475"/>
    <cellStyle name="Normal 54 13 3" xfId="2168"/>
    <cellStyle name="Normal 54 13 4" xfId="2959"/>
    <cellStyle name="Normal 54 13 5" xfId="3652"/>
    <cellStyle name="Normal 54 13 6" xfId="4446"/>
    <cellStyle name="Normal 54 13 7" xfId="5185"/>
    <cellStyle name="Normal 54 13 8" xfId="5878"/>
    <cellStyle name="Normal 54 14" xfId="683"/>
    <cellStyle name="Normal 54 14 2" xfId="1476"/>
    <cellStyle name="Normal 54 14 3" xfId="2169"/>
    <cellStyle name="Normal 54 14 4" xfId="2960"/>
    <cellStyle name="Normal 54 14 5" xfId="3653"/>
    <cellStyle name="Normal 54 14 6" xfId="4447"/>
    <cellStyle name="Normal 54 14 7" xfId="5186"/>
    <cellStyle name="Normal 54 14 8" xfId="5879"/>
    <cellStyle name="Normal 54 15" xfId="850"/>
    <cellStyle name="Normal 54 16" xfId="851"/>
    <cellStyle name="Normal 54 17" xfId="2334"/>
    <cellStyle name="Normal 54 18" xfId="2335"/>
    <cellStyle name="Normal 54 19" xfId="3819"/>
    <cellStyle name="Normal 54 2" xfId="684"/>
    <cellStyle name="Normal 54 2 2" xfId="1477"/>
    <cellStyle name="Normal 54 2 3" xfId="2170"/>
    <cellStyle name="Normal 54 2 4" xfId="2961"/>
    <cellStyle name="Normal 54 2 5" xfId="3654"/>
    <cellStyle name="Normal 54 2 6" xfId="4448"/>
    <cellStyle name="Normal 54 2 7" xfId="5187"/>
    <cellStyle name="Normal 54 2 8" xfId="5880"/>
    <cellStyle name="Normal 54 20" xfId="3821"/>
    <cellStyle name="Normal 54 21" xfId="3820"/>
    <cellStyle name="Normal 54 3" xfId="685"/>
    <cellStyle name="Normal 54 3 2" xfId="1478"/>
    <cellStyle name="Normal 54 3 3" xfId="2171"/>
    <cellStyle name="Normal 54 3 4" xfId="2962"/>
    <cellStyle name="Normal 54 3 5" xfId="3655"/>
    <cellStyle name="Normal 54 3 6" xfId="4449"/>
    <cellStyle name="Normal 54 3 7" xfId="5188"/>
    <cellStyle name="Normal 54 3 8" xfId="5881"/>
    <cellStyle name="Normal 54 4" xfId="686"/>
    <cellStyle name="Normal 54 4 2" xfId="1479"/>
    <cellStyle name="Normal 54 4 3" xfId="2172"/>
    <cellStyle name="Normal 54 4 4" xfId="2963"/>
    <cellStyle name="Normal 54 4 5" xfId="3656"/>
    <cellStyle name="Normal 54 4 6" xfId="4450"/>
    <cellStyle name="Normal 54 4 7" xfId="5189"/>
    <cellStyle name="Normal 54 4 8" xfId="5882"/>
    <cellStyle name="Normal 54 5" xfId="687"/>
    <cellStyle name="Normal 54 5 2" xfId="1480"/>
    <cellStyle name="Normal 54 5 3" xfId="2173"/>
    <cellStyle name="Normal 54 5 4" xfId="2964"/>
    <cellStyle name="Normal 54 5 5" xfId="3657"/>
    <cellStyle name="Normal 54 5 6" xfId="4451"/>
    <cellStyle name="Normal 54 5 7" xfId="5190"/>
    <cellStyle name="Normal 54 5 8" xfId="5883"/>
    <cellStyle name="Normal 54 6" xfId="688"/>
    <cellStyle name="Normal 54 6 2" xfId="1481"/>
    <cellStyle name="Normal 54 6 3" xfId="2174"/>
    <cellStyle name="Normal 54 6 4" xfId="2965"/>
    <cellStyle name="Normal 54 6 5" xfId="3658"/>
    <cellStyle name="Normal 54 6 6" xfId="4452"/>
    <cellStyle name="Normal 54 6 7" xfId="5191"/>
    <cellStyle name="Normal 54 6 8" xfId="5884"/>
    <cellStyle name="Normal 54 7" xfId="689"/>
    <cellStyle name="Normal 54 7 2" xfId="1482"/>
    <cellStyle name="Normal 54 7 3" xfId="2175"/>
    <cellStyle name="Normal 54 7 4" xfId="2966"/>
    <cellStyle name="Normal 54 7 5" xfId="3659"/>
    <cellStyle name="Normal 54 7 6" xfId="4453"/>
    <cellStyle name="Normal 54 7 7" xfId="5192"/>
    <cellStyle name="Normal 54 7 8" xfId="5885"/>
    <cellStyle name="Normal 54 8" xfId="690"/>
    <cellStyle name="Normal 54 8 2" xfId="1483"/>
    <cellStyle name="Normal 54 8 3" xfId="2176"/>
    <cellStyle name="Normal 54 8 4" xfId="2967"/>
    <cellStyle name="Normal 54 8 5" xfId="3660"/>
    <cellStyle name="Normal 54 8 6" xfId="4454"/>
    <cellStyle name="Normal 54 8 7" xfId="5193"/>
    <cellStyle name="Normal 54 8 8" xfId="5886"/>
    <cellStyle name="Normal 54 9" xfId="691"/>
    <cellStyle name="Normal 54 9 2" xfId="1484"/>
    <cellStyle name="Normal 54 9 3" xfId="2177"/>
    <cellStyle name="Normal 54 9 4" xfId="2968"/>
    <cellStyle name="Normal 54 9 5" xfId="3661"/>
    <cellStyle name="Normal 54 9 6" xfId="4455"/>
    <cellStyle name="Normal 54 9 7" xfId="5194"/>
    <cellStyle name="Normal 54 9 8" xfId="5887"/>
    <cellStyle name="Normal 55" xfId="50"/>
    <cellStyle name="Normal 55 10" xfId="692"/>
    <cellStyle name="Normal 55 10 2" xfId="1485"/>
    <cellStyle name="Normal 55 10 3" xfId="2178"/>
    <cellStyle name="Normal 55 10 4" xfId="2969"/>
    <cellStyle name="Normal 55 10 5" xfId="3662"/>
    <cellStyle name="Normal 55 10 6" xfId="4456"/>
    <cellStyle name="Normal 55 10 7" xfId="5195"/>
    <cellStyle name="Normal 55 10 8" xfId="5888"/>
    <cellStyle name="Normal 55 11" xfId="693"/>
    <cellStyle name="Normal 55 11 2" xfId="1486"/>
    <cellStyle name="Normal 55 11 3" xfId="2179"/>
    <cellStyle name="Normal 55 11 4" xfId="2970"/>
    <cellStyle name="Normal 55 11 5" xfId="3663"/>
    <cellStyle name="Normal 55 11 6" xfId="4457"/>
    <cellStyle name="Normal 55 11 7" xfId="5196"/>
    <cellStyle name="Normal 55 11 8" xfId="5889"/>
    <cellStyle name="Normal 55 12" xfId="694"/>
    <cellStyle name="Normal 55 12 2" xfId="1487"/>
    <cellStyle name="Normal 55 12 3" xfId="2180"/>
    <cellStyle name="Normal 55 12 4" xfId="2971"/>
    <cellStyle name="Normal 55 12 5" xfId="3664"/>
    <cellStyle name="Normal 55 12 6" xfId="4458"/>
    <cellStyle name="Normal 55 12 7" xfId="5197"/>
    <cellStyle name="Normal 55 12 8" xfId="5890"/>
    <cellStyle name="Normal 55 13" xfId="695"/>
    <cellStyle name="Normal 55 13 2" xfId="1488"/>
    <cellStyle name="Normal 55 13 3" xfId="2181"/>
    <cellStyle name="Normal 55 13 4" xfId="2972"/>
    <cellStyle name="Normal 55 13 5" xfId="3665"/>
    <cellStyle name="Normal 55 13 6" xfId="4459"/>
    <cellStyle name="Normal 55 13 7" xfId="5198"/>
    <cellStyle name="Normal 55 13 8" xfId="5891"/>
    <cellStyle name="Normal 55 14" xfId="696"/>
    <cellStyle name="Normal 55 14 2" xfId="1489"/>
    <cellStyle name="Normal 55 14 3" xfId="2182"/>
    <cellStyle name="Normal 55 14 4" xfId="2973"/>
    <cellStyle name="Normal 55 14 5" xfId="3666"/>
    <cellStyle name="Normal 55 14 6" xfId="4460"/>
    <cellStyle name="Normal 55 14 7" xfId="5199"/>
    <cellStyle name="Normal 55 14 8" xfId="5892"/>
    <cellStyle name="Normal 55 15" xfId="849"/>
    <cellStyle name="Normal 55 16" xfId="852"/>
    <cellStyle name="Normal 55 17" xfId="2333"/>
    <cellStyle name="Normal 55 18" xfId="2336"/>
    <cellStyle name="Normal 55 19" xfId="3818"/>
    <cellStyle name="Normal 55 2" xfId="697"/>
    <cellStyle name="Normal 55 2 2" xfId="1490"/>
    <cellStyle name="Normal 55 2 3" xfId="2183"/>
    <cellStyle name="Normal 55 2 4" xfId="2974"/>
    <cellStyle name="Normal 55 2 5" xfId="3667"/>
    <cellStyle name="Normal 55 2 6" xfId="4461"/>
    <cellStyle name="Normal 55 2 7" xfId="5200"/>
    <cellStyle name="Normal 55 2 8" xfId="5893"/>
    <cellStyle name="Normal 55 20" xfId="3822"/>
    <cellStyle name="Normal 55 21" xfId="3769"/>
    <cellStyle name="Normal 55 3" xfId="698"/>
    <cellStyle name="Normal 55 3 2" xfId="1491"/>
    <cellStyle name="Normal 55 3 3" xfId="2184"/>
    <cellStyle name="Normal 55 3 4" xfId="2975"/>
    <cellStyle name="Normal 55 3 5" xfId="3668"/>
    <cellStyle name="Normal 55 3 6" xfId="4462"/>
    <cellStyle name="Normal 55 3 7" xfId="5201"/>
    <cellStyle name="Normal 55 3 8" xfId="5894"/>
    <cellStyle name="Normal 55 4" xfId="699"/>
    <cellStyle name="Normal 55 4 2" xfId="1492"/>
    <cellStyle name="Normal 55 4 3" xfId="2185"/>
    <cellStyle name="Normal 55 4 4" xfId="2976"/>
    <cellStyle name="Normal 55 4 5" xfId="3669"/>
    <cellStyle name="Normal 55 4 6" xfId="4463"/>
    <cellStyle name="Normal 55 4 7" xfId="5202"/>
    <cellStyle name="Normal 55 4 8" xfId="5895"/>
    <cellStyle name="Normal 55 5" xfId="700"/>
    <cellStyle name="Normal 55 5 2" xfId="1493"/>
    <cellStyle name="Normal 55 5 3" xfId="2186"/>
    <cellStyle name="Normal 55 5 4" xfId="2977"/>
    <cellStyle name="Normal 55 5 5" xfId="3670"/>
    <cellStyle name="Normal 55 5 6" xfId="4464"/>
    <cellStyle name="Normal 55 5 7" xfId="5203"/>
    <cellStyle name="Normal 55 5 8" xfId="5896"/>
    <cellStyle name="Normal 55 6" xfId="701"/>
    <cellStyle name="Normal 55 6 2" xfId="1494"/>
    <cellStyle name="Normal 55 6 3" xfId="2187"/>
    <cellStyle name="Normal 55 6 4" xfId="2978"/>
    <cellStyle name="Normal 55 6 5" xfId="3671"/>
    <cellStyle name="Normal 55 6 6" xfId="4465"/>
    <cellStyle name="Normal 55 6 7" xfId="5204"/>
    <cellStyle name="Normal 55 6 8" xfId="5897"/>
    <cellStyle name="Normal 55 7" xfId="702"/>
    <cellStyle name="Normal 55 7 2" xfId="1495"/>
    <cellStyle name="Normal 55 7 3" xfId="2188"/>
    <cellStyle name="Normal 55 7 4" xfId="2979"/>
    <cellStyle name="Normal 55 7 5" xfId="3672"/>
    <cellStyle name="Normal 55 7 6" xfId="4466"/>
    <cellStyle name="Normal 55 7 7" xfId="5205"/>
    <cellStyle name="Normal 55 7 8" xfId="5898"/>
    <cellStyle name="Normal 55 8" xfId="703"/>
    <cellStyle name="Normal 55 8 2" xfId="1496"/>
    <cellStyle name="Normal 55 8 3" xfId="2189"/>
    <cellStyle name="Normal 55 8 4" xfId="2980"/>
    <cellStyle name="Normal 55 8 5" xfId="3673"/>
    <cellStyle name="Normal 55 8 6" xfId="4467"/>
    <cellStyle name="Normal 55 8 7" xfId="5206"/>
    <cellStyle name="Normal 55 8 8" xfId="5899"/>
    <cellStyle name="Normal 55 9" xfId="704"/>
    <cellStyle name="Normal 55 9 2" xfId="1497"/>
    <cellStyle name="Normal 55 9 3" xfId="2190"/>
    <cellStyle name="Normal 55 9 4" xfId="2981"/>
    <cellStyle name="Normal 55 9 5" xfId="3674"/>
    <cellStyle name="Normal 55 9 6" xfId="4468"/>
    <cellStyle name="Normal 55 9 7" xfId="5207"/>
    <cellStyle name="Normal 55 9 8" xfId="5900"/>
    <cellStyle name="Normal 57" xfId="705"/>
    <cellStyle name="Normal 57 10" xfId="706"/>
    <cellStyle name="Normal 57 10 2" xfId="1499"/>
    <cellStyle name="Normal 57 10 3" xfId="2192"/>
    <cellStyle name="Normal 57 10 4" xfId="2983"/>
    <cellStyle name="Normal 57 10 5" xfId="3676"/>
    <cellStyle name="Normal 57 10 6" xfId="4470"/>
    <cellStyle name="Normal 57 10 7" xfId="5209"/>
    <cellStyle name="Normal 57 10 8" xfId="5902"/>
    <cellStyle name="Normal 57 11" xfId="707"/>
    <cellStyle name="Normal 57 11 2" xfId="1500"/>
    <cellStyle name="Normal 57 11 3" xfId="2193"/>
    <cellStyle name="Normal 57 11 4" xfId="2984"/>
    <cellStyle name="Normal 57 11 5" xfId="3677"/>
    <cellStyle name="Normal 57 11 6" xfId="4471"/>
    <cellStyle name="Normal 57 11 7" xfId="5210"/>
    <cellStyle name="Normal 57 11 8" xfId="5903"/>
    <cellStyle name="Normal 57 12" xfId="708"/>
    <cellStyle name="Normal 57 12 2" xfId="1501"/>
    <cellStyle name="Normal 57 12 3" xfId="2194"/>
    <cellStyle name="Normal 57 12 4" xfId="2985"/>
    <cellStyle name="Normal 57 12 5" xfId="3678"/>
    <cellStyle name="Normal 57 12 6" xfId="4472"/>
    <cellStyle name="Normal 57 12 7" xfId="5211"/>
    <cellStyle name="Normal 57 12 8" xfId="5904"/>
    <cellStyle name="Normal 57 13" xfId="709"/>
    <cellStyle name="Normal 57 13 2" xfId="1502"/>
    <cellStyle name="Normal 57 13 3" xfId="2195"/>
    <cellStyle name="Normal 57 13 4" xfId="2986"/>
    <cellStyle name="Normal 57 13 5" xfId="3679"/>
    <cellStyle name="Normal 57 13 6" xfId="4473"/>
    <cellStyle name="Normal 57 13 7" xfId="5212"/>
    <cellStyle name="Normal 57 13 8" xfId="5905"/>
    <cellStyle name="Normal 57 14" xfId="710"/>
    <cellStyle name="Normal 57 14 2" xfId="1503"/>
    <cellStyle name="Normal 57 14 3" xfId="2196"/>
    <cellStyle name="Normal 57 14 4" xfId="2987"/>
    <cellStyle name="Normal 57 14 5" xfId="3680"/>
    <cellStyle name="Normal 57 14 6" xfId="4474"/>
    <cellStyle name="Normal 57 14 7" xfId="5213"/>
    <cellStyle name="Normal 57 14 8" xfId="5906"/>
    <cellStyle name="Normal 57 15" xfId="1498"/>
    <cellStyle name="Normal 57 16" xfId="2191"/>
    <cellStyle name="Normal 57 17" xfId="2982"/>
    <cellStyle name="Normal 57 18" xfId="3675"/>
    <cellStyle name="Normal 57 19" xfId="4469"/>
    <cellStyle name="Normal 57 2" xfId="711"/>
    <cellStyle name="Normal 57 2 2" xfId="1504"/>
    <cellStyle name="Normal 57 2 3" xfId="2197"/>
    <cellStyle name="Normal 57 2 4" xfId="2988"/>
    <cellStyle name="Normal 57 2 5" xfId="3681"/>
    <cellStyle name="Normal 57 2 6" xfId="4475"/>
    <cellStyle name="Normal 57 2 7" xfId="5214"/>
    <cellStyle name="Normal 57 2 8" xfId="5907"/>
    <cellStyle name="Normal 57 20" xfId="5208"/>
    <cellStyle name="Normal 57 21" xfId="5901"/>
    <cellStyle name="Normal 57 3" xfId="712"/>
    <cellStyle name="Normal 57 3 2" xfId="1505"/>
    <cellStyle name="Normal 57 3 3" xfId="2198"/>
    <cellStyle name="Normal 57 3 4" xfId="2989"/>
    <cellStyle name="Normal 57 3 5" xfId="3682"/>
    <cellStyle name="Normal 57 3 6" xfId="4476"/>
    <cellStyle name="Normal 57 3 7" xfId="5215"/>
    <cellStyle name="Normal 57 3 8" xfId="5908"/>
    <cellStyle name="Normal 57 4" xfId="713"/>
    <cellStyle name="Normal 57 4 2" xfId="1506"/>
    <cellStyle name="Normal 57 4 3" xfId="2199"/>
    <cellStyle name="Normal 57 4 4" xfId="2990"/>
    <cellStyle name="Normal 57 4 5" xfId="3683"/>
    <cellStyle name="Normal 57 4 6" xfId="4477"/>
    <cellStyle name="Normal 57 4 7" xfId="5216"/>
    <cellStyle name="Normal 57 4 8" xfId="5909"/>
    <cellStyle name="Normal 57 5" xfId="714"/>
    <cellStyle name="Normal 57 5 2" xfId="1507"/>
    <cellStyle name="Normal 57 5 3" xfId="2200"/>
    <cellStyle name="Normal 57 5 4" xfId="2991"/>
    <cellStyle name="Normal 57 5 5" xfId="3684"/>
    <cellStyle name="Normal 57 5 6" xfId="4478"/>
    <cellStyle name="Normal 57 5 7" xfId="5217"/>
    <cellStyle name="Normal 57 5 8" xfId="5910"/>
    <cellStyle name="Normal 57 6" xfId="715"/>
    <cellStyle name="Normal 57 6 2" xfId="1508"/>
    <cellStyle name="Normal 57 6 3" xfId="2201"/>
    <cellStyle name="Normal 57 6 4" xfId="2992"/>
    <cellStyle name="Normal 57 6 5" xfId="3685"/>
    <cellStyle name="Normal 57 6 6" xfId="4479"/>
    <cellStyle name="Normal 57 6 7" xfId="5218"/>
    <cellStyle name="Normal 57 6 8" xfId="5911"/>
    <cellStyle name="Normal 57 7" xfId="716"/>
    <cellStyle name="Normal 57 7 2" xfId="1509"/>
    <cellStyle name="Normal 57 7 3" xfId="2202"/>
    <cellStyle name="Normal 57 7 4" xfId="2993"/>
    <cellStyle name="Normal 57 7 5" xfId="3686"/>
    <cellStyle name="Normal 57 7 6" xfId="4480"/>
    <cellStyle name="Normal 57 7 7" xfId="5219"/>
    <cellStyle name="Normal 57 7 8" xfId="5912"/>
    <cellStyle name="Normal 57 8" xfId="717"/>
    <cellStyle name="Normal 57 8 2" xfId="1510"/>
    <cellStyle name="Normal 57 8 3" xfId="2203"/>
    <cellStyle name="Normal 57 8 4" xfId="2994"/>
    <cellStyle name="Normal 57 8 5" xfId="3687"/>
    <cellStyle name="Normal 57 8 6" xfId="4481"/>
    <cellStyle name="Normal 57 8 7" xfId="5220"/>
    <cellStyle name="Normal 57 8 8" xfId="5913"/>
    <cellStyle name="Normal 57 9" xfId="718"/>
    <cellStyle name="Normal 57 9 2" xfId="1511"/>
    <cellStyle name="Normal 57 9 3" xfId="2204"/>
    <cellStyle name="Normal 57 9 4" xfId="2995"/>
    <cellStyle name="Normal 57 9 5" xfId="3688"/>
    <cellStyle name="Normal 57 9 6" xfId="4482"/>
    <cellStyle name="Normal 57 9 7" xfId="5221"/>
    <cellStyle name="Normal 57 9 8" xfId="5914"/>
    <cellStyle name="Normal 58" xfId="719"/>
    <cellStyle name="Normal 58 10" xfId="720"/>
    <cellStyle name="Normal 58 10 2" xfId="1513"/>
    <cellStyle name="Normal 58 10 3" xfId="2206"/>
    <cellStyle name="Normal 58 10 4" xfId="2997"/>
    <cellStyle name="Normal 58 10 5" xfId="3690"/>
    <cellStyle name="Normal 58 10 6" xfId="4484"/>
    <cellStyle name="Normal 58 10 7" xfId="5223"/>
    <cellStyle name="Normal 58 10 8" xfId="5916"/>
    <cellStyle name="Normal 58 11" xfId="721"/>
    <cellStyle name="Normal 58 11 2" xfId="1514"/>
    <cellStyle name="Normal 58 11 3" xfId="2207"/>
    <cellStyle name="Normal 58 11 4" xfId="2998"/>
    <cellStyle name="Normal 58 11 5" xfId="3691"/>
    <cellStyle name="Normal 58 11 6" xfId="4485"/>
    <cellStyle name="Normal 58 11 7" xfId="5224"/>
    <cellStyle name="Normal 58 11 8" xfId="5917"/>
    <cellStyle name="Normal 58 12" xfId="722"/>
    <cellStyle name="Normal 58 12 2" xfId="1515"/>
    <cellStyle name="Normal 58 12 3" xfId="2208"/>
    <cellStyle name="Normal 58 12 4" xfId="2999"/>
    <cellStyle name="Normal 58 12 5" xfId="3692"/>
    <cellStyle name="Normal 58 12 6" xfId="4486"/>
    <cellStyle name="Normal 58 12 7" xfId="5225"/>
    <cellStyle name="Normal 58 12 8" xfId="5918"/>
    <cellStyle name="Normal 58 13" xfId="723"/>
    <cellStyle name="Normal 58 13 2" xfId="1516"/>
    <cellStyle name="Normal 58 13 3" xfId="2209"/>
    <cellStyle name="Normal 58 13 4" xfId="3000"/>
    <cellStyle name="Normal 58 13 5" xfId="3693"/>
    <cellStyle name="Normal 58 13 6" xfId="4487"/>
    <cellStyle name="Normal 58 13 7" xfId="5226"/>
    <cellStyle name="Normal 58 13 8" xfId="5919"/>
    <cellStyle name="Normal 58 14" xfId="724"/>
    <cellStyle name="Normal 58 14 2" xfId="1517"/>
    <cellStyle name="Normal 58 14 3" xfId="2210"/>
    <cellStyle name="Normal 58 14 4" xfId="3001"/>
    <cellStyle name="Normal 58 14 5" xfId="3694"/>
    <cellStyle name="Normal 58 14 6" xfId="4488"/>
    <cellStyle name="Normal 58 14 7" xfId="5227"/>
    <cellStyle name="Normal 58 14 8" xfId="5920"/>
    <cellStyle name="Normal 58 15" xfId="1512"/>
    <cellStyle name="Normal 58 16" xfId="2205"/>
    <cellStyle name="Normal 58 17" xfId="2996"/>
    <cellStyle name="Normal 58 18" xfId="3689"/>
    <cellStyle name="Normal 58 19" xfId="4483"/>
    <cellStyle name="Normal 58 2" xfId="725"/>
    <cellStyle name="Normal 58 2 2" xfId="1518"/>
    <cellStyle name="Normal 58 2 3" xfId="2211"/>
    <cellStyle name="Normal 58 2 4" xfId="3002"/>
    <cellStyle name="Normal 58 2 5" xfId="3695"/>
    <cellStyle name="Normal 58 2 6" xfId="4489"/>
    <cellStyle name="Normal 58 2 7" xfId="5228"/>
    <cellStyle name="Normal 58 2 8" xfId="5921"/>
    <cellStyle name="Normal 58 20" xfId="5222"/>
    <cellStyle name="Normal 58 21" xfId="5915"/>
    <cellStyle name="Normal 58 3" xfId="726"/>
    <cellStyle name="Normal 58 3 2" xfId="1519"/>
    <cellStyle name="Normal 58 3 3" xfId="2212"/>
    <cellStyle name="Normal 58 3 4" xfId="3003"/>
    <cellStyle name="Normal 58 3 5" xfId="3696"/>
    <cellStyle name="Normal 58 3 6" xfId="4490"/>
    <cellStyle name="Normal 58 3 7" xfId="5229"/>
    <cellStyle name="Normal 58 3 8" xfId="5922"/>
    <cellStyle name="Normal 58 4" xfId="727"/>
    <cellStyle name="Normal 58 4 2" xfId="1520"/>
    <cellStyle name="Normal 58 4 3" xfId="2213"/>
    <cellStyle name="Normal 58 4 4" xfId="3004"/>
    <cellStyle name="Normal 58 4 5" xfId="3697"/>
    <cellStyle name="Normal 58 4 6" xfId="4491"/>
    <cellStyle name="Normal 58 4 7" xfId="5230"/>
    <cellStyle name="Normal 58 4 8" xfId="5923"/>
    <cellStyle name="Normal 58 5" xfId="728"/>
    <cellStyle name="Normal 58 5 2" xfId="1521"/>
    <cellStyle name="Normal 58 5 3" xfId="2214"/>
    <cellStyle name="Normal 58 5 4" xfId="3005"/>
    <cellStyle name="Normal 58 5 5" xfId="3698"/>
    <cellStyle name="Normal 58 5 6" xfId="4492"/>
    <cellStyle name="Normal 58 5 7" xfId="5231"/>
    <cellStyle name="Normal 58 5 8" xfId="5924"/>
    <cellStyle name="Normal 58 6" xfId="729"/>
    <cellStyle name="Normal 58 6 2" xfId="1522"/>
    <cellStyle name="Normal 58 6 3" xfId="2215"/>
    <cellStyle name="Normal 58 6 4" xfId="3006"/>
    <cellStyle name="Normal 58 6 5" xfId="3699"/>
    <cellStyle name="Normal 58 6 6" xfId="4493"/>
    <cellStyle name="Normal 58 6 7" xfId="5232"/>
    <cellStyle name="Normal 58 6 8" xfId="5925"/>
    <cellStyle name="Normal 58 7" xfId="730"/>
    <cellStyle name="Normal 58 7 2" xfId="1523"/>
    <cellStyle name="Normal 58 7 3" xfId="2216"/>
    <cellStyle name="Normal 58 7 4" xfId="3007"/>
    <cellStyle name="Normal 58 7 5" xfId="3700"/>
    <cellStyle name="Normal 58 7 6" xfId="4494"/>
    <cellStyle name="Normal 58 7 7" xfId="5233"/>
    <cellStyle name="Normal 58 7 8" xfId="5926"/>
    <cellStyle name="Normal 58 8" xfId="731"/>
    <cellStyle name="Normal 58 8 2" xfId="1524"/>
    <cellStyle name="Normal 58 8 3" xfId="2217"/>
    <cellStyle name="Normal 58 8 4" xfId="3008"/>
    <cellStyle name="Normal 58 8 5" xfId="3701"/>
    <cellStyle name="Normal 58 8 6" xfId="4495"/>
    <cellStyle name="Normal 58 8 7" xfId="5234"/>
    <cellStyle name="Normal 58 8 8" xfId="5927"/>
    <cellStyle name="Normal 58 9" xfId="732"/>
    <cellStyle name="Normal 58 9 2" xfId="1525"/>
    <cellStyle name="Normal 58 9 3" xfId="2218"/>
    <cellStyle name="Normal 58 9 4" xfId="3009"/>
    <cellStyle name="Normal 58 9 5" xfId="3702"/>
    <cellStyle name="Normal 58 9 6" xfId="4496"/>
    <cellStyle name="Normal 58 9 7" xfId="5235"/>
    <cellStyle name="Normal 58 9 8" xfId="5928"/>
    <cellStyle name="Normal 59" xfId="2"/>
    <cellStyle name="Normal 59 10" xfId="733"/>
    <cellStyle name="Normal 59 10 2" xfId="1526"/>
    <cellStyle name="Normal 59 10 3" xfId="2219"/>
    <cellStyle name="Normal 59 10 4" xfId="3010"/>
    <cellStyle name="Normal 59 10 5" xfId="3703"/>
    <cellStyle name="Normal 59 10 6" xfId="4497"/>
    <cellStyle name="Normal 59 10 7" xfId="5236"/>
    <cellStyle name="Normal 59 10 8" xfId="5929"/>
    <cellStyle name="Normal 59 11" xfId="734"/>
    <cellStyle name="Normal 59 11 2" xfId="1527"/>
    <cellStyle name="Normal 59 11 3" xfId="2220"/>
    <cellStyle name="Normal 59 11 4" xfId="3011"/>
    <cellStyle name="Normal 59 11 5" xfId="3704"/>
    <cellStyle name="Normal 59 11 6" xfId="4498"/>
    <cellStyle name="Normal 59 11 7" xfId="5237"/>
    <cellStyle name="Normal 59 11 8" xfId="5930"/>
    <cellStyle name="Normal 59 12" xfId="735"/>
    <cellStyle name="Normal 59 12 2" xfId="1528"/>
    <cellStyle name="Normal 59 12 3" xfId="2221"/>
    <cellStyle name="Normal 59 12 4" xfId="3012"/>
    <cellStyle name="Normal 59 12 5" xfId="3705"/>
    <cellStyle name="Normal 59 12 6" xfId="4499"/>
    <cellStyle name="Normal 59 12 7" xfId="5238"/>
    <cellStyle name="Normal 59 12 8" xfId="5931"/>
    <cellStyle name="Normal 59 13" xfId="736"/>
    <cellStyle name="Normal 59 13 2" xfId="1529"/>
    <cellStyle name="Normal 59 13 3" xfId="2222"/>
    <cellStyle name="Normal 59 13 4" xfId="3013"/>
    <cellStyle name="Normal 59 13 5" xfId="3706"/>
    <cellStyle name="Normal 59 13 6" xfId="4500"/>
    <cellStyle name="Normal 59 13 7" xfId="5239"/>
    <cellStyle name="Normal 59 13 8" xfId="5932"/>
    <cellStyle name="Normal 59 14" xfId="737"/>
    <cellStyle name="Normal 59 14 2" xfId="1530"/>
    <cellStyle name="Normal 59 14 3" xfId="2223"/>
    <cellStyle name="Normal 59 14 4" xfId="3014"/>
    <cellStyle name="Normal 59 14 5" xfId="3707"/>
    <cellStyle name="Normal 59 14 6" xfId="4501"/>
    <cellStyle name="Normal 59 14 7" xfId="5240"/>
    <cellStyle name="Normal 59 14 8" xfId="5933"/>
    <cellStyle name="Normal 59 15" xfId="801"/>
    <cellStyle name="Normal 59 16" xfId="1146"/>
    <cellStyle name="Normal 59 17" xfId="2285"/>
    <cellStyle name="Normal 59 18" xfId="2630"/>
    <cellStyle name="Normal 59 19" xfId="3770"/>
    <cellStyle name="Normal 59 2" xfId="738"/>
    <cellStyle name="Normal 59 2 2" xfId="1531"/>
    <cellStyle name="Normal 59 2 3" xfId="2224"/>
    <cellStyle name="Normal 59 2 4" xfId="3015"/>
    <cellStyle name="Normal 59 2 5" xfId="3708"/>
    <cellStyle name="Normal 59 2 6" xfId="4502"/>
    <cellStyle name="Normal 59 2 7" xfId="5241"/>
    <cellStyle name="Normal 59 2 8" xfId="5934"/>
    <cellStyle name="Normal 59 20" xfId="4116"/>
    <cellStyle name="Normal 59 21" xfId="4856"/>
    <cellStyle name="Normal 59 3" xfId="739"/>
    <cellStyle name="Normal 59 3 2" xfId="1532"/>
    <cellStyle name="Normal 59 3 3" xfId="2225"/>
    <cellStyle name="Normal 59 3 4" xfId="3016"/>
    <cellStyle name="Normal 59 3 5" xfId="3709"/>
    <cellStyle name="Normal 59 3 6" xfId="4503"/>
    <cellStyle name="Normal 59 3 7" xfId="5242"/>
    <cellStyle name="Normal 59 3 8" xfId="5935"/>
    <cellStyle name="Normal 59 4" xfId="740"/>
    <cellStyle name="Normal 59 4 2" xfId="1533"/>
    <cellStyle name="Normal 59 4 3" xfId="2226"/>
    <cellStyle name="Normal 59 4 4" xfId="3017"/>
    <cellStyle name="Normal 59 4 5" xfId="3710"/>
    <cellStyle name="Normal 59 4 6" xfId="4504"/>
    <cellStyle name="Normal 59 4 7" xfId="5243"/>
    <cellStyle name="Normal 59 4 8" xfId="5936"/>
    <cellStyle name="Normal 59 5" xfId="741"/>
    <cellStyle name="Normal 59 5 2" xfId="1534"/>
    <cellStyle name="Normal 59 5 3" xfId="2227"/>
    <cellStyle name="Normal 59 5 4" xfId="3018"/>
    <cellStyle name="Normal 59 5 5" xfId="3711"/>
    <cellStyle name="Normal 59 5 6" xfId="4505"/>
    <cellStyle name="Normal 59 5 7" xfId="5244"/>
    <cellStyle name="Normal 59 5 8" xfId="5937"/>
    <cellStyle name="Normal 59 6" xfId="742"/>
    <cellStyle name="Normal 59 6 2" xfId="1535"/>
    <cellStyle name="Normal 59 6 3" xfId="2228"/>
    <cellStyle name="Normal 59 6 4" xfId="3019"/>
    <cellStyle name="Normal 59 6 5" xfId="3712"/>
    <cellStyle name="Normal 59 6 6" xfId="4506"/>
    <cellStyle name="Normal 59 6 7" xfId="5245"/>
    <cellStyle name="Normal 59 6 8" xfId="5938"/>
    <cellStyle name="Normal 59 7" xfId="743"/>
    <cellStyle name="Normal 59 7 2" xfId="1536"/>
    <cellStyle name="Normal 59 7 3" xfId="2229"/>
    <cellStyle name="Normal 59 7 4" xfId="3020"/>
    <cellStyle name="Normal 59 7 5" xfId="3713"/>
    <cellStyle name="Normal 59 7 6" xfId="4507"/>
    <cellStyle name="Normal 59 7 7" xfId="5246"/>
    <cellStyle name="Normal 59 7 8" xfId="5939"/>
    <cellStyle name="Normal 59 8" xfId="744"/>
    <cellStyle name="Normal 59 8 2" xfId="1537"/>
    <cellStyle name="Normal 59 8 3" xfId="2230"/>
    <cellStyle name="Normal 59 8 4" xfId="3021"/>
    <cellStyle name="Normal 59 8 5" xfId="3714"/>
    <cellStyle name="Normal 59 8 6" xfId="4508"/>
    <cellStyle name="Normal 59 8 7" xfId="5247"/>
    <cellStyle name="Normal 59 8 8" xfId="5940"/>
    <cellStyle name="Normal 59 9" xfId="745"/>
    <cellStyle name="Normal 59 9 2" xfId="1538"/>
    <cellStyle name="Normal 59 9 3" xfId="2231"/>
    <cellStyle name="Normal 59 9 4" xfId="3022"/>
    <cellStyle name="Normal 59 9 5" xfId="3715"/>
    <cellStyle name="Normal 59 9 6" xfId="4509"/>
    <cellStyle name="Normal 59 9 7" xfId="5248"/>
    <cellStyle name="Normal 59 9 8" xfId="5941"/>
    <cellStyle name="Normal 6" xfId="5"/>
    <cellStyle name="Normal 6 10" xfId="746"/>
    <cellStyle name="Normal 6 10 2" xfId="1539"/>
    <cellStyle name="Normal 6 10 3" xfId="2232"/>
    <cellStyle name="Normal 6 10 4" xfId="3023"/>
    <cellStyle name="Normal 6 10 5" xfId="3716"/>
    <cellStyle name="Normal 6 10 6" xfId="4510"/>
    <cellStyle name="Normal 6 10 7" xfId="5249"/>
    <cellStyle name="Normal 6 10 8" xfId="5942"/>
    <cellStyle name="Normal 6 11" xfId="747"/>
    <cellStyle name="Normal 6 11 2" xfId="1540"/>
    <cellStyle name="Normal 6 11 3" xfId="2233"/>
    <cellStyle name="Normal 6 11 4" xfId="3024"/>
    <cellStyle name="Normal 6 11 5" xfId="3717"/>
    <cellStyle name="Normal 6 11 6" xfId="4511"/>
    <cellStyle name="Normal 6 11 7" xfId="5250"/>
    <cellStyle name="Normal 6 11 8" xfId="5943"/>
    <cellStyle name="Normal 6 12" xfId="748"/>
    <cellStyle name="Normal 6 12 2" xfId="1541"/>
    <cellStyle name="Normal 6 12 3" xfId="2234"/>
    <cellStyle name="Normal 6 12 4" xfId="3025"/>
    <cellStyle name="Normal 6 12 5" xfId="3718"/>
    <cellStyle name="Normal 6 12 6" xfId="4512"/>
    <cellStyle name="Normal 6 12 7" xfId="5251"/>
    <cellStyle name="Normal 6 12 8" xfId="5944"/>
    <cellStyle name="Normal 6 13" xfId="749"/>
    <cellStyle name="Normal 6 13 2" xfId="1542"/>
    <cellStyle name="Normal 6 13 3" xfId="2235"/>
    <cellStyle name="Normal 6 13 4" xfId="3026"/>
    <cellStyle name="Normal 6 13 5" xfId="3719"/>
    <cellStyle name="Normal 6 13 6" xfId="4513"/>
    <cellStyle name="Normal 6 13 7" xfId="5252"/>
    <cellStyle name="Normal 6 13 8" xfId="5945"/>
    <cellStyle name="Normal 6 14" xfId="750"/>
    <cellStyle name="Normal 6 14 2" xfId="1543"/>
    <cellStyle name="Normal 6 14 3" xfId="2236"/>
    <cellStyle name="Normal 6 14 4" xfId="3027"/>
    <cellStyle name="Normal 6 14 5" xfId="3720"/>
    <cellStyle name="Normal 6 14 6" xfId="4514"/>
    <cellStyle name="Normal 6 14 7" xfId="5253"/>
    <cellStyle name="Normal 6 14 8" xfId="5946"/>
    <cellStyle name="Normal 6 15" xfId="804"/>
    <cellStyle name="Normal 6 16" xfId="1143"/>
    <cellStyle name="Normal 6 17" xfId="2288"/>
    <cellStyle name="Normal 6 18" xfId="2627"/>
    <cellStyle name="Normal 6 19" xfId="3773"/>
    <cellStyle name="Normal 6 2" xfId="751"/>
    <cellStyle name="Normal 6 2 2" xfId="1544"/>
    <cellStyle name="Normal 6 2 3" xfId="2237"/>
    <cellStyle name="Normal 6 2 4" xfId="3028"/>
    <cellStyle name="Normal 6 2 5" xfId="3721"/>
    <cellStyle name="Normal 6 2 6" xfId="4515"/>
    <cellStyle name="Normal 6 2 7" xfId="5254"/>
    <cellStyle name="Normal 6 2 8" xfId="5947"/>
    <cellStyle name="Normal 6 20" xfId="4113"/>
    <cellStyle name="Normal 6 21" xfId="4853"/>
    <cellStyle name="Normal 6 3" xfId="752"/>
    <cellStyle name="Normal 6 3 2" xfId="1545"/>
    <cellStyle name="Normal 6 3 3" xfId="2238"/>
    <cellStyle name="Normal 6 3 4" xfId="3029"/>
    <cellStyle name="Normal 6 3 5" xfId="3722"/>
    <cellStyle name="Normal 6 3 6" xfId="4516"/>
    <cellStyle name="Normal 6 3 7" xfId="5255"/>
    <cellStyle name="Normal 6 3 8" xfId="5948"/>
    <cellStyle name="Normal 6 4" xfId="753"/>
    <cellStyle name="Normal 6 4 2" xfId="1546"/>
    <cellStyle name="Normal 6 4 3" xfId="2239"/>
    <cellStyle name="Normal 6 4 4" xfId="3030"/>
    <cellStyle name="Normal 6 4 5" xfId="3723"/>
    <cellStyle name="Normal 6 4 6" xfId="4517"/>
    <cellStyle name="Normal 6 4 7" xfId="5256"/>
    <cellStyle name="Normal 6 4 8" xfId="5949"/>
    <cellStyle name="Normal 6 5" xfId="754"/>
    <cellStyle name="Normal 6 5 2" xfId="1547"/>
    <cellStyle name="Normal 6 5 3" xfId="2240"/>
    <cellStyle name="Normal 6 5 4" xfId="3031"/>
    <cellStyle name="Normal 6 5 5" xfId="3724"/>
    <cellStyle name="Normal 6 5 6" xfId="4518"/>
    <cellStyle name="Normal 6 5 7" xfId="5257"/>
    <cellStyle name="Normal 6 5 8" xfId="5950"/>
    <cellStyle name="Normal 6 6" xfId="755"/>
    <cellStyle name="Normal 6 6 2" xfId="1548"/>
    <cellStyle name="Normal 6 6 3" xfId="2241"/>
    <cellStyle name="Normal 6 6 4" xfId="3032"/>
    <cellStyle name="Normal 6 6 5" xfId="3725"/>
    <cellStyle name="Normal 6 6 6" xfId="4519"/>
    <cellStyle name="Normal 6 6 7" xfId="5258"/>
    <cellStyle name="Normal 6 6 8" xfId="5951"/>
    <cellStyle name="Normal 6 7" xfId="756"/>
    <cellStyle name="Normal 6 7 2" xfId="1549"/>
    <cellStyle name="Normal 6 7 3" xfId="2242"/>
    <cellStyle name="Normal 6 7 4" xfId="3033"/>
    <cellStyle name="Normal 6 7 5" xfId="3726"/>
    <cellStyle name="Normal 6 7 6" xfId="4520"/>
    <cellStyle name="Normal 6 7 7" xfId="5259"/>
    <cellStyle name="Normal 6 7 8" xfId="5952"/>
    <cellStyle name="Normal 6 8" xfId="757"/>
    <cellStyle name="Normal 6 8 2" xfId="1550"/>
    <cellStyle name="Normal 6 8 3" xfId="2243"/>
    <cellStyle name="Normal 6 8 4" xfId="3034"/>
    <cellStyle name="Normal 6 8 5" xfId="3727"/>
    <cellStyle name="Normal 6 8 6" xfId="4521"/>
    <cellStyle name="Normal 6 8 7" xfId="5260"/>
    <cellStyle name="Normal 6 8 8" xfId="5953"/>
    <cellStyle name="Normal 6 9" xfId="758"/>
    <cellStyle name="Normal 6 9 2" xfId="1551"/>
    <cellStyle name="Normal 6 9 3" xfId="2244"/>
    <cellStyle name="Normal 6 9 4" xfId="3035"/>
    <cellStyle name="Normal 6 9 5" xfId="3728"/>
    <cellStyle name="Normal 6 9 6" xfId="4522"/>
    <cellStyle name="Normal 6 9 7" xfId="5261"/>
    <cellStyle name="Normal 6 9 8" xfId="5954"/>
    <cellStyle name="Normal 7" xfId="6"/>
    <cellStyle name="Normal 7 10" xfId="759"/>
    <cellStyle name="Normal 7 10 2" xfId="1552"/>
    <cellStyle name="Normal 7 10 3" xfId="2245"/>
    <cellStyle name="Normal 7 10 4" xfId="3036"/>
    <cellStyle name="Normal 7 10 5" xfId="3729"/>
    <cellStyle name="Normal 7 10 6" xfId="4523"/>
    <cellStyle name="Normal 7 10 7" xfId="5262"/>
    <cellStyle name="Normal 7 10 8" xfId="5955"/>
    <cellStyle name="Normal 7 11" xfId="760"/>
    <cellStyle name="Normal 7 11 2" xfId="1553"/>
    <cellStyle name="Normal 7 11 3" xfId="2246"/>
    <cellStyle name="Normal 7 11 4" xfId="3037"/>
    <cellStyle name="Normal 7 11 5" xfId="3730"/>
    <cellStyle name="Normal 7 11 6" xfId="4524"/>
    <cellStyle name="Normal 7 11 7" xfId="5263"/>
    <cellStyle name="Normal 7 11 8" xfId="5956"/>
    <cellStyle name="Normal 7 12" xfId="761"/>
    <cellStyle name="Normal 7 12 2" xfId="1554"/>
    <cellStyle name="Normal 7 12 3" xfId="2247"/>
    <cellStyle name="Normal 7 12 4" xfId="3038"/>
    <cellStyle name="Normal 7 12 5" xfId="3731"/>
    <cellStyle name="Normal 7 12 6" xfId="4525"/>
    <cellStyle name="Normal 7 12 7" xfId="5264"/>
    <cellStyle name="Normal 7 12 8" xfId="5957"/>
    <cellStyle name="Normal 7 13" xfId="762"/>
    <cellStyle name="Normal 7 13 2" xfId="1555"/>
    <cellStyle name="Normal 7 13 3" xfId="2248"/>
    <cellStyle name="Normal 7 13 4" xfId="3039"/>
    <cellStyle name="Normal 7 13 5" xfId="3732"/>
    <cellStyle name="Normal 7 13 6" xfId="4526"/>
    <cellStyle name="Normal 7 13 7" xfId="5265"/>
    <cellStyle name="Normal 7 13 8" xfId="5958"/>
    <cellStyle name="Normal 7 14" xfId="763"/>
    <cellStyle name="Normal 7 14 2" xfId="1556"/>
    <cellStyle name="Normal 7 14 3" xfId="2249"/>
    <cellStyle name="Normal 7 14 4" xfId="3040"/>
    <cellStyle name="Normal 7 14 5" xfId="3733"/>
    <cellStyle name="Normal 7 14 6" xfId="4527"/>
    <cellStyle name="Normal 7 14 7" xfId="5266"/>
    <cellStyle name="Normal 7 14 8" xfId="5959"/>
    <cellStyle name="Normal 7 15" xfId="805"/>
    <cellStyle name="Normal 7 16" xfId="1142"/>
    <cellStyle name="Normal 7 17" xfId="2289"/>
    <cellStyle name="Normal 7 18" xfId="2626"/>
    <cellStyle name="Normal 7 19" xfId="3774"/>
    <cellStyle name="Normal 7 2" xfId="764"/>
    <cellStyle name="Normal 7 2 2" xfId="1557"/>
    <cellStyle name="Normal 7 2 3" xfId="2250"/>
    <cellStyle name="Normal 7 2 4" xfId="3041"/>
    <cellStyle name="Normal 7 2 5" xfId="3734"/>
    <cellStyle name="Normal 7 2 6" xfId="4528"/>
    <cellStyle name="Normal 7 2 7" xfId="5267"/>
    <cellStyle name="Normal 7 2 8" xfId="5960"/>
    <cellStyle name="Normal 7 20" xfId="4112"/>
    <cellStyle name="Normal 7 21" xfId="4852"/>
    <cellStyle name="Normal 7 3" xfId="765"/>
    <cellStyle name="Normal 7 3 2" xfId="1558"/>
    <cellStyle name="Normal 7 3 3" xfId="2251"/>
    <cellStyle name="Normal 7 3 4" xfId="3042"/>
    <cellStyle name="Normal 7 3 5" xfId="3735"/>
    <cellStyle name="Normal 7 3 6" xfId="4529"/>
    <cellStyle name="Normal 7 3 7" xfId="5268"/>
    <cellStyle name="Normal 7 3 8" xfId="5961"/>
    <cellStyle name="Normal 7 4" xfId="766"/>
    <cellStyle name="Normal 7 4 2" xfId="1559"/>
    <cellStyle name="Normal 7 4 3" xfId="2252"/>
    <cellStyle name="Normal 7 4 4" xfId="3043"/>
    <cellStyle name="Normal 7 4 5" xfId="3736"/>
    <cellStyle name="Normal 7 4 6" xfId="4530"/>
    <cellStyle name="Normal 7 4 7" xfId="5269"/>
    <cellStyle name="Normal 7 4 8" xfId="5962"/>
    <cellStyle name="Normal 7 5" xfId="767"/>
    <cellStyle name="Normal 7 5 2" xfId="1560"/>
    <cellStyle name="Normal 7 5 3" xfId="2253"/>
    <cellStyle name="Normal 7 5 4" xfId="3044"/>
    <cellStyle name="Normal 7 5 5" xfId="3737"/>
    <cellStyle name="Normal 7 5 6" xfId="4531"/>
    <cellStyle name="Normal 7 5 7" xfId="5270"/>
    <cellStyle name="Normal 7 5 8" xfId="5963"/>
    <cellStyle name="Normal 7 6" xfId="768"/>
    <cellStyle name="Normal 7 6 2" xfId="1561"/>
    <cellStyle name="Normal 7 6 3" xfId="2254"/>
    <cellStyle name="Normal 7 6 4" xfId="3045"/>
    <cellStyle name="Normal 7 6 5" xfId="3738"/>
    <cellStyle name="Normal 7 6 6" xfId="4532"/>
    <cellStyle name="Normal 7 6 7" xfId="5271"/>
    <cellStyle name="Normal 7 6 8" xfId="5964"/>
    <cellStyle name="Normal 7 7" xfId="769"/>
    <cellStyle name="Normal 7 7 2" xfId="1562"/>
    <cellStyle name="Normal 7 7 3" xfId="2255"/>
    <cellStyle name="Normal 7 7 4" xfId="3046"/>
    <cellStyle name="Normal 7 7 5" xfId="3739"/>
    <cellStyle name="Normal 7 7 6" xfId="4533"/>
    <cellStyle name="Normal 7 7 7" xfId="5272"/>
    <cellStyle name="Normal 7 7 8" xfId="5965"/>
    <cellStyle name="Normal 7 8" xfId="770"/>
    <cellStyle name="Normal 7 8 2" xfId="1563"/>
    <cellStyle name="Normal 7 8 3" xfId="2256"/>
    <cellStyle name="Normal 7 8 4" xfId="3047"/>
    <cellStyle name="Normal 7 8 5" xfId="3740"/>
    <cellStyle name="Normal 7 8 6" xfId="4534"/>
    <cellStyle name="Normal 7 8 7" xfId="5273"/>
    <cellStyle name="Normal 7 8 8" xfId="5966"/>
    <cellStyle name="Normal 7 9" xfId="771"/>
    <cellStyle name="Normal 7 9 2" xfId="1564"/>
    <cellStyle name="Normal 7 9 3" xfId="2257"/>
    <cellStyle name="Normal 7 9 4" xfId="3048"/>
    <cellStyle name="Normal 7 9 5" xfId="3741"/>
    <cellStyle name="Normal 7 9 6" xfId="4535"/>
    <cellStyle name="Normal 7 9 7" xfId="5274"/>
    <cellStyle name="Normal 7 9 8" xfId="5967"/>
    <cellStyle name="Normal 8" xfId="7"/>
    <cellStyle name="Normal 8 10" xfId="772"/>
    <cellStyle name="Normal 8 10 2" xfId="1565"/>
    <cellStyle name="Normal 8 10 3" xfId="2258"/>
    <cellStyle name="Normal 8 10 4" xfId="3049"/>
    <cellStyle name="Normal 8 10 5" xfId="3742"/>
    <cellStyle name="Normal 8 10 6" xfId="4536"/>
    <cellStyle name="Normal 8 10 7" xfId="5275"/>
    <cellStyle name="Normal 8 10 8" xfId="5968"/>
    <cellStyle name="Normal 8 11" xfId="773"/>
    <cellStyle name="Normal 8 11 2" xfId="1566"/>
    <cellStyle name="Normal 8 11 3" xfId="2259"/>
    <cellStyle name="Normal 8 11 4" xfId="3050"/>
    <cellStyle name="Normal 8 11 5" xfId="3743"/>
    <cellStyle name="Normal 8 11 6" xfId="4537"/>
    <cellStyle name="Normal 8 11 7" xfId="5276"/>
    <cellStyle name="Normal 8 11 8" xfId="5969"/>
    <cellStyle name="Normal 8 12" xfId="774"/>
    <cellStyle name="Normal 8 12 2" xfId="1567"/>
    <cellStyle name="Normal 8 12 3" xfId="2260"/>
    <cellStyle name="Normal 8 12 4" xfId="3051"/>
    <cellStyle name="Normal 8 12 5" xfId="3744"/>
    <cellStyle name="Normal 8 12 6" xfId="4538"/>
    <cellStyle name="Normal 8 12 7" xfId="5277"/>
    <cellStyle name="Normal 8 12 8" xfId="5970"/>
    <cellStyle name="Normal 8 13" xfId="775"/>
    <cellStyle name="Normal 8 13 2" xfId="1568"/>
    <cellStyle name="Normal 8 13 3" xfId="2261"/>
    <cellStyle name="Normal 8 13 4" xfId="3052"/>
    <cellStyle name="Normal 8 13 5" xfId="3745"/>
    <cellStyle name="Normal 8 13 6" xfId="4539"/>
    <cellStyle name="Normal 8 13 7" xfId="5278"/>
    <cellStyle name="Normal 8 13 8" xfId="5971"/>
    <cellStyle name="Normal 8 14" xfId="776"/>
    <cellStyle name="Normal 8 14 2" xfId="1569"/>
    <cellStyle name="Normal 8 14 3" xfId="2262"/>
    <cellStyle name="Normal 8 14 4" xfId="3053"/>
    <cellStyle name="Normal 8 14 5" xfId="3746"/>
    <cellStyle name="Normal 8 14 6" xfId="4540"/>
    <cellStyle name="Normal 8 14 7" xfId="5279"/>
    <cellStyle name="Normal 8 14 8" xfId="5972"/>
    <cellStyle name="Normal 8 15" xfId="806"/>
    <cellStyle name="Normal 8 16" xfId="1141"/>
    <cellStyle name="Normal 8 17" xfId="2290"/>
    <cellStyle name="Normal 8 18" xfId="2625"/>
    <cellStyle name="Normal 8 19" xfId="3775"/>
    <cellStyle name="Normal 8 2" xfId="777"/>
    <cellStyle name="Normal 8 2 2" xfId="1570"/>
    <cellStyle name="Normal 8 2 3" xfId="2263"/>
    <cellStyle name="Normal 8 2 4" xfId="3054"/>
    <cellStyle name="Normal 8 2 5" xfId="3747"/>
    <cellStyle name="Normal 8 2 6" xfId="4541"/>
    <cellStyle name="Normal 8 2 7" xfId="5280"/>
    <cellStyle name="Normal 8 2 8" xfId="5973"/>
    <cellStyle name="Normal 8 20" xfId="4111"/>
    <cellStyle name="Normal 8 21" xfId="4851"/>
    <cellStyle name="Normal 8 3" xfId="778"/>
    <cellStyle name="Normal 8 3 2" xfId="1571"/>
    <cellStyle name="Normal 8 3 3" xfId="2264"/>
    <cellStyle name="Normal 8 3 4" xfId="3055"/>
    <cellStyle name="Normal 8 3 5" xfId="3748"/>
    <cellStyle name="Normal 8 3 6" xfId="4542"/>
    <cellStyle name="Normal 8 3 7" xfId="5281"/>
    <cellStyle name="Normal 8 3 8" xfId="5974"/>
    <cellStyle name="Normal 8 4" xfId="779"/>
    <cellStyle name="Normal 8 4 2" xfId="1572"/>
    <cellStyle name="Normal 8 4 3" xfId="2265"/>
    <cellStyle name="Normal 8 4 4" xfId="3056"/>
    <cellStyle name="Normal 8 4 5" xfId="3749"/>
    <cellStyle name="Normal 8 4 6" xfId="4543"/>
    <cellStyle name="Normal 8 4 7" xfId="5282"/>
    <cellStyle name="Normal 8 4 8" xfId="5975"/>
    <cellStyle name="Normal 8 5" xfId="780"/>
    <cellStyle name="Normal 8 5 2" xfId="1573"/>
    <cellStyle name="Normal 8 5 3" xfId="2266"/>
    <cellStyle name="Normal 8 5 4" xfId="3057"/>
    <cellStyle name="Normal 8 5 5" xfId="3750"/>
    <cellStyle name="Normal 8 5 6" xfId="4544"/>
    <cellStyle name="Normal 8 5 7" xfId="5283"/>
    <cellStyle name="Normal 8 5 8" xfId="5976"/>
    <cellStyle name="Normal 8 6" xfId="781"/>
    <cellStyle name="Normal 8 6 2" xfId="1574"/>
    <cellStyle name="Normal 8 6 3" xfId="2267"/>
    <cellStyle name="Normal 8 6 4" xfId="3058"/>
    <cellStyle name="Normal 8 6 5" xfId="3751"/>
    <cellStyle name="Normal 8 6 6" xfId="4545"/>
    <cellStyle name="Normal 8 6 7" xfId="5284"/>
    <cellStyle name="Normal 8 6 8" xfId="5977"/>
    <cellStyle name="Normal 8 7" xfId="782"/>
    <cellStyle name="Normal 8 7 2" xfId="1575"/>
    <cellStyle name="Normal 8 7 3" xfId="2268"/>
    <cellStyle name="Normal 8 7 4" xfId="3059"/>
    <cellStyle name="Normal 8 7 5" xfId="3752"/>
    <cellStyle name="Normal 8 7 6" xfId="4546"/>
    <cellStyle name="Normal 8 7 7" xfId="5285"/>
    <cellStyle name="Normal 8 7 8" xfId="5978"/>
    <cellStyle name="Normal 8 8" xfId="783"/>
    <cellStyle name="Normal 8 8 2" xfId="1576"/>
    <cellStyle name="Normal 8 8 3" xfId="2269"/>
    <cellStyle name="Normal 8 8 4" xfId="3060"/>
    <cellStyle name="Normal 8 8 5" xfId="3753"/>
    <cellStyle name="Normal 8 8 6" xfId="4547"/>
    <cellStyle name="Normal 8 8 7" xfId="5286"/>
    <cellStyle name="Normal 8 8 8" xfId="5979"/>
    <cellStyle name="Normal 8 9" xfId="784"/>
    <cellStyle name="Normal 8 9 2" xfId="1577"/>
    <cellStyle name="Normal 8 9 3" xfId="2270"/>
    <cellStyle name="Normal 8 9 4" xfId="3061"/>
    <cellStyle name="Normal 8 9 5" xfId="3754"/>
    <cellStyle name="Normal 8 9 6" xfId="4548"/>
    <cellStyle name="Normal 8 9 7" xfId="5287"/>
    <cellStyle name="Normal 8 9 8" xfId="5980"/>
    <cellStyle name="Normal 9" xfId="8"/>
    <cellStyle name="Normal 9 10" xfId="785"/>
    <cellStyle name="Normal 9 10 2" xfId="1578"/>
    <cellStyle name="Normal 9 10 3" xfId="2271"/>
    <cellStyle name="Normal 9 10 4" xfId="3062"/>
    <cellStyle name="Normal 9 10 5" xfId="3755"/>
    <cellStyle name="Normal 9 10 6" xfId="4549"/>
    <cellStyle name="Normal 9 10 7" xfId="5288"/>
    <cellStyle name="Normal 9 10 8" xfId="5981"/>
    <cellStyle name="Normal 9 11" xfId="786"/>
    <cellStyle name="Normal 9 11 2" xfId="1579"/>
    <cellStyle name="Normal 9 11 3" xfId="2272"/>
    <cellStyle name="Normal 9 11 4" xfId="3063"/>
    <cellStyle name="Normal 9 11 5" xfId="3756"/>
    <cellStyle name="Normal 9 11 6" xfId="4550"/>
    <cellStyle name="Normal 9 11 7" xfId="5289"/>
    <cellStyle name="Normal 9 11 8" xfId="5982"/>
    <cellStyle name="Normal 9 12" xfId="787"/>
    <cellStyle name="Normal 9 12 2" xfId="1580"/>
    <cellStyle name="Normal 9 12 3" xfId="2273"/>
    <cellStyle name="Normal 9 12 4" xfId="3064"/>
    <cellStyle name="Normal 9 12 5" xfId="3757"/>
    <cellStyle name="Normal 9 12 6" xfId="4551"/>
    <cellStyle name="Normal 9 12 7" xfId="5290"/>
    <cellStyle name="Normal 9 12 8" xfId="5983"/>
    <cellStyle name="Normal 9 13" xfId="788"/>
    <cellStyle name="Normal 9 13 2" xfId="1581"/>
    <cellStyle name="Normal 9 13 3" xfId="2274"/>
    <cellStyle name="Normal 9 13 4" xfId="3065"/>
    <cellStyle name="Normal 9 13 5" xfId="3758"/>
    <cellStyle name="Normal 9 13 6" xfId="4552"/>
    <cellStyle name="Normal 9 13 7" xfId="5291"/>
    <cellStyle name="Normal 9 13 8" xfId="5984"/>
    <cellStyle name="Normal 9 14" xfId="789"/>
    <cellStyle name="Normal 9 14 2" xfId="1582"/>
    <cellStyle name="Normal 9 14 3" xfId="2275"/>
    <cellStyle name="Normal 9 14 4" xfId="3066"/>
    <cellStyle name="Normal 9 14 5" xfId="3759"/>
    <cellStyle name="Normal 9 14 6" xfId="4553"/>
    <cellStyle name="Normal 9 14 7" xfId="5292"/>
    <cellStyle name="Normal 9 14 8" xfId="5985"/>
    <cellStyle name="Normal 9 15" xfId="807"/>
    <cellStyle name="Normal 9 16" xfId="1140"/>
    <cellStyle name="Normal 9 17" xfId="2291"/>
    <cellStyle name="Normal 9 18" xfId="2624"/>
    <cellStyle name="Normal 9 19" xfId="3776"/>
    <cellStyle name="Normal 9 2" xfId="790"/>
    <cellStyle name="Normal 9 2 2" xfId="1583"/>
    <cellStyle name="Normal 9 2 3" xfId="2276"/>
    <cellStyle name="Normal 9 2 4" xfId="3067"/>
    <cellStyle name="Normal 9 2 5" xfId="3760"/>
    <cellStyle name="Normal 9 2 6" xfId="4554"/>
    <cellStyle name="Normal 9 2 7" xfId="5293"/>
    <cellStyle name="Normal 9 2 8" xfId="5986"/>
    <cellStyle name="Normal 9 20" xfId="4110"/>
    <cellStyle name="Normal 9 21" xfId="4850"/>
    <cellStyle name="Normal 9 3" xfId="791"/>
    <cellStyle name="Normal 9 3 2" xfId="1584"/>
    <cellStyle name="Normal 9 3 3" xfId="2277"/>
    <cellStyle name="Normal 9 3 4" xfId="3068"/>
    <cellStyle name="Normal 9 3 5" xfId="3761"/>
    <cellStyle name="Normal 9 3 6" xfId="4555"/>
    <cellStyle name="Normal 9 3 7" xfId="5294"/>
    <cellStyle name="Normal 9 3 8" xfId="5987"/>
    <cellStyle name="Normal 9 4" xfId="792"/>
    <cellStyle name="Normal 9 4 2" xfId="1585"/>
    <cellStyle name="Normal 9 4 3" xfId="2278"/>
    <cellStyle name="Normal 9 4 4" xfId="3069"/>
    <cellStyle name="Normal 9 4 5" xfId="3762"/>
    <cellStyle name="Normal 9 4 6" xfId="4556"/>
    <cellStyle name="Normal 9 4 7" xfId="5295"/>
    <cellStyle name="Normal 9 4 8" xfId="5988"/>
    <cellStyle name="Normal 9 5" xfId="793"/>
    <cellStyle name="Normal 9 5 2" xfId="1586"/>
    <cellStyle name="Normal 9 5 3" xfId="2279"/>
    <cellStyle name="Normal 9 5 4" xfId="3070"/>
    <cellStyle name="Normal 9 5 5" xfId="3763"/>
    <cellStyle name="Normal 9 5 6" xfId="4557"/>
    <cellStyle name="Normal 9 5 7" xfId="5296"/>
    <cellStyle name="Normal 9 5 8" xfId="5989"/>
    <cellStyle name="Normal 9 6" xfId="794"/>
    <cellStyle name="Normal 9 6 2" xfId="1587"/>
    <cellStyle name="Normal 9 6 3" xfId="2280"/>
    <cellStyle name="Normal 9 6 4" xfId="3071"/>
    <cellStyle name="Normal 9 6 5" xfId="3764"/>
    <cellStyle name="Normal 9 6 6" xfId="4558"/>
    <cellStyle name="Normal 9 6 7" xfId="5297"/>
    <cellStyle name="Normal 9 6 8" xfId="5990"/>
    <cellStyle name="Normal 9 7" xfId="795"/>
    <cellStyle name="Normal 9 7 2" xfId="1588"/>
    <cellStyle name="Normal 9 7 3" xfId="2281"/>
    <cellStyle name="Normal 9 7 4" xfId="3072"/>
    <cellStyle name="Normal 9 7 5" xfId="3765"/>
    <cellStyle name="Normal 9 7 6" xfId="4559"/>
    <cellStyle name="Normal 9 7 7" xfId="5298"/>
    <cellStyle name="Normal 9 7 8" xfId="5991"/>
    <cellStyle name="Normal 9 8" xfId="796"/>
    <cellStyle name="Normal 9 8 2" xfId="1589"/>
    <cellStyle name="Normal 9 8 3" xfId="2282"/>
    <cellStyle name="Normal 9 8 4" xfId="3073"/>
    <cellStyle name="Normal 9 8 5" xfId="3766"/>
    <cellStyle name="Normal 9 8 6" xfId="4560"/>
    <cellStyle name="Normal 9 8 7" xfId="5299"/>
    <cellStyle name="Normal 9 8 8" xfId="5992"/>
    <cellStyle name="Normal 9 9" xfId="797"/>
    <cellStyle name="Normal 9 9 2" xfId="1590"/>
    <cellStyle name="Normal 9 9 3" xfId="2283"/>
    <cellStyle name="Normal 9 9 4" xfId="3074"/>
    <cellStyle name="Normal 9 9 5" xfId="3767"/>
    <cellStyle name="Normal 9 9 6" xfId="4561"/>
    <cellStyle name="Normal 9 9 7" xfId="5300"/>
    <cellStyle name="Normal 9 9 8" xfId="59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Z361"/>
  <sheetViews>
    <sheetView tabSelected="1" showWhiteSpace="0" view="pageLayout" topLeftCell="JJ117" zoomScaleNormal="100" zoomScaleSheetLayoutView="100" workbookViewId="0">
      <selection activeCell="JV249" sqref="JV249"/>
    </sheetView>
  </sheetViews>
  <sheetFormatPr defaultRowHeight="12.75" x14ac:dyDescent="0.2"/>
  <cols>
    <col min="1" max="1" width="2.7109375" style="2" customWidth="1"/>
    <col min="2" max="2" width="7.42578125" style="2" customWidth="1"/>
    <col min="3" max="3" width="4.140625" style="2" customWidth="1"/>
    <col min="4" max="4" width="5.5703125" style="2" customWidth="1"/>
    <col min="5" max="5" width="1" style="2" customWidth="1"/>
    <col min="6" max="6" width="21.28515625" style="2" customWidth="1"/>
    <col min="7" max="7" width="10.42578125" style="2" customWidth="1"/>
    <col min="8" max="8" width="17.140625" style="2" hidden="1" customWidth="1"/>
    <col min="9" max="9" width="14.42578125" style="2" hidden="1" customWidth="1"/>
    <col min="10" max="10" width="21.85546875" style="2" hidden="1" customWidth="1"/>
    <col min="11" max="11" width="16.7109375" style="2" hidden="1" customWidth="1"/>
    <col min="12" max="12" width="14.85546875" style="2" hidden="1" customWidth="1"/>
    <col min="13" max="14" width="7.42578125" style="2" hidden="1" customWidth="1"/>
    <col min="15" max="15" width="17.5703125" style="2" hidden="1" customWidth="1"/>
    <col min="16" max="26" width="17.140625" style="2" hidden="1" customWidth="1"/>
    <col min="27" max="27" width="21.42578125" style="2" hidden="1" customWidth="1"/>
    <col min="28" max="30" width="14.7109375" style="2" hidden="1" customWidth="1"/>
    <col min="31" max="31" width="15" style="2" hidden="1" customWidth="1"/>
    <col min="32" max="32" width="15.5703125" style="2" hidden="1" customWidth="1"/>
    <col min="33" max="35" width="18" style="2" hidden="1" customWidth="1"/>
    <col min="36" max="36" width="15.7109375" style="2" hidden="1" customWidth="1"/>
    <col min="37" max="39" width="18" style="2" hidden="1" customWidth="1"/>
    <col min="40" max="40" width="15.42578125" style="2" hidden="1" customWidth="1"/>
    <col min="41" max="43" width="18" style="2" hidden="1" customWidth="1"/>
    <col min="44" max="44" width="16.140625" style="2" hidden="1" customWidth="1"/>
    <col min="45" max="47" width="18" style="2" hidden="1" customWidth="1"/>
    <col min="48" max="48" width="15.42578125" style="2" hidden="1" customWidth="1"/>
    <col min="49" max="49" width="18" style="2" hidden="1" customWidth="1"/>
    <col min="50" max="50" width="11.42578125" style="2" hidden="1" customWidth="1"/>
    <col min="51" max="51" width="19.140625" style="2" hidden="1" customWidth="1"/>
    <col min="52" max="52" width="14.85546875" style="2" hidden="1" customWidth="1"/>
    <col min="53" max="53" width="17" style="2" hidden="1" customWidth="1"/>
    <col min="54" max="55" width="15.7109375" style="3" hidden="1" customWidth="1"/>
    <col min="56" max="56" width="15.7109375" style="2" hidden="1" customWidth="1"/>
    <col min="57" max="57" width="9.140625" style="3" hidden="1" customWidth="1"/>
    <col min="58" max="58" width="21" style="2" hidden="1" customWidth="1"/>
    <col min="59" max="59" width="17.42578125" style="2" hidden="1" customWidth="1"/>
    <col min="60" max="60" width="13.5703125" style="2" hidden="1" customWidth="1"/>
    <col min="61" max="61" width="17.7109375" style="2" hidden="1" customWidth="1"/>
    <col min="62" max="62" width="16.5703125" style="2" hidden="1" customWidth="1"/>
    <col min="63" max="64" width="19.5703125" style="2" hidden="1" customWidth="1"/>
    <col min="65" max="65" width="19.5703125" style="1" hidden="1" customWidth="1"/>
    <col min="66" max="66" width="17.140625" style="1" hidden="1" customWidth="1"/>
    <col min="67" max="67" width="17.85546875" style="1" hidden="1" customWidth="1"/>
    <col min="68" max="68" width="20" style="1" hidden="1" customWidth="1"/>
    <col min="69" max="69" width="11.7109375" style="1" hidden="1" customWidth="1"/>
    <col min="70" max="70" width="7.7109375" style="1" hidden="1" customWidth="1"/>
    <col min="71" max="71" width="8.7109375" style="1" hidden="1" customWidth="1"/>
    <col min="72" max="72" width="19.7109375" style="1" hidden="1" customWidth="1"/>
    <col min="73" max="73" width="14.5703125" style="1" hidden="1" customWidth="1"/>
    <col min="74" max="74" width="14" style="1" hidden="1" customWidth="1"/>
    <col min="75" max="75" width="15" style="1" hidden="1" customWidth="1"/>
    <col min="76" max="76" width="14.85546875" style="1" hidden="1" customWidth="1"/>
    <col min="77" max="79" width="14.28515625" style="1" hidden="1" customWidth="1"/>
    <col min="80" max="80" width="16.5703125" style="1" hidden="1" customWidth="1"/>
    <col min="81" max="81" width="12.28515625" style="1" hidden="1" customWidth="1"/>
    <col min="82" max="82" width="15.28515625" style="1" hidden="1" customWidth="1"/>
    <col min="83" max="83" width="15.5703125" style="1" hidden="1" customWidth="1"/>
    <col min="84" max="84" width="14.7109375" style="1" hidden="1" customWidth="1"/>
    <col min="85" max="88" width="13" style="1" hidden="1" customWidth="1"/>
    <col min="89" max="89" width="17.42578125" style="1" hidden="1" customWidth="1"/>
    <col min="90" max="106" width="16.140625" style="1" hidden="1" customWidth="1"/>
    <col min="107" max="107" width="13.7109375" style="1" hidden="1" customWidth="1"/>
    <col min="108" max="108" width="18.28515625" style="1" hidden="1" customWidth="1"/>
    <col min="109" max="109" width="13.7109375" style="1" hidden="1" customWidth="1"/>
    <col min="110" max="110" width="10.5703125" style="1" hidden="1" customWidth="1"/>
    <col min="111" max="111" width="14" style="3" hidden="1" customWidth="1"/>
    <col min="112" max="112" width="12.85546875" style="3" hidden="1" customWidth="1"/>
    <col min="113" max="116" width="15.140625" style="2" hidden="1" customWidth="1"/>
    <col min="117" max="117" width="9.7109375" style="2" hidden="1" customWidth="1"/>
    <col min="118" max="118" width="9.28515625" style="2" hidden="1" customWidth="1"/>
    <col min="119" max="120" width="15.140625" style="2" hidden="1" customWidth="1"/>
    <col min="121" max="154" width="15.140625" style="3" hidden="1" customWidth="1"/>
    <col min="155" max="156" width="15.140625" style="2" hidden="1" customWidth="1"/>
    <col min="157" max="158" width="15.140625" style="3" hidden="1" customWidth="1"/>
    <col min="159" max="159" width="14.5703125" style="3" hidden="1" customWidth="1"/>
    <col min="160" max="160" width="14.7109375" style="3" hidden="1" customWidth="1"/>
    <col min="161" max="161" width="13.5703125" style="2" hidden="1" customWidth="1"/>
    <col min="162" max="162" width="15.140625" style="2" hidden="1" customWidth="1"/>
    <col min="163" max="164" width="14.5703125" style="2" hidden="1" customWidth="1"/>
    <col min="165" max="165" width="12.42578125" style="2" hidden="1" customWidth="1"/>
    <col min="166" max="167" width="9.140625" style="2" hidden="1" customWidth="1"/>
    <col min="168" max="168" width="18.7109375" style="2" hidden="1" customWidth="1"/>
    <col min="169" max="180" width="17" style="3" hidden="1" customWidth="1"/>
    <col min="181" max="181" width="14.140625" style="3" hidden="1" customWidth="1"/>
    <col min="182" max="182" width="16.5703125" style="3" hidden="1" customWidth="1"/>
    <col min="183" max="183" width="16.85546875" style="3" hidden="1" customWidth="1"/>
    <col min="184" max="184" width="13.5703125" style="3" hidden="1" customWidth="1"/>
    <col min="185" max="185" width="15.7109375" style="3" hidden="1" customWidth="1"/>
    <col min="186" max="197" width="15.42578125" style="3" hidden="1" customWidth="1"/>
    <col min="198" max="198" width="12.7109375" style="3" hidden="1" customWidth="1"/>
    <col min="199" max="199" width="14" style="3" hidden="1" customWidth="1"/>
    <col min="200" max="200" width="14.28515625" style="3" hidden="1" customWidth="1"/>
    <col min="201" max="201" width="14.85546875" style="3" hidden="1" customWidth="1"/>
    <col min="202" max="202" width="15.42578125" style="3" hidden="1" customWidth="1"/>
    <col min="203" max="203" width="15.7109375" style="2" hidden="1" customWidth="1"/>
    <col min="204" max="204" width="14.28515625" style="2" hidden="1" customWidth="1"/>
    <col min="205" max="205" width="12.42578125" style="3" hidden="1" customWidth="1"/>
    <col min="206" max="206" width="13.85546875" style="3" hidden="1" customWidth="1"/>
    <col min="207" max="207" width="13.140625" style="3" hidden="1" customWidth="1"/>
    <col min="208" max="208" width="13.42578125" style="3" hidden="1" customWidth="1"/>
    <col min="209" max="209" width="15.7109375" style="3" hidden="1" customWidth="1"/>
    <col min="210" max="210" width="17.5703125" style="2" hidden="1" customWidth="1"/>
    <col min="211" max="217" width="14.7109375" style="2" hidden="1" customWidth="1"/>
    <col min="218" max="218" width="13.42578125" style="3" hidden="1" customWidth="1"/>
    <col min="219" max="219" width="16.5703125" style="3" hidden="1" customWidth="1"/>
    <col min="220" max="220" width="14.28515625" style="3" hidden="1" customWidth="1"/>
    <col min="221" max="221" width="13.42578125" style="3" hidden="1" customWidth="1"/>
    <col min="222" max="224" width="13.7109375" style="3" hidden="1" customWidth="1"/>
    <col min="225" max="225" width="14.85546875" style="3" hidden="1" customWidth="1"/>
    <col min="226" max="226" width="15.42578125" style="3" hidden="1" customWidth="1"/>
    <col min="227" max="227" width="14.85546875" style="3" hidden="1" customWidth="1"/>
    <col min="228" max="228" width="15.7109375" style="3" hidden="1" customWidth="1"/>
    <col min="229" max="229" width="13.85546875" style="3" hidden="1" customWidth="1"/>
    <col min="230" max="230" width="15.85546875" style="3" hidden="1" customWidth="1"/>
    <col min="231" max="232" width="14" style="3" hidden="1" customWidth="1"/>
    <col min="233" max="233" width="19.140625" style="3" hidden="1" customWidth="1"/>
    <col min="234" max="234" width="17.7109375" style="3" hidden="1" customWidth="1"/>
    <col min="235" max="235" width="14.5703125" style="3" hidden="1" customWidth="1"/>
    <col min="236" max="238" width="15.140625" style="3" hidden="1" customWidth="1"/>
    <col min="239" max="244" width="15.7109375" style="3" hidden="1" customWidth="1"/>
    <col min="245" max="245" width="14" style="3" hidden="1" customWidth="1"/>
    <col min="246" max="246" width="13.5703125" style="3" hidden="1" customWidth="1"/>
    <col min="247" max="247" width="14.85546875" style="3" hidden="1" customWidth="1"/>
    <col min="248" max="248" width="14.140625" style="3" hidden="1" customWidth="1"/>
    <col min="249" max="249" width="16.85546875" style="3" hidden="1" customWidth="1"/>
    <col min="250" max="250" width="14.85546875" style="3" hidden="1" customWidth="1"/>
    <col min="251" max="251" width="17" style="3" hidden="1" customWidth="1"/>
    <col min="252" max="252" width="11.7109375" style="2" hidden="1" customWidth="1"/>
    <col min="253" max="253" width="14.42578125" style="2" hidden="1" customWidth="1"/>
    <col min="254" max="254" width="16.42578125" style="3" hidden="1" customWidth="1"/>
    <col min="255" max="255" width="9.140625" style="3" hidden="1" customWidth="1"/>
    <col min="256" max="256" width="16.28515625" style="3" hidden="1" customWidth="1"/>
    <col min="257" max="257" width="9.140625" style="3" hidden="1" customWidth="1"/>
    <col min="258" max="258" width="10" style="2" customWidth="1"/>
    <col min="259" max="259" width="8.28515625" style="2" customWidth="1"/>
    <col min="260" max="260" width="11" style="2" customWidth="1"/>
    <col min="261" max="261" width="11.28515625" style="2" customWidth="1"/>
    <col min="262" max="262" width="10.42578125" style="2" hidden="1" customWidth="1"/>
    <col min="263" max="264" width="10.140625" style="2" hidden="1" customWidth="1"/>
    <col min="265" max="265" width="11.5703125" style="2" customWidth="1"/>
    <col min="266" max="267" width="9.7109375" style="3" customWidth="1"/>
    <col min="268" max="268" width="9.5703125" style="3" customWidth="1"/>
    <col min="269" max="269" width="10" style="3" customWidth="1"/>
    <col min="270" max="270" width="9.85546875" style="3" customWidth="1"/>
    <col min="271" max="271" width="10.5703125" style="3" customWidth="1"/>
    <col min="272" max="272" width="10.28515625" style="3" customWidth="1"/>
    <col min="273" max="273" width="10.7109375" style="3" customWidth="1"/>
    <col min="274" max="274" width="8.42578125" style="3" customWidth="1"/>
    <col min="275" max="275" width="12.140625" style="3" customWidth="1"/>
    <col min="276" max="276" width="9.7109375" style="3" customWidth="1"/>
    <col min="277" max="277" width="9.85546875" style="3" customWidth="1"/>
    <col min="278" max="278" width="11.7109375" style="3" hidden="1" customWidth="1"/>
    <col min="279" max="279" width="13" style="3" hidden="1" customWidth="1"/>
    <col min="280" max="280" width="13.85546875" style="3" hidden="1" customWidth="1"/>
    <col min="281" max="281" width="10.28515625" style="3" hidden="1" customWidth="1"/>
    <col min="282" max="282" width="8.85546875" style="3" customWidth="1"/>
    <col min="283" max="285" width="9.140625" style="3" customWidth="1"/>
    <col min="286" max="286" width="9.5703125" style="3" customWidth="1"/>
    <col min="287" max="287" width="8.85546875" style="3" customWidth="1"/>
    <col min="288" max="288" width="9" style="3" customWidth="1"/>
    <col min="289" max="289" width="8.42578125" style="3" customWidth="1"/>
    <col min="290" max="290" width="9.140625" style="3" customWidth="1"/>
    <col min="291" max="291" width="10.28515625" style="3" customWidth="1"/>
    <col min="292" max="292" width="9.7109375" style="3" customWidth="1"/>
    <col min="293" max="293" width="9.85546875" style="3" customWidth="1"/>
    <col min="294" max="294" width="10" style="3" customWidth="1"/>
    <col min="295" max="295" width="10.28515625" style="3" customWidth="1"/>
    <col min="296" max="296" width="9.7109375" style="3" customWidth="1"/>
    <col min="297" max="297" width="10.85546875" style="3" hidden="1" customWidth="1"/>
    <col min="298" max="298" width="7.85546875" style="3" hidden="1" customWidth="1"/>
    <col min="299" max="299" width="9" style="3" hidden="1" customWidth="1"/>
    <col min="300" max="300" width="11" style="3" hidden="1" customWidth="1"/>
    <col min="301" max="301" width="11.5703125" style="3" customWidth="1"/>
    <col min="302" max="302" width="9.28515625" style="2" customWidth="1"/>
    <col min="303" max="303" width="11" style="2" customWidth="1"/>
    <col min="304" max="304" width="10.28515625" style="3" customWidth="1"/>
    <col min="305" max="305" width="11.140625" style="3" customWidth="1"/>
    <col min="306" max="306" width="10.7109375" style="3" hidden="1" customWidth="1"/>
    <col min="307" max="316" width="10.7109375" style="3" customWidth="1"/>
    <col min="317" max="317" width="12.7109375" style="3" customWidth="1"/>
    <col min="318" max="318" width="19" style="3" customWidth="1"/>
    <col min="319" max="319" width="19.5703125" style="3" customWidth="1"/>
    <col min="320" max="325" width="16.42578125" style="3" customWidth="1"/>
    <col min="326" max="326" width="15.28515625" style="3" customWidth="1"/>
    <col min="327" max="327" width="15.42578125" style="3" customWidth="1"/>
    <col min="328" max="328" width="16.140625" style="3" customWidth="1"/>
    <col min="329" max="329" width="15" style="3" customWidth="1"/>
    <col min="330" max="330" width="16.28515625" style="3" customWidth="1"/>
    <col min="331" max="331" width="15" style="3" customWidth="1"/>
    <col min="332" max="332" width="14.42578125" style="3" customWidth="1"/>
    <col min="333" max="333" width="13.28515625" style="3" customWidth="1"/>
    <col min="334" max="334" width="16.7109375" style="3" customWidth="1"/>
    <col min="335" max="335" width="16.28515625" style="3" customWidth="1"/>
    <col min="336" max="336" width="15.5703125" style="3" customWidth="1"/>
    <col min="337" max="337" width="16.5703125" style="3" customWidth="1"/>
    <col min="338" max="338" width="14" style="3" customWidth="1"/>
    <col min="339" max="339" width="15.140625" style="3" customWidth="1"/>
    <col min="340" max="340" width="14.28515625" style="3" customWidth="1"/>
    <col min="341" max="341" width="15.85546875" style="3" customWidth="1"/>
    <col min="342" max="342" width="14.7109375" style="3" customWidth="1"/>
    <col min="343" max="343" width="12.85546875" style="3" customWidth="1"/>
    <col min="344" max="355" width="14.85546875" style="3" customWidth="1"/>
    <col min="356" max="356" width="15.85546875" style="3" customWidth="1"/>
    <col min="357" max="357" width="15.7109375" style="3" customWidth="1"/>
    <col min="358" max="358" width="17.28515625" style="3" customWidth="1"/>
    <col min="359" max="359" width="16.5703125" style="3" customWidth="1"/>
    <col min="360" max="360" width="9.140625" style="3" customWidth="1"/>
    <col min="361" max="361" width="16.140625" style="3" customWidth="1"/>
    <col min="362" max="362" width="14.140625" style="3" customWidth="1"/>
    <col min="363" max="363" width="15.85546875" style="3" customWidth="1"/>
    <col min="364" max="364" width="16.7109375" style="3" customWidth="1"/>
    <col min="365" max="365" width="18" style="3" customWidth="1"/>
    <col min="366" max="373" width="16.5703125" style="3" customWidth="1"/>
    <col min="374" max="374" width="14.5703125" style="3" customWidth="1"/>
    <col min="375" max="377" width="14.140625" style="3" customWidth="1"/>
    <col min="378" max="380" width="12" style="3" customWidth="1"/>
    <col min="381" max="381" width="13.5703125" style="3" customWidth="1"/>
    <col min="382" max="383" width="11.7109375" style="3" customWidth="1"/>
    <col min="384" max="384" width="14.140625" style="3" customWidth="1"/>
    <col min="385" max="385" width="14.5703125" style="3" customWidth="1"/>
    <col min="386" max="386" width="14.85546875" style="3" customWidth="1"/>
    <col min="387" max="387" width="12.5703125" style="3" customWidth="1"/>
    <col min="388" max="388" width="14.7109375" style="3" customWidth="1"/>
    <col min="389" max="389" width="13.28515625" style="3" customWidth="1"/>
    <col min="390" max="390" width="13.42578125" style="3" customWidth="1"/>
    <col min="391" max="393" width="14" style="3" customWidth="1"/>
    <col min="394" max="394" width="14.28515625" style="3" customWidth="1"/>
    <col min="395" max="402" width="17" style="3" customWidth="1"/>
    <col min="403" max="403" width="11.5703125" style="3" customWidth="1"/>
    <col min="404" max="404" width="13.28515625" style="3" customWidth="1"/>
    <col min="405" max="405" width="14.5703125" style="3" customWidth="1"/>
    <col min="406" max="406" width="14.28515625" style="3" customWidth="1"/>
    <col min="407" max="407" width="14.140625" style="3" customWidth="1"/>
    <col min="408" max="408" width="9.140625" style="3" customWidth="1"/>
    <col min="409" max="409" width="14.28515625" style="3" customWidth="1"/>
    <col min="410" max="410" width="11.140625" style="3" customWidth="1"/>
    <col min="411" max="411" width="9.140625" style="3" customWidth="1"/>
    <col min="412" max="412" width="12.5703125" style="3" customWidth="1"/>
    <col min="413" max="413" width="9.140625" style="3" customWidth="1"/>
    <col min="414" max="421" width="18.28515625" style="3" customWidth="1"/>
    <col min="422" max="433" width="15.42578125" style="3" customWidth="1"/>
    <col min="434" max="434" width="14.85546875" style="3" customWidth="1"/>
    <col min="435" max="435" width="13" style="3" customWidth="1"/>
    <col min="436" max="436" width="15.42578125" style="3" customWidth="1"/>
    <col min="437" max="437" width="13" style="3" customWidth="1"/>
    <col min="438" max="438" width="14.7109375" style="3" customWidth="1"/>
    <col min="439" max="441" width="12.42578125" style="3" customWidth="1"/>
    <col min="442" max="442" width="15" style="3" customWidth="1"/>
    <col min="443" max="448" width="14.85546875" style="3" customWidth="1"/>
    <col min="449" max="449" width="13.5703125" style="3" customWidth="1"/>
    <col min="450" max="450" width="13.85546875" style="3" customWidth="1"/>
    <col min="451" max="451" width="14.140625" style="3" customWidth="1"/>
    <col min="452" max="452" width="13.140625" style="3" customWidth="1"/>
    <col min="453" max="453" width="14.140625" style="3" customWidth="1"/>
    <col min="454" max="454" width="12.7109375" style="3" customWidth="1"/>
    <col min="455" max="455" width="13.28515625" style="3" customWidth="1"/>
    <col min="456" max="456" width="13.42578125" style="3" customWidth="1"/>
    <col min="457" max="457" width="16.85546875" style="3" customWidth="1"/>
    <col min="458" max="461" width="9.140625" style="3" customWidth="1"/>
    <col min="462" max="469" width="17" style="3" customWidth="1"/>
    <col min="470" max="470" width="14" style="3" customWidth="1"/>
    <col min="471" max="479" width="12.28515625" style="3" customWidth="1"/>
    <col min="480" max="480" width="16.42578125" style="3" customWidth="1"/>
    <col min="481" max="481" width="16.140625" style="3" customWidth="1"/>
    <col min="482" max="482" width="13.28515625" style="3" customWidth="1"/>
    <col min="483" max="483" width="9.140625" style="3" customWidth="1"/>
    <col min="484" max="484" width="13.7109375" style="3" customWidth="1"/>
    <col min="485" max="485" width="15.42578125" style="3" customWidth="1"/>
    <col min="486" max="486" width="17.28515625" style="3" customWidth="1"/>
    <col min="487" max="487" width="14.140625" style="3" customWidth="1"/>
    <col min="488" max="491" width="11.140625" style="3" customWidth="1"/>
    <col min="492" max="556" width="16.28515625" style="3" customWidth="1"/>
    <col min="557" max="557" width="12.7109375" style="3" customWidth="1"/>
    <col min="558" max="558" width="16.5703125" style="3" customWidth="1"/>
    <col min="559" max="562" width="17.140625" style="3" customWidth="1"/>
    <col min="563" max="563" width="12.7109375" style="3" customWidth="1"/>
    <col min="564" max="564" width="16.5703125" style="3" customWidth="1"/>
    <col min="565" max="568" width="12.7109375" style="3" customWidth="1"/>
    <col min="569" max="569" width="16.140625" style="3" customWidth="1"/>
    <col min="570" max="572" width="16.7109375" style="3" customWidth="1"/>
    <col min="573" max="573" width="18.7109375" style="3" customWidth="1"/>
    <col min="574" max="581" width="18.140625" style="3" customWidth="1"/>
    <col min="582" max="622" width="9.140625" style="3" customWidth="1"/>
    <col min="623" max="623" width="14.7109375" style="3" customWidth="1"/>
    <col min="624" max="624" width="11.5703125" style="3" customWidth="1"/>
    <col min="625" max="626" width="9.140625" style="3" customWidth="1"/>
    <col min="627" max="16384" width="9.140625" style="3"/>
  </cols>
  <sheetData>
    <row r="1" spans="1:624" ht="18" x14ac:dyDescent="0.25">
      <c r="A1" s="1"/>
      <c r="BE1" s="4"/>
      <c r="BM1" s="5" t="s">
        <v>0</v>
      </c>
      <c r="BN1" s="6" t="s">
        <v>0</v>
      </c>
      <c r="BO1" s="6" t="s">
        <v>0</v>
      </c>
      <c r="BP1" s="6" t="s">
        <v>0</v>
      </c>
      <c r="BQ1" s="6" t="s">
        <v>0</v>
      </c>
      <c r="BR1" s="6" t="s">
        <v>0</v>
      </c>
      <c r="BS1" s="6" t="s">
        <v>0</v>
      </c>
      <c r="BT1" s="6" t="s">
        <v>0</v>
      </c>
      <c r="BU1" s="6" t="s">
        <v>0</v>
      </c>
      <c r="BV1" s="6" t="s">
        <v>0</v>
      </c>
      <c r="BW1" s="6" t="s">
        <v>0</v>
      </c>
      <c r="BX1" s="6" t="s">
        <v>0</v>
      </c>
      <c r="BY1" s="6" t="s">
        <v>0</v>
      </c>
      <c r="BZ1" s="6" t="s">
        <v>0</v>
      </c>
      <c r="CA1" s="6" t="s">
        <v>0</v>
      </c>
      <c r="CB1" s="6" t="s">
        <v>0</v>
      </c>
      <c r="CC1" s="6" t="s">
        <v>0</v>
      </c>
      <c r="CD1" s="6" t="s">
        <v>0</v>
      </c>
      <c r="CE1" s="6" t="s">
        <v>0</v>
      </c>
      <c r="CF1" s="6" t="s">
        <v>0</v>
      </c>
      <c r="CG1" s="6" t="s">
        <v>0</v>
      </c>
      <c r="CH1" s="6" t="s">
        <v>0</v>
      </c>
      <c r="CI1" s="6" t="s">
        <v>0</v>
      </c>
      <c r="CJ1" s="6" t="s">
        <v>0</v>
      </c>
      <c r="CK1" s="7"/>
      <c r="CL1" s="6" t="s">
        <v>0</v>
      </c>
      <c r="CM1" s="6" t="s">
        <v>0</v>
      </c>
      <c r="CN1" s="6" t="s">
        <v>0</v>
      </c>
      <c r="CO1" s="6" t="s">
        <v>0</v>
      </c>
      <c r="CP1" s="6" t="s">
        <v>0</v>
      </c>
      <c r="CQ1" s="6" t="s">
        <v>0</v>
      </c>
      <c r="CR1" s="6" t="s">
        <v>0</v>
      </c>
      <c r="CS1" s="6" t="s">
        <v>0</v>
      </c>
      <c r="CT1" s="6" t="s">
        <v>0</v>
      </c>
      <c r="CU1" s="6" t="s">
        <v>0</v>
      </c>
      <c r="CV1" s="6" t="s">
        <v>0</v>
      </c>
      <c r="CW1" s="6" t="s">
        <v>0</v>
      </c>
      <c r="CX1" s="6" t="s">
        <v>0</v>
      </c>
      <c r="CY1" s="6" t="s">
        <v>0</v>
      </c>
      <c r="CZ1" s="6" t="s">
        <v>0</v>
      </c>
      <c r="DA1" s="6" t="s">
        <v>0</v>
      </c>
      <c r="DB1" s="6" t="s">
        <v>0</v>
      </c>
      <c r="DC1" s="6" t="s">
        <v>0</v>
      </c>
      <c r="DD1" s="6" t="s">
        <v>0</v>
      </c>
      <c r="DE1" s="6" t="s">
        <v>0</v>
      </c>
      <c r="DF1" s="6" t="s">
        <v>0</v>
      </c>
      <c r="DI1" s="8" t="s">
        <v>1</v>
      </c>
      <c r="DJ1" s="8"/>
      <c r="DK1" s="8" t="s">
        <v>1</v>
      </c>
      <c r="DL1" s="8"/>
      <c r="DM1" s="8" t="s">
        <v>1</v>
      </c>
      <c r="DN1" s="8"/>
      <c r="DO1" s="8" t="s">
        <v>1</v>
      </c>
      <c r="DP1" s="8"/>
      <c r="DQ1" s="8" t="s">
        <v>1</v>
      </c>
      <c r="DR1" s="8"/>
      <c r="DS1" s="8" t="s">
        <v>1</v>
      </c>
      <c r="DT1" s="8"/>
      <c r="DU1" s="8" t="s">
        <v>1</v>
      </c>
      <c r="DV1" s="8"/>
      <c r="DW1" s="8" t="s">
        <v>1</v>
      </c>
      <c r="DX1" s="8"/>
      <c r="DY1" s="8" t="s">
        <v>1</v>
      </c>
      <c r="DZ1" s="8"/>
      <c r="EA1" s="8" t="s">
        <v>1</v>
      </c>
      <c r="EB1" s="8"/>
      <c r="EC1" s="8" t="s">
        <v>1</v>
      </c>
      <c r="ED1" s="8"/>
      <c r="EE1" s="8" t="s">
        <v>1</v>
      </c>
      <c r="EF1" s="8"/>
      <c r="EG1" s="8" t="s">
        <v>1</v>
      </c>
      <c r="EH1" s="8"/>
      <c r="EI1" s="8" t="s">
        <v>1</v>
      </c>
      <c r="EJ1" s="8"/>
      <c r="EK1" s="8" t="s">
        <v>1</v>
      </c>
      <c r="EL1" s="8"/>
      <c r="EM1" s="8" t="s">
        <v>1</v>
      </c>
      <c r="EN1" s="8"/>
      <c r="EO1" s="8" t="s">
        <v>1</v>
      </c>
      <c r="EP1" s="8"/>
      <c r="EQ1" s="8" t="s">
        <v>1</v>
      </c>
      <c r="ER1" s="8"/>
      <c r="ES1" s="8" t="s">
        <v>1</v>
      </c>
      <c r="ET1" s="8"/>
      <c r="EU1" s="8" t="s">
        <v>1</v>
      </c>
      <c r="EV1" s="8"/>
      <c r="EW1" s="8" t="s">
        <v>1</v>
      </c>
      <c r="EX1" s="8"/>
      <c r="EY1" s="8" t="s">
        <v>1</v>
      </c>
      <c r="EZ1" s="8"/>
      <c r="FA1" s="8" t="s">
        <v>1</v>
      </c>
      <c r="FB1" s="8"/>
      <c r="FE1" s="9" t="s">
        <v>2</v>
      </c>
      <c r="FF1" s="9"/>
      <c r="FG1" s="9" t="s">
        <v>2</v>
      </c>
      <c r="FH1" s="10"/>
      <c r="FI1" s="9" t="s">
        <v>2</v>
      </c>
      <c r="FJ1" s="9"/>
      <c r="FK1" s="9" t="s">
        <v>2</v>
      </c>
      <c r="FL1" s="9"/>
      <c r="FM1" s="11" t="s">
        <v>2</v>
      </c>
      <c r="FN1" s="11"/>
      <c r="FO1" s="11" t="s">
        <v>2</v>
      </c>
      <c r="FP1" s="11"/>
      <c r="FQ1" s="11" t="s">
        <v>2</v>
      </c>
      <c r="FR1" s="11"/>
      <c r="FS1" s="11" t="s">
        <v>2</v>
      </c>
      <c r="FT1" s="11"/>
      <c r="FU1" s="11" t="s">
        <v>2</v>
      </c>
      <c r="FV1" s="11"/>
      <c r="FW1" s="11"/>
      <c r="FX1" s="11" t="s">
        <v>2</v>
      </c>
      <c r="FY1" s="11"/>
      <c r="FZ1" s="11" t="s">
        <v>2</v>
      </c>
      <c r="GA1" s="11"/>
      <c r="GB1" s="11" t="s">
        <v>2</v>
      </c>
      <c r="GC1" s="11"/>
      <c r="GD1" s="11" t="s">
        <v>2</v>
      </c>
      <c r="GE1" s="11"/>
      <c r="GF1" s="11" t="s">
        <v>2</v>
      </c>
      <c r="GG1" s="11"/>
      <c r="GH1" s="11" t="s">
        <v>2</v>
      </c>
      <c r="GI1" s="11"/>
      <c r="GJ1" s="11" t="s">
        <v>2</v>
      </c>
      <c r="GK1" s="11"/>
      <c r="GL1" s="11" t="s">
        <v>2</v>
      </c>
      <c r="GM1" s="11"/>
      <c r="GN1" s="11" t="s">
        <v>2</v>
      </c>
      <c r="GO1" s="11"/>
      <c r="GP1" s="11" t="s">
        <v>2</v>
      </c>
      <c r="GQ1" s="11"/>
      <c r="GR1" s="11" t="s">
        <v>2</v>
      </c>
      <c r="GS1" s="11"/>
      <c r="GT1" s="11" t="s">
        <v>2</v>
      </c>
      <c r="GU1" s="9"/>
      <c r="GV1" s="9" t="s">
        <v>2</v>
      </c>
      <c r="GW1" s="11"/>
      <c r="GX1" s="11" t="s">
        <v>2</v>
      </c>
      <c r="HB1" s="12" t="s">
        <v>3</v>
      </c>
      <c r="HC1" s="12"/>
      <c r="HD1" s="12"/>
      <c r="HE1" s="12"/>
      <c r="HF1" s="12" t="s">
        <v>3</v>
      </c>
      <c r="HG1" s="12"/>
      <c r="HH1" s="12"/>
      <c r="HI1" s="12"/>
      <c r="HJ1" s="13" t="s">
        <v>3</v>
      </c>
      <c r="HK1" s="13"/>
      <c r="HL1" s="13"/>
      <c r="HM1" s="13"/>
      <c r="HN1" s="13" t="s">
        <v>3</v>
      </c>
      <c r="HO1" s="13"/>
      <c r="HP1" s="13"/>
      <c r="HQ1" s="13"/>
      <c r="HR1" s="13" t="s">
        <v>3</v>
      </c>
      <c r="HS1" s="13"/>
      <c r="HT1" s="13"/>
      <c r="HU1" s="14"/>
      <c r="HV1" s="13" t="s">
        <v>3</v>
      </c>
      <c r="HW1" s="13"/>
      <c r="HX1" s="13"/>
      <c r="HY1" s="13"/>
      <c r="HZ1" s="13" t="s">
        <v>3</v>
      </c>
      <c r="IA1" s="13"/>
      <c r="IB1" s="13"/>
      <c r="IC1" s="13" t="s">
        <v>3</v>
      </c>
      <c r="ID1" s="13"/>
      <c r="IE1" s="13"/>
      <c r="IF1" s="13"/>
      <c r="IG1" s="13" t="s">
        <v>3</v>
      </c>
      <c r="IH1" s="13"/>
      <c r="II1" s="13"/>
      <c r="IJ1" s="13"/>
      <c r="IK1" s="13" t="s">
        <v>3</v>
      </c>
      <c r="IL1" s="13"/>
      <c r="IM1" s="13"/>
      <c r="IN1" s="13"/>
      <c r="IO1" s="13" t="s">
        <v>3</v>
      </c>
      <c r="IP1" s="13"/>
      <c r="IQ1" s="13"/>
      <c r="IR1" s="12"/>
      <c r="IS1" s="12" t="s">
        <v>3</v>
      </c>
      <c r="IT1" s="13"/>
      <c r="IU1" s="13"/>
      <c r="IX1" s="9" t="s">
        <v>4</v>
      </c>
      <c r="IY1" s="9"/>
      <c r="IZ1" s="15"/>
      <c r="JA1" s="9" t="s">
        <v>4</v>
      </c>
      <c r="JB1" s="9"/>
      <c r="JC1" s="9"/>
      <c r="JD1" s="9" t="s">
        <v>4</v>
      </c>
      <c r="JE1" s="9"/>
      <c r="JF1" s="11"/>
      <c r="JG1" s="11" t="s">
        <v>4</v>
      </c>
      <c r="JH1" s="11"/>
      <c r="JI1" s="11"/>
      <c r="JJ1" s="11" t="s">
        <v>4</v>
      </c>
      <c r="JK1" s="11"/>
      <c r="JL1" s="11"/>
      <c r="JM1" s="11" t="s">
        <v>4</v>
      </c>
      <c r="JN1" s="11"/>
      <c r="JO1" s="11"/>
      <c r="JP1" s="11" t="s">
        <v>4</v>
      </c>
      <c r="JQ1" s="11"/>
      <c r="JR1" s="11"/>
      <c r="JS1" s="11" t="s">
        <v>4</v>
      </c>
      <c r="JT1" s="11"/>
      <c r="JU1" s="11"/>
      <c r="JV1" s="11" t="s">
        <v>4</v>
      </c>
      <c r="JW1" s="11"/>
      <c r="JX1" s="11"/>
      <c r="JY1" s="11"/>
      <c r="JZ1" s="11"/>
      <c r="KA1" s="11" t="s">
        <v>4</v>
      </c>
      <c r="KB1" s="11"/>
      <c r="KC1" s="11"/>
      <c r="KD1" s="11" t="s">
        <v>4</v>
      </c>
      <c r="KE1" s="11"/>
      <c r="KF1" s="11"/>
      <c r="KG1" s="11" t="s">
        <v>4</v>
      </c>
      <c r="KH1" s="11"/>
      <c r="KI1" s="11"/>
      <c r="KJ1" s="11" t="s">
        <v>4</v>
      </c>
      <c r="KK1" s="11"/>
      <c r="KL1" s="11"/>
      <c r="KM1" s="11" t="s">
        <v>4</v>
      </c>
      <c r="KN1" s="11"/>
      <c r="KO1" s="11"/>
      <c r="KP1" s="9" t="s">
        <v>4</v>
      </c>
      <c r="KQ1" s="9"/>
      <c r="KR1" s="11"/>
      <c r="KS1" s="11"/>
      <c r="LF1" s="16" t="s">
        <v>5</v>
      </c>
      <c r="LG1" s="16" t="s">
        <v>5</v>
      </c>
      <c r="LH1" s="16"/>
      <c r="LI1" s="16" t="s">
        <v>5</v>
      </c>
      <c r="LJ1" s="16"/>
      <c r="LK1" s="16" t="s">
        <v>5</v>
      </c>
      <c r="LL1" s="16"/>
      <c r="LM1" s="16" t="s">
        <v>5</v>
      </c>
      <c r="LN1" s="16"/>
      <c r="LO1" s="16" t="s">
        <v>5</v>
      </c>
      <c r="LP1" s="17">
        <f>487725.95-LQ43</f>
        <v>487725.95</v>
      </c>
      <c r="LQ1" s="16" t="s">
        <v>5</v>
      </c>
      <c r="LR1" s="16"/>
      <c r="LS1" s="16" t="s">
        <v>5</v>
      </c>
      <c r="LT1" s="18">
        <f>LU89+LU94</f>
        <v>0</v>
      </c>
      <c r="LU1" s="16" t="s">
        <v>5</v>
      </c>
      <c r="LV1" s="16"/>
      <c r="LW1" s="16" t="s">
        <v>5</v>
      </c>
      <c r="LX1" s="18">
        <f>LY89+LY94</f>
        <v>0</v>
      </c>
      <c r="LY1" s="16" t="s">
        <v>5</v>
      </c>
      <c r="LZ1" s="16"/>
      <c r="MA1" s="16" t="s">
        <v>5</v>
      </c>
      <c r="MB1" s="16"/>
      <c r="MC1" s="16" t="s">
        <v>5</v>
      </c>
      <c r="MD1" s="16"/>
      <c r="ME1" s="16" t="s">
        <v>5</v>
      </c>
      <c r="MF1" s="16"/>
      <c r="MG1" s="16" t="s">
        <v>5</v>
      </c>
      <c r="MH1" s="16"/>
      <c r="MI1" s="16" t="s">
        <v>5</v>
      </c>
      <c r="MJ1" s="16"/>
      <c r="MK1" s="16" t="s">
        <v>5</v>
      </c>
      <c r="ML1" s="16"/>
      <c r="MM1" s="16" t="s">
        <v>5</v>
      </c>
      <c r="MN1" s="16"/>
      <c r="MO1" s="16" t="s">
        <v>5</v>
      </c>
      <c r="MP1" s="16"/>
      <c r="MQ1" s="16" t="s">
        <v>5</v>
      </c>
      <c r="MR1" s="16"/>
      <c r="MS1" s="16" t="s">
        <v>5</v>
      </c>
      <c r="MT1" s="16"/>
      <c r="MU1" s="16" t="s">
        <v>5</v>
      </c>
      <c r="MV1" s="16"/>
      <c r="MW1" s="16" t="s">
        <v>5</v>
      </c>
      <c r="MX1" s="16"/>
      <c r="MY1" s="16"/>
      <c r="NB1" s="19" t="s">
        <v>6</v>
      </c>
      <c r="NC1" s="19"/>
      <c r="ND1" s="19" t="s">
        <v>6</v>
      </c>
      <c r="NE1" s="19"/>
      <c r="NF1" s="19" t="s">
        <v>6</v>
      </c>
      <c r="NG1" s="19"/>
      <c r="NH1" s="19" t="s">
        <v>6</v>
      </c>
      <c r="NI1" s="19"/>
      <c r="NJ1" s="19" t="s">
        <v>6</v>
      </c>
      <c r="NK1" s="19"/>
      <c r="NL1" s="19" t="s">
        <v>6</v>
      </c>
      <c r="NM1" s="19"/>
      <c r="NN1" s="19" t="s">
        <v>6</v>
      </c>
      <c r="NO1" s="19"/>
      <c r="NP1" s="19" t="s">
        <v>6</v>
      </c>
      <c r="NQ1" s="19"/>
      <c r="NR1" s="19" t="s">
        <v>6</v>
      </c>
      <c r="NS1" s="19"/>
      <c r="NT1" s="19" t="s">
        <v>6</v>
      </c>
      <c r="NU1" s="19"/>
      <c r="NV1" s="19" t="s">
        <v>6</v>
      </c>
      <c r="NW1" s="19"/>
      <c r="NX1" s="19" t="s">
        <v>6</v>
      </c>
      <c r="NY1" s="19"/>
      <c r="NZ1" s="19" t="s">
        <v>6</v>
      </c>
      <c r="OA1" s="19"/>
      <c r="OB1" s="19" t="s">
        <v>6</v>
      </c>
      <c r="OC1" s="19"/>
      <c r="OD1" s="19" t="s">
        <v>6</v>
      </c>
      <c r="OE1" s="19"/>
      <c r="OF1" s="19" t="s">
        <v>6</v>
      </c>
      <c r="OG1" s="19"/>
      <c r="OH1" s="19" t="s">
        <v>6</v>
      </c>
      <c r="OI1" s="19"/>
      <c r="OJ1" s="19" t="s">
        <v>6</v>
      </c>
      <c r="OK1" s="19"/>
      <c r="OL1" s="19" t="s">
        <v>6</v>
      </c>
      <c r="OM1" s="19"/>
      <c r="ON1" s="19" t="s">
        <v>6</v>
      </c>
      <c r="OO1" s="19"/>
      <c r="OP1" s="19" t="s">
        <v>6</v>
      </c>
      <c r="OQ1" s="19"/>
      <c r="OR1" s="19" t="s">
        <v>6</v>
      </c>
      <c r="OS1" s="19"/>
      <c r="OT1" s="19" t="s">
        <v>6</v>
      </c>
      <c r="OU1" s="19"/>
      <c r="OX1" s="20" t="s">
        <v>7</v>
      </c>
      <c r="OZ1" s="21"/>
      <c r="PA1" s="20" t="s">
        <v>7</v>
      </c>
      <c r="PE1" s="20" t="s">
        <v>7</v>
      </c>
      <c r="PI1" s="20" t="s">
        <v>7</v>
      </c>
      <c r="PM1" s="20" t="s">
        <v>7</v>
      </c>
      <c r="PQ1" s="20" t="s">
        <v>7</v>
      </c>
      <c r="PT1" s="20" t="s">
        <v>7</v>
      </c>
      <c r="PW1" s="20" t="s">
        <v>7</v>
      </c>
      <c r="QA1" s="20" t="s">
        <v>7</v>
      </c>
      <c r="QE1" s="20" t="s">
        <v>7</v>
      </c>
      <c r="QI1" s="20" t="s">
        <v>7</v>
      </c>
      <c r="QM1" s="20" t="s">
        <v>7</v>
      </c>
      <c r="QT1" s="22" t="s">
        <v>8</v>
      </c>
      <c r="QX1" s="22" t="s">
        <v>8</v>
      </c>
      <c r="RC1" s="22" t="s">
        <v>8</v>
      </c>
      <c r="RH1" s="22" t="s">
        <v>8</v>
      </c>
      <c r="RM1" s="22" t="s">
        <v>8</v>
      </c>
      <c r="RQ1" s="22" t="s">
        <v>8</v>
      </c>
      <c r="RV1" s="22" t="s">
        <v>8</v>
      </c>
      <c r="SA1" s="22" t="s">
        <v>8</v>
      </c>
      <c r="SE1" s="22" t="s">
        <v>8</v>
      </c>
      <c r="SI1" s="22" t="s">
        <v>8</v>
      </c>
      <c r="SL1" s="22" t="s">
        <v>8</v>
      </c>
      <c r="SP1" s="13" t="s">
        <v>9</v>
      </c>
      <c r="SU1" s="13" t="s">
        <v>9</v>
      </c>
      <c r="SZ1" s="13" t="s">
        <v>9</v>
      </c>
      <c r="TE1" s="13" t="s">
        <v>9</v>
      </c>
      <c r="TI1" s="13" t="s">
        <v>9</v>
      </c>
      <c r="TM1" s="13" t="s">
        <v>9</v>
      </c>
      <c r="TQ1" s="13" t="s">
        <v>9</v>
      </c>
      <c r="TU1" s="13" t="s">
        <v>9</v>
      </c>
      <c r="TZ1" s="13" t="s">
        <v>9</v>
      </c>
      <c r="UE1" s="13" t="s">
        <v>9</v>
      </c>
      <c r="UH1" s="13" t="s">
        <v>9</v>
      </c>
      <c r="VB1" s="16" t="s">
        <v>10</v>
      </c>
      <c r="VD1" s="21">
        <f>41304200-VD17</f>
        <v>6115200</v>
      </c>
    </row>
    <row r="2" spans="1:624" ht="18" x14ac:dyDescent="0.25">
      <c r="A2" s="23" t="s">
        <v>350</v>
      </c>
      <c r="B2" s="6"/>
      <c r="C2" s="1"/>
      <c r="D2" s="1"/>
      <c r="E2" s="1"/>
      <c r="F2" s="1"/>
      <c r="BA2" s="23" t="s">
        <v>11</v>
      </c>
      <c r="BE2" s="4"/>
      <c r="BM2" s="24" t="s">
        <v>12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E2" s="9"/>
      <c r="FF2" s="9"/>
      <c r="FG2" s="9"/>
      <c r="FH2" s="10"/>
      <c r="FI2" s="9"/>
      <c r="FJ2" s="9"/>
      <c r="FK2" s="9"/>
      <c r="FL2" s="9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9"/>
      <c r="GV2" s="9"/>
      <c r="GW2" s="11"/>
      <c r="GX2" s="11"/>
      <c r="HB2" s="12"/>
      <c r="HC2" s="12"/>
      <c r="HD2" s="12"/>
      <c r="HE2" s="12"/>
      <c r="HF2" s="12"/>
      <c r="HG2" s="12"/>
      <c r="HH2" s="12"/>
      <c r="HI2" s="12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4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2"/>
      <c r="IS2" s="12"/>
      <c r="IT2" s="13"/>
      <c r="IU2" s="13"/>
      <c r="IX2" s="9"/>
      <c r="IY2" s="9"/>
      <c r="IZ2" s="15"/>
      <c r="JA2" s="9"/>
      <c r="JB2" s="9"/>
      <c r="JC2" s="9"/>
      <c r="JD2" s="9"/>
      <c r="JE2" s="9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9"/>
      <c r="KQ2" s="9"/>
      <c r="KR2" s="11"/>
      <c r="KS2" s="11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25"/>
      <c r="LQ2" s="16"/>
      <c r="LR2" s="16"/>
      <c r="LS2" s="16"/>
      <c r="LT2" s="18"/>
      <c r="LU2" s="16"/>
      <c r="LV2" s="16"/>
      <c r="LW2" s="16"/>
      <c r="LX2" s="18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X2" s="20"/>
      <c r="OZ2" s="21"/>
      <c r="PA2" s="20"/>
      <c r="PE2" s="20"/>
      <c r="PI2" s="20"/>
      <c r="PM2" s="20"/>
      <c r="PQ2" s="20"/>
      <c r="PT2" s="20"/>
      <c r="PW2" s="20"/>
      <c r="QA2" s="20"/>
      <c r="QE2" s="20"/>
      <c r="QI2" s="20"/>
      <c r="QM2" s="20"/>
      <c r="QT2" s="22"/>
      <c r="QX2" s="22"/>
      <c r="RC2" s="22"/>
      <c r="RH2" s="22"/>
      <c r="RM2" s="22"/>
      <c r="RQ2" s="22"/>
      <c r="RV2" s="22"/>
      <c r="SA2" s="22"/>
      <c r="SE2" s="22"/>
      <c r="SI2" s="22"/>
      <c r="SL2" s="22"/>
      <c r="SP2" s="13"/>
      <c r="SU2" s="13"/>
      <c r="SZ2" s="13"/>
      <c r="TE2" s="13"/>
      <c r="TI2" s="13"/>
      <c r="TM2" s="13"/>
      <c r="TQ2" s="13"/>
      <c r="TU2" s="13"/>
      <c r="TZ2" s="13"/>
      <c r="UE2" s="13"/>
      <c r="UH2" s="13"/>
      <c r="VB2" s="16"/>
      <c r="VD2" s="21"/>
    </row>
    <row r="3" spans="1:624" ht="18" x14ac:dyDescent="0.25">
      <c r="A3" s="23" t="s">
        <v>13</v>
      </c>
      <c r="B3" s="6"/>
      <c r="C3" s="1"/>
      <c r="D3" s="1"/>
      <c r="E3" s="1"/>
      <c r="F3" s="1"/>
      <c r="AY3" s="26" t="s">
        <v>14</v>
      </c>
      <c r="AZ3" s="27" t="s">
        <v>15</v>
      </c>
      <c r="BA3" s="6"/>
      <c r="BE3" s="4"/>
      <c r="BM3" s="24" t="s">
        <v>16</v>
      </c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7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26" t="s">
        <v>14</v>
      </c>
      <c r="DD3" s="27" t="s">
        <v>17</v>
      </c>
      <c r="DE3" s="6"/>
      <c r="DF3" s="6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E3" s="9"/>
      <c r="FF3" s="9"/>
      <c r="FG3" s="9"/>
      <c r="FH3" s="10"/>
      <c r="FI3" s="9"/>
      <c r="FJ3" s="9"/>
      <c r="FK3" s="9"/>
      <c r="FL3" s="9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9"/>
      <c r="GV3" s="9"/>
      <c r="GW3" s="11"/>
      <c r="GX3" s="11"/>
      <c r="HB3" s="12"/>
      <c r="HC3" s="12"/>
      <c r="HD3" s="12"/>
      <c r="HE3" s="12"/>
      <c r="HF3" s="12"/>
      <c r="HG3" s="12"/>
      <c r="HH3" s="12"/>
      <c r="HI3" s="12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4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2"/>
      <c r="IS3" s="12"/>
      <c r="IT3" s="13"/>
      <c r="IU3" s="13"/>
      <c r="IX3" s="9"/>
      <c r="IY3" s="9"/>
      <c r="IZ3" s="15"/>
      <c r="JA3" s="9"/>
      <c r="JB3" s="9"/>
      <c r="JC3" s="9"/>
      <c r="JD3" s="9"/>
      <c r="JE3" s="9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9"/>
      <c r="KQ3" s="9"/>
      <c r="KR3" s="11"/>
      <c r="KS3" s="11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25"/>
      <c r="LQ3" s="16"/>
      <c r="LR3" s="16"/>
      <c r="LS3" s="16"/>
      <c r="LT3" s="18"/>
      <c r="LU3" s="16"/>
      <c r="LV3" s="16"/>
      <c r="LW3" s="16"/>
      <c r="LX3" s="18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X3" s="20"/>
      <c r="OZ3" s="21"/>
      <c r="PA3" s="20"/>
      <c r="PE3" s="20"/>
      <c r="PI3" s="20"/>
      <c r="PM3" s="20"/>
      <c r="PQ3" s="20"/>
      <c r="PT3" s="20"/>
      <c r="PW3" s="20"/>
      <c r="QA3" s="20"/>
      <c r="QE3" s="20"/>
      <c r="QI3" s="20"/>
      <c r="QM3" s="20"/>
      <c r="QT3" s="22"/>
      <c r="QX3" s="22"/>
      <c r="RC3" s="22"/>
      <c r="RH3" s="22"/>
      <c r="RM3" s="22"/>
      <c r="RQ3" s="22"/>
      <c r="RV3" s="22"/>
      <c r="SA3" s="22"/>
      <c r="SE3" s="22"/>
      <c r="SI3" s="22"/>
      <c r="SL3" s="22"/>
      <c r="SP3" s="13"/>
      <c r="SU3" s="13"/>
      <c r="SZ3" s="13"/>
      <c r="TE3" s="13"/>
      <c r="TI3" s="13"/>
      <c r="TM3" s="13"/>
      <c r="TQ3" s="13"/>
      <c r="TU3" s="13"/>
      <c r="TZ3" s="13"/>
      <c r="UE3" s="13"/>
      <c r="UH3" s="13"/>
      <c r="VB3" s="16"/>
      <c r="VD3" s="21"/>
    </row>
    <row r="4" spans="1:624" ht="18" x14ac:dyDescent="0.25">
      <c r="A4" s="23" t="s">
        <v>18</v>
      </c>
      <c r="B4" s="6"/>
      <c r="C4" s="1"/>
      <c r="D4" s="1"/>
      <c r="E4" s="1"/>
      <c r="F4" s="1"/>
      <c r="AY4" s="28"/>
      <c r="AZ4" s="27" t="s">
        <v>19</v>
      </c>
      <c r="BA4" s="6"/>
      <c r="BE4" s="4"/>
      <c r="BM4" s="24" t="s">
        <v>20</v>
      </c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7">
        <f>5022-CK75</f>
        <v>0</v>
      </c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28"/>
      <c r="DD4" s="27" t="s">
        <v>19</v>
      </c>
      <c r="DE4" s="6"/>
      <c r="DF4" s="6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E4" s="9"/>
      <c r="FF4" s="9"/>
      <c r="FG4" s="9"/>
      <c r="FH4" s="10"/>
      <c r="FI4" s="9"/>
      <c r="FJ4" s="9"/>
      <c r="FK4" s="9"/>
      <c r="FL4" s="9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9"/>
      <c r="GV4" s="9"/>
      <c r="GW4" s="11"/>
      <c r="GX4" s="11"/>
      <c r="HB4" s="12"/>
      <c r="HC4" s="12"/>
      <c r="HD4" s="12"/>
      <c r="HE4" s="12"/>
      <c r="HF4" s="12"/>
      <c r="HG4" s="12"/>
      <c r="HH4" s="12"/>
      <c r="HI4" s="12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4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2"/>
      <c r="IS4" s="12"/>
      <c r="IT4" s="13"/>
      <c r="IU4" s="13"/>
      <c r="IX4" s="9"/>
      <c r="IY4" s="9"/>
      <c r="IZ4" s="15"/>
      <c r="JA4" s="9"/>
      <c r="JB4" s="9"/>
      <c r="JC4" s="9"/>
      <c r="JD4" s="9"/>
      <c r="JE4" s="9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9"/>
      <c r="KQ4" s="9"/>
      <c r="KR4" s="11"/>
      <c r="KS4" s="11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25"/>
      <c r="LQ4" s="16"/>
      <c r="LR4" s="16"/>
      <c r="LS4" s="16"/>
      <c r="LT4" s="18"/>
      <c r="LU4" s="16"/>
      <c r="LV4" s="16"/>
      <c r="LW4" s="16"/>
      <c r="LX4" s="18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2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X4" s="20"/>
      <c r="OZ4" s="21"/>
      <c r="PA4" s="20"/>
      <c r="PE4" s="20"/>
      <c r="PI4" s="20"/>
      <c r="PM4" s="20"/>
      <c r="PQ4" s="20"/>
      <c r="PT4" s="20"/>
      <c r="PW4" s="20"/>
      <c r="QA4" s="20"/>
      <c r="QE4" s="20"/>
      <c r="QI4" s="20"/>
      <c r="QM4" s="20"/>
      <c r="QT4" s="22"/>
      <c r="QX4" s="22"/>
      <c r="RC4" s="22"/>
      <c r="RH4" s="22"/>
      <c r="RM4" s="22"/>
      <c r="RQ4" s="22"/>
      <c r="RV4" s="22"/>
      <c r="SA4" s="22"/>
      <c r="SE4" s="22"/>
      <c r="SI4" s="22"/>
      <c r="SL4" s="22"/>
      <c r="SP4" s="13"/>
      <c r="SU4" s="13"/>
      <c r="SZ4" s="13"/>
      <c r="TE4" s="13"/>
      <c r="TI4" s="13"/>
      <c r="TM4" s="13"/>
      <c r="TQ4" s="13"/>
      <c r="TU4" s="13"/>
      <c r="TZ4" s="13"/>
      <c r="UE4" s="13"/>
      <c r="UH4" s="13"/>
      <c r="VB4" s="16"/>
      <c r="VD4" s="21"/>
    </row>
    <row r="5" spans="1:624" ht="18" x14ac:dyDescent="0.25">
      <c r="A5" s="23" t="s">
        <v>21</v>
      </c>
      <c r="B5" s="6"/>
      <c r="C5" s="1"/>
      <c r="D5" s="1"/>
      <c r="E5" s="1"/>
      <c r="F5" s="1"/>
      <c r="I5" s="30"/>
      <c r="AY5" s="28"/>
      <c r="AZ5" s="27" t="s">
        <v>22</v>
      </c>
      <c r="BA5" s="6"/>
      <c r="BE5" s="4"/>
      <c r="BM5" s="24" t="s">
        <v>23</v>
      </c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7">
        <f>314166.59-CK43</f>
        <v>-64141.419999999984</v>
      </c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28"/>
      <c r="DD5" s="27" t="s">
        <v>22</v>
      </c>
      <c r="DE5" s="6"/>
      <c r="DF5" s="6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31"/>
      <c r="EY5" s="8"/>
      <c r="EZ5" s="8"/>
      <c r="FA5" s="8"/>
      <c r="FB5" s="8"/>
      <c r="FE5" s="9"/>
      <c r="FF5" s="9"/>
      <c r="FG5" s="9"/>
      <c r="FH5" s="10"/>
      <c r="FI5" s="9"/>
      <c r="FJ5" s="9"/>
      <c r="FK5" s="9"/>
      <c r="FL5" s="32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9"/>
      <c r="GV5" s="9"/>
      <c r="GW5" s="11"/>
      <c r="GX5" s="11"/>
      <c r="HB5" s="12"/>
      <c r="HC5" s="12"/>
      <c r="HD5" s="12"/>
      <c r="HE5" s="12"/>
      <c r="HF5" s="12"/>
      <c r="HG5" s="12"/>
      <c r="HH5" s="12"/>
      <c r="HI5" s="12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4"/>
      <c r="HV5" s="13"/>
      <c r="HW5" s="13"/>
      <c r="HX5" s="13"/>
      <c r="HY5" s="13"/>
      <c r="HZ5" s="3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2"/>
      <c r="IS5" s="12"/>
      <c r="IT5" s="13"/>
      <c r="IU5" s="13"/>
      <c r="IX5" s="9"/>
      <c r="IY5" s="9"/>
      <c r="IZ5" s="15"/>
      <c r="JA5" s="9"/>
      <c r="JB5" s="9"/>
      <c r="JC5" s="9"/>
      <c r="JD5" s="9"/>
      <c r="JE5" s="9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9"/>
      <c r="KQ5" s="9"/>
      <c r="KR5" s="11"/>
      <c r="KS5" s="11"/>
      <c r="LF5" s="16"/>
      <c r="LG5" s="16"/>
      <c r="LH5" s="34"/>
      <c r="LI5" s="16"/>
      <c r="LJ5" s="16"/>
      <c r="LK5" s="16"/>
      <c r="LL5" s="16"/>
      <c r="LM5" s="16"/>
      <c r="LN5" s="16"/>
      <c r="LO5" s="16"/>
      <c r="LP5" s="25"/>
      <c r="LQ5" s="16"/>
      <c r="LR5" s="16"/>
      <c r="LS5" s="16"/>
      <c r="LT5" s="18"/>
      <c r="LU5" s="16"/>
      <c r="LV5" s="16"/>
      <c r="LW5" s="16"/>
      <c r="LX5" s="18"/>
      <c r="LY5" s="16"/>
      <c r="LZ5" s="16"/>
      <c r="MA5" s="16"/>
      <c r="MB5" s="16"/>
      <c r="MC5" s="16"/>
      <c r="MD5" s="18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X5" s="20"/>
      <c r="OZ5" s="21"/>
      <c r="PA5" s="20"/>
      <c r="PE5" s="20"/>
      <c r="PI5" s="20"/>
      <c r="PM5" s="20"/>
      <c r="PQ5" s="20"/>
      <c r="PT5" s="20"/>
      <c r="PW5" s="20"/>
      <c r="QA5" s="20"/>
      <c r="QE5" s="20"/>
      <c r="QI5" s="20"/>
      <c r="QM5" s="20"/>
      <c r="QT5" s="22"/>
      <c r="QX5" s="22"/>
      <c r="RC5" s="22"/>
      <c r="RH5" s="22"/>
      <c r="RM5" s="22"/>
      <c r="RQ5" s="22"/>
      <c r="RV5" s="22"/>
      <c r="SA5" s="22"/>
      <c r="SE5" s="22"/>
      <c r="SI5" s="22"/>
      <c r="SL5" s="22"/>
      <c r="SP5" s="13"/>
      <c r="SU5" s="13"/>
      <c r="SZ5" s="13"/>
      <c r="TE5" s="13"/>
      <c r="TI5" s="13"/>
      <c r="TM5" s="13"/>
      <c r="TQ5" s="13"/>
      <c r="TU5" s="13"/>
      <c r="TZ5" s="13"/>
      <c r="UE5" s="13"/>
      <c r="UH5" s="13"/>
      <c r="VB5" s="16"/>
      <c r="VD5" s="21"/>
    </row>
    <row r="6" spans="1:624" ht="19.5" customHeight="1" x14ac:dyDescent="0.25">
      <c r="A6" s="23" t="s">
        <v>24</v>
      </c>
      <c r="B6" s="1"/>
      <c r="C6" s="1"/>
      <c r="D6" s="1"/>
      <c r="E6" s="1"/>
      <c r="F6" s="1"/>
      <c r="BE6" s="4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7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7"/>
      <c r="DC6" s="6"/>
      <c r="DD6" s="6"/>
      <c r="DE6" s="6"/>
      <c r="DF6" s="6"/>
      <c r="DI6" s="8"/>
      <c r="DJ6" s="8"/>
      <c r="DK6" s="31"/>
      <c r="DL6" s="8"/>
      <c r="DM6" s="8"/>
      <c r="DN6" s="8"/>
      <c r="DO6" s="8"/>
      <c r="DP6" s="31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E6" s="9"/>
      <c r="FF6" s="9"/>
      <c r="FG6" s="9"/>
      <c r="FH6" s="10"/>
      <c r="FI6" s="9"/>
      <c r="FJ6" s="9"/>
      <c r="FK6" s="9"/>
      <c r="FL6" s="9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9"/>
      <c r="GV6" s="9"/>
      <c r="GW6" s="11"/>
      <c r="GX6" s="11"/>
      <c r="HB6" s="12"/>
      <c r="HC6" s="12"/>
      <c r="HD6" s="35"/>
      <c r="HE6" s="35">
        <f>19704.83-HE77</f>
        <v>19704.830000000002</v>
      </c>
      <c r="HF6" s="12"/>
      <c r="HG6" s="12"/>
      <c r="HH6" s="12"/>
      <c r="HI6" s="12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4"/>
      <c r="HV6" s="13"/>
      <c r="HW6" s="13"/>
      <c r="HX6" s="13"/>
      <c r="HY6" s="33"/>
      <c r="HZ6" s="3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33"/>
      <c r="IQ6" s="36"/>
      <c r="IR6" s="12"/>
      <c r="IS6" s="12"/>
      <c r="IT6" s="13"/>
      <c r="IU6" s="13"/>
      <c r="IX6" s="9"/>
      <c r="IY6" s="9"/>
      <c r="IZ6" s="15"/>
      <c r="JA6" s="15"/>
      <c r="JB6" s="9"/>
      <c r="JC6" s="9"/>
      <c r="JD6" s="9"/>
      <c r="JE6" s="9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37"/>
      <c r="JV6" s="37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38"/>
      <c r="KP6" s="9"/>
      <c r="KQ6" s="9"/>
      <c r="KR6" s="11"/>
      <c r="KS6" s="11"/>
      <c r="LF6" s="16"/>
      <c r="LG6" s="16"/>
      <c r="LH6" s="18"/>
      <c r="LI6" s="16"/>
      <c r="LJ6" s="16"/>
      <c r="LK6" s="16"/>
      <c r="LL6" s="16"/>
      <c r="LM6" s="34"/>
      <c r="LN6" s="16"/>
      <c r="LO6" s="16"/>
      <c r="LP6" s="25"/>
      <c r="LQ6" s="16"/>
      <c r="LR6" s="16"/>
      <c r="LS6" s="16"/>
      <c r="LT6" s="18"/>
      <c r="LU6" s="16"/>
      <c r="LV6" s="16"/>
      <c r="LW6" s="16"/>
      <c r="LX6" s="18"/>
      <c r="LY6" s="16"/>
      <c r="LZ6" s="16"/>
      <c r="MA6" s="16" t="s">
        <v>25</v>
      </c>
      <c r="MB6" s="16"/>
      <c r="MC6" s="16"/>
      <c r="MD6" s="18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8"/>
      <c r="MV6" s="16"/>
      <c r="MW6" s="34"/>
      <c r="MX6" s="16"/>
      <c r="MY6" s="16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3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X6" s="20"/>
      <c r="OZ6" s="21"/>
      <c r="PA6" s="20"/>
      <c r="PE6" s="20"/>
      <c r="PI6" s="20"/>
      <c r="PM6" s="20"/>
      <c r="PQ6" s="20"/>
      <c r="PT6" s="20"/>
      <c r="PV6" s="21"/>
      <c r="PW6" s="20"/>
      <c r="QA6" s="20"/>
      <c r="QE6" s="20"/>
      <c r="QI6" s="20"/>
      <c r="QM6" s="20"/>
      <c r="QT6" s="22"/>
      <c r="QV6" s="21">
        <f>102000-QV94</f>
        <v>102000</v>
      </c>
      <c r="QX6" s="22"/>
      <c r="RC6" s="22"/>
      <c r="RH6" s="22"/>
      <c r="RM6" s="22"/>
      <c r="RQ6" s="40">
        <f>57740.4-RQ156</f>
        <v>57740.4</v>
      </c>
      <c r="RR6" s="21"/>
      <c r="RV6" s="22"/>
      <c r="SA6" s="22"/>
      <c r="SE6" s="22"/>
      <c r="SI6" s="22"/>
      <c r="SL6" s="22"/>
      <c r="SP6" s="13"/>
      <c r="SR6" s="21"/>
      <c r="SU6" s="13"/>
      <c r="SZ6" s="13"/>
      <c r="TE6" s="13"/>
      <c r="TI6" s="13"/>
      <c r="TM6" s="13"/>
      <c r="TQ6" s="13"/>
      <c r="TU6" s="13"/>
      <c r="TZ6" s="13"/>
      <c r="UE6" s="13"/>
      <c r="UH6" s="13"/>
      <c r="VB6" s="16"/>
      <c r="VD6" s="21" t="e">
        <f>VD43+VD120+VD128</f>
        <v>#REF!</v>
      </c>
    </row>
    <row r="7" spans="1:624" ht="23.25" customHeight="1" x14ac:dyDescent="0.25">
      <c r="A7" s="535" t="s">
        <v>283</v>
      </c>
      <c r="B7" s="535"/>
      <c r="C7" s="535"/>
      <c r="D7" s="535"/>
      <c r="E7" s="535"/>
      <c r="F7" s="535"/>
      <c r="BE7" s="4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7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7"/>
      <c r="DC7" s="6"/>
      <c r="DD7" s="6"/>
      <c r="DE7" s="6"/>
      <c r="DF7" s="6"/>
      <c r="DI7" s="8"/>
      <c r="DJ7" s="8"/>
      <c r="DK7" s="31"/>
      <c r="DL7" s="8"/>
      <c r="DM7" s="8"/>
      <c r="DN7" s="8"/>
      <c r="DO7" s="8"/>
      <c r="DP7" s="31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E7" s="9"/>
      <c r="FF7" s="9"/>
      <c r="FG7" s="9"/>
      <c r="FH7" s="10"/>
      <c r="FI7" s="9"/>
      <c r="FJ7" s="9"/>
      <c r="FK7" s="9"/>
      <c r="FL7" s="9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9"/>
      <c r="GV7" s="9"/>
      <c r="GW7" s="11"/>
      <c r="GX7" s="11"/>
      <c r="HB7" s="12"/>
      <c r="HC7" s="12"/>
      <c r="HD7" s="35"/>
      <c r="HE7" s="35"/>
      <c r="HF7" s="12"/>
      <c r="HG7" s="12"/>
      <c r="HH7" s="12"/>
      <c r="HI7" s="12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4"/>
      <c r="HV7" s="13"/>
      <c r="HW7" s="13"/>
      <c r="HX7" s="13"/>
      <c r="HY7" s="33"/>
      <c r="HZ7" s="3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33"/>
      <c r="IQ7" s="36"/>
      <c r="IR7" s="12"/>
      <c r="IS7" s="12"/>
      <c r="IT7" s="13"/>
      <c r="IU7" s="13"/>
      <c r="IX7" s="9"/>
      <c r="IY7" s="9"/>
      <c r="IZ7" s="15"/>
      <c r="JA7" s="15"/>
      <c r="JB7" s="9"/>
      <c r="JC7" s="9"/>
      <c r="JD7" s="9"/>
      <c r="JE7" s="9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37"/>
      <c r="JV7" s="37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38"/>
      <c r="KP7" s="9"/>
      <c r="KQ7" s="9"/>
      <c r="KR7" s="11"/>
      <c r="KS7" s="11"/>
      <c r="LF7" s="16"/>
      <c r="LG7" s="16"/>
      <c r="LH7" s="18"/>
      <c r="LI7" s="16"/>
      <c r="LJ7" s="16"/>
      <c r="LK7" s="16"/>
      <c r="LL7" s="16"/>
      <c r="LM7" s="34"/>
      <c r="LN7" s="16"/>
      <c r="LO7" s="16"/>
      <c r="LP7" s="25"/>
      <c r="LQ7" s="16"/>
      <c r="LR7" s="16"/>
      <c r="LS7" s="16"/>
      <c r="LT7" s="18"/>
      <c r="LU7" s="16"/>
      <c r="LV7" s="16"/>
      <c r="LW7" s="16"/>
      <c r="LX7" s="18"/>
      <c r="LY7" s="16"/>
      <c r="LZ7" s="16"/>
      <c r="MA7" s="16"/>
      <c r="MB7" s="16"/>
      <c r="MC7" s="16"/>
      <c r="MD7" s="18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8"/>
      <c r="MV7" s="16"/>
      <c r="MW7" s="34"/>
      <c r="MX7" s="16"/>
      <c r="MY7" s="16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3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X7" s="20"/>
      <c r="OZ7" s="21"/>
      <c r="PA7" s="20"/>
      <c r="PE7" s="20"/>
      <c r="PI7" s="20"/>
      <c r="PM7" s="20"/>
      <c r="PQ7" s="20"/>
      <c r="PT7" s="20"/>
      <c r="PV7" s="21"/>
      <c r="PW7" s="20"/>
      <c r="QA7" s="20"/>
      <c r="QE7" s="20"/>
      <c r="QI7" s="20"/>
      <c r="QM7" s="20"/>
      <c r="QT7" s="22"/>
      <c r="QV7" s="21"/>
      <c r="QX7" s="22"/>
      <c r="RC7" s="22"/>
      <c r="RH7" s="22"/>
      <c r="RM7" s="22"/>
      <c r="RQ7" s="40"/>
      <c r="RR7" s="21"/>
      <c r="RV7" s="22"/>
      <c r="SA7" s="22"/>
      <c r="SE7" s="22"/>
      <c r="SI7" s="22"/>
      <c r="SL7" s="22"/>
      <c r="SP7" s="13"/>
      <c r="SR7" s="21"/>
      <c r="SU7" s="13"/>
      <c r="SZ7" s="13"/>
      <c r="TE7" s="13"/>
      <c r="TI7" s="13"/>
      <c r="TM7" s="13"/>
      <c r="TQ7" s="13"/>
      <c r="TU7" s="13"/>
      <c r="TZ7" s="13"/>
      <c r="UE7" s="13"/>
      <c r="UH7" s="13"/>
      <c r="VB7" s="16"/>
      <c r="VD7" s="21"/>
    </row>
    <row r="8" spans="1:624" ht="19.5" customHeight="1" thickBot="1" x14ac:dyDescent="0.3">
      <c r="A8" s="536" t="s">
        <v>356</v>
      </c>
      <c r="B8" s="536"/>
      <c r="C8" s="536"/>
      <c r="D8" s="536"/>
      <c r="E8" s="536"/>
      <c r="F8" s="536"/>
      <c r="BE8" s="4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7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7"/>
      <c r="DC8" s="6"/>
      <c r="DD8" s="6"/>
      <c r="DE8" s="6"/>
      <c r="DF8" s="6"/>
      <c r="DI8" s="8"/>
      <c r="DJ8" s="8"/>
      <c r="DK8" s="31"/>
      <c r="DL8" s="8"/>
      <c r="DM8" s="8"/>
      <c r="DN8" s="8"/>
      <c r="DO8" s="8"/>
      <c r="DP8" s="31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E8" s="9"/>
      <c r="FF8" s="9"/>
      <c r="FG8" s="9"/>
      <c r="FH8" s="10"/>
      <c r="FI8" s="9"/>
      <c r="FJ8" s="9"/>
      <c r="FK8" s="9"/>
      <c r="FL8" s="9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9"/>
      <c r="GV8" s="9"/>
      <c r="GW8" s="11"/>
      <c r="GX8" s="11"/>
      <c r="HB8" s="12"/>
      <c r="HC8" s="12"/>
      <c r="HD8" s="35"/>
      <c r="HE8" s="35"/>
      <c r="HF8" s="12"/>
      <c r="HG8" s="12"/>
      <c r="HH8" s="12"/>
      <c r="HI8" s="12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4"/>
      <c r="HV8" s="13"/>
      <c r="HW8" s="13"/>
      <c r="HX8" s="13"/>
      <c r="HY8" s="33"/>
      <c r="HZ8" s="3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33"/>
      <c r="IQ8" s="36"/>
      <c r="IR8" s="12"/>
      <c r="IS8" s="12"/>
      <c r="IT8" s="13"/>
      <c r="IU8" s="13"/>
      <c r="IX8" s="9"/>
      <c r="IY8" s="9"/>
      <c r="IZ8" s="15"/>
      <c r="JA8" s="15"/>
      <c r="JB8" s="9"/>
      <c r="JC8" s="9"/>
      <c r="JD8" s="9"/>
      <c r="JE8" s="9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37"/>
      <c r="JV8" s="37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38"/>
      <c r="KP8" s="9"/>
      <c r="KQ8" s="9"/>
      <c r="KR8" s="11"/>
      <c r="KS8" s="11"/>
      <c r="LF8" s="16"/>
      <c r="LG8" s="16"/>
      <c r="LH8" s="18"/>
      <c r="LI8" s="16"/>
      <c r="LJ8" s="16"/>
      <c r="LK8" s="16"/>
      <c r="LL8" s="16"/>
      <c r="LM8" s="34"/>
      <c r="LN8" s="16"/>
      <c r="LO8" s="16"/>
      <c r="LP8" s="25"/>
      <c r="LQ8" s="16"/>
      <c r="LR8" s="16"/>
      <c r="LS8" s="16"/>
      <c r="LT8" s="18"/>
      <c r="LU8" s="16"/>
      <c r="LV8" s="16"/>
      <c r="LW8" s="16"/>
      <c r="LX8" s="18"/>
      <c r="LY8" s="16"/>
      <c r="LZ8" s="16"/>
      <c r="MA8" s="16"/>
      <c r="MB8" s="16"/>
      <c r="MC8" s="16"/>
      <c r="MD8" s="18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8"/>
      <c r="MV8" s="16"/>
      <c r="MW8" s="34"/>
      <c r="MX8" s="16"/>
      <c r="MY8" s="16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3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X8" s="20"/>
      <c r="OZ8" s="21"/>
      <c r="PA8" s="20"/>
      <c r="PE8" s="20"/>
      <c r="PI8" s="20"/>
      <c r="PM8" s="20"/>
      <c r="PQ8" s="20"/>
      <c r="PT8" s="20"/>
      <c r="PV8" s="21"/>
      <c r="PW8" s="20"/>
      <c r="QA8" s="20"/>
      <c r="QE8" s="20"/>
      <c r="QI8" s="20"/>
      <c r="QM8" s="20"/>
      <c r="QT8" s="22"/>
      <c r="QV8" s="21"/>
      <c r="QX8" s="22"/>
      <c r="RC8" s="22"/>
      <c r="RH8" s="22"/>
      <c r="RM8" s="22"/>
      <c r="RQ8" s="40"/>
      <c r="RR8" s="21"/>
      <c r="RV8" s="22"/>
      <c r="SA8" s="22"/>
      <c r="SE8" s="22"/>
      <c r="SI8" s="22"/>
      <c r="SL8" s="22"/>
      <c r="SP8" s="13"/>
      <c r="SR8" s="21"/>
      <c r="SU8" s="13"/>
      <c r="SZ8" s="13"/>
      <c r="TE8" s="13"/>
      <c r="TI8" s="13"/>
      <c r="TM8" s="13"/>
      <c r="TQ8" s="13"/>
      <c r="TU8" s="13"/>
      <c r="TZ8" s="13"/>
      <c r="UE8" s="13"/>
      <c r="UH8" s="13"/>
      <c r="VB8" s="16"/>
      <c r="VD8" s="21"/>
    </row>
    <row r="9" spans="1:624" s="43" customFormat="1" ht="15.75" customHeight="1" x14ac:dyDescent="0.2">
      <c r="A9" s="540" t="s">
        <v>26</v>
      </c>
      <c r="B9" s="541"/>
      <c r="C9" s="541"/>
      <c r="D9" s="541"/>
      <c r="E9" s="541"/>
      <c r="F9" s="542"/>
      <c r="G9" s="549" t="s">
        <v>27</v>
      </c>
      <c r="H9" s="528" t="s">
        <v>28</v>
      </c>
      <c r="I9" s="528"/>
      <c r="J9" s="529"/>
      <c r="K9" s="522" t="s">
        <v>29</v>
      </c>
      <c r="L9" s="523"/>
      <c r="M9" s="523"/>
      <c r="N9" s="523"/>
      <c r="O9" s="530"/>
      <c r="P9" s="178"/>
      <c r="Q9" s="178"/>
      <c r="R9" s="178"/>
      <c r="S9" s="522" t="s">
        <v>30</v>
      </c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30"/>
      <c r="AG9" s="178"/>
      <c r="AH9" s="178"/>
      <c r="AI9" s="178"/>
      <c r="AJ9" s="522" t="s">
        <v>31</v>
      </c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2" t="s">
        <v>32</v>
      </c>
      <c r="AY9" s="523"/>
      <c r="AZ9" s="523"/>
      <c r="BA9" s="524"/>
      <c r="BB9" s="41"/>
      <c r="BC9" s="41"/>
      <c r="BD9" s="176"/>
      <c r="BE9" s="42"/>
      <c r="BF9" s="27"/>
      <c r="BG9" s="27"/>
      <c r="BH9" s="27"/>
      <c r="BI9" s="27"/>
      <c r="BJ9" s="27"/>
      <c r="BK9" s="27"/>
      <c r="BL9" s="27"/>
      <c r="BM9" s="534" t="s">
        <v>28</v>
      </c>
      <c r="BN9" s="532"/>
      <c r="BO9" s="532"/>
      <c r="BP9" s="532" t="s">
        <v>29</v>
      </c>
      <c r="BQ9" s="532"/>
      <c r="BR9" s="532"/>
      <c r="BS9" s="532"/>
      <c r="BT9" s="532"/>
      <c r="BU9" s="179"/>
      <c r="BV9" s="179"/>
      <c r="BW9" s="179"/>
      <c r="BX9" s="532" t="s">
        <v>30</v>
      </c>
      <c r="BY9" s="532"/>
      <c r="BZ9" s="532"/>
      <c r="CA9" s="532"/>
      <c r="CB9" s="532"/>
      <c r="CC9" s="532"/>
      <c r="CD9" s="532"/>
      <c r="CE9" s="532"/>
      <c r="CF9" s="532"/>
      <c r="CG9" s="532"/>
      <c r="CH9" s="532"/>
      <c r="CI9" s="532"/>
      <c r="CJ9" s="532"/>
      <c r="CK9" s="532"/>
      <c r="CL9" s="179"/>
      <c r="CM9" s="179"/>
      <c r="CN9" s="179"/>
      <c r="CO9" s="532" t="s">
        <v>31</v>
      </c>
      <c r="CP9" s="532"/>
      <c r="CQ9" s="532"/>
      <c r="CR9" s="532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 t="s">
        <v>32</v>
      </c>
      <c r="DD9" s="532"/>
      <c r="DE9" s="532"/>
      <c r="DF9" s="533"/>
      <c r="DI9" s="551" t="s">
        <v>28</v>
      </c>
      <c r="DJ9" s="552"/>
      <c r="DK9" s="552"/>
      <c r="DL9" s="532" t="s">
        <v>29</v>
      </c>
      <c r="DM9" s="532"/>
      <c r="DN9" s="532"/>
      <c r="DO9" s="532"/>
      <c r="DP9" s="532"/>
      <c r="DQ9" s="180"/>
      <c r="DR9" s="180"/>
      <c r="DS9" s="180"/>
      <c r="DT9" s="553" t="s">
        <v>30</v>
      </c>
      <c r="DU9" s="553"/>
      <c r="DV9" s="553"/>
      <c r="DW9" s="553"/>
      <c r="DX9" s="553"/>
      <c r="DY9" s="553"/>
      <c r="DZ9" s="553"/>
      <c r="EA9" s="553"/>
      <c r="EB9" s="553"/>
      <c r="EC9" s="553"/>
      <c r="ED9" s="553"/>
      <c r="EE9" s="553"/>
      <c r="EF9" s="553"/>
      <c r="EG9" s="553"/>
      <c r="EH9" s="179"/>
      <c r="EI9" s="179"/>
      <c r="EJ9" s="179"/>
      <c r="EK9" s="531" t="s">
        <v>31</v>
      </c>
      <c r="EL9" s="531"/>
      <c r="EM9" s="531"/>
      <c r="EN9" s="531"/>
      <c r="EO9" s="531"/>
      <c r="EP9" s="531"/>
      <c r="EQ9" s="531"/>
      <c r="ER9" s="531"/>
      <c r="ES9" s="531"/>
      <c r="ET9" s="531"/>
      <c r="EU9" s="531"/>
      <c r="EV9" s="531"/>
      <c r="EW9" s="531"/>
      <c r="EX9" s="531"/>
      <c r="EY9" s="532" t="s">
        <v>32</v>
      </c>
      <c r="EZ9" s="532"/>
      <c r="FA9" s="532"/>
      <c r="FB9" s="533"/>
      <c r="FE9" s="528" t="s">
        <v>28</v>
      </c>
      <c r="FF9" s="528"/>
      <c r="FG9" s="529"/>
      <c r="FH9" s="522" t="s">
        <v>29</v>
      </c>
      <c r="FI9" s="523"/>
      <c r="FJ9" s="523"/>
      <c r="FK9" s="523"/>
      <c r="FL9" s="530"/>
      <c r="FM9" s="186"/>
      <c r="FN9" s="186"/>
      <c r="FO9" s="186"/>
      <c r="FP9" s="525" t="s">
        <v>30</v>
      </c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27"/>
      <c r="GD9" s="187"/>
      <c r="GE9" s="187"/>
      <c r="GF9" s="187"/>
      <c r="GG9" s="520" t="s">
        <v>31</v>
      </c>
      <c r="GH9" s="521"/>
      <c r="GI9" s="521"/>
      <c r="GJ9" s="521"/>
      <c r="GK9" s="521"/>
      <c r="GL9" s="521"/>
      <c r="GM9" s="521"/>
      <c r="GN9" s="521"/>
      <c r="GO9" s="521"/>
      <c r="GP9" s="521"/>
      <c r="GQ9" s="521"/>
      <c r="GR9" s="521"/>
      <c r="GS9" s="521"/>
      <c r="GT9" s="521"/>
      <c r="GU9" s="522" t="s">
        <v>32</v>
      </c>
      <c r="GV9" s="523"/>
      <c r="GW9" s="523"/>
      <c r="GX9" s="524"/>
      <c r="HB9" s="528" t="s">
        <v>28</v>
      </c>
      <c r="HC9" s="528"/>
      <c r="HD9" s="529"/>
      <c r="HE9" s="522" t="s">
        <v>29</v>
      </c>
      <c r="HF9" s="523"/>
      <c r="HG9" s="523"/>
      <c r="HH9" s="523"/>
      <c r="HI9" s="530"/>
      <c r="HJ9" s="186"/>
      <c r="HK9" s="186"/>
      <c r="HL9" s="186"/>
      <c r="HM9" s="525" t="s">
        <v>30</v>
      </c>
      <c r="HN9" s="526"/>
      <c r="HO9" s="526"/>
      <c r="HP9" s="526"/>
      <c r="HQ9" s="526"/>
      <c r="HR9" s="526"/>
      <c r="HS9" s="526"/>
      <c r="HT9" s="526"/>
      <c r="HU9" s="526"/>
      <c r="HV9" s="526"/>
      <c r="HW9" s="526"/>
      <c r="HX9" s="526"/>
      <c r="HY9" s="526"/>
      <c r="HZ9" s="527"/>
      <c r="IA9" s="187"/>
      <c r="IB9" s="187"/>
      <c r="IC9" s="187"/>
      <c r="ID9" s="520" t="s">
        <v>31</v>
      </c>
      <c r="IE9" s="521"/>
      <c r="IF9" s="521"/>
      <c r="IG9" s="521"/>
      <c r="IH9" s="521"/>
      <c r="II9" s="521"/>
      <c r="IJ9" s="521"/>
      <c r="IK9" s="521"/>
      <c r="IL9" s="521"/>
      <c r="IM9" s="521"/>
      <c r="IN9" s="521"/>
      <c r="IO9" s="521"/>
      <c r="IP9" s="521"/>
      <c r="IQ9" s="521"/>
      <c r="IR9" s="522" t="s">
        <v>32</v>
      </c>
      <c r="IS9" s="523"/>
      <c r="IT9" s="523"/>
      <c r="IU9" s="524"/>
      <c r="IX9" s="528" t="s">
        <v>28</v>
      </c>
      <c r="IY9" s="528"/>
      <c r="IZ9" s="529"/>
      <c r="JA9" s="522" t="s">
        <v>29</v>
      </c>
      <c r="JB9" s="523"/>
      <c r="JC9" s="523"/>
      <c r="JD9" s="523"/>
      <c r="JE9" s="530"/>
      <c r="JF9" s="186"/>
      <c r="JG9" s="186"/>
      <c r="JH9" s="186"/>
      <c r="JI9" s="525" t="s">
        <v>30</v>
      </c>
      <c r="JJ9" s="526"/>
      <c r="JK9" s="526"/>
      <c r="JL9" s="526"/>
      <c r="JM9" s="526"/>
      <c r="JN9" s="526"/>
      <c r="JO9" s="526"/>
      <c r="JP9" s="526"/>
      <c r="JQ9" s="526"/>
      <c r="JR9" s="526"/>
      <c r="JS9" s="526"/>
      <c r="JT9" s="526"/>
      <c r="JU9" s="526"/>
      <c r="JV9" s="527"/>
      <c r="JW9" s="187"/>
      <c r="JX9" s="497"/>
      <c r="JY9" s="498"/>
      <c r="JZ9" s="187"/>
      <c r="KA9" s="187"/>
      <c r="KB9" s="520" t="s">
        <v>31</v>
      </c>
      <c r="KC9" s="521"/>
      <c r="KD9" s="521"/>
      <c r="KE9" s="521"/>
      <c r="KF9" s="521"/>
      <c r="KG9" s="521"/>
      <c r="KH9" s="521"/>
      <c r="KI9" s="521"/>
      <c r="KJ9" s="521"/>
      <c r="KK9" s="521"/>
      <c r="KL9" s="521"/>
      <c r="KM9" s="521"/>
      <c r="KN9" s="521"/>
      <c r="KO9" s="521"/>
      <c r="KP9" s="522" t="s">
        <v>32</v>
      </c>
      <c r="KQ9" s="523"/>
      <c r="KR9" s="523"/>
      <c r="KS9" s="524"/>
      <c r="LF9" s="528" t="s">
        <v>28</v>
      </c>
      <c r="LG9" s="528"/>
      <c r="LH9" s="529"/>
      <c r="LI9" s="522" t="s">
        <v>29</v>
      </c>
      <c r="LJ9" s="523"/>
      <c r="LK9" s="523"/>
      <c r="LL9" s="523"/>
      <c r="LM9" s="530"/>
      <c r="LN9" s="186"/>
      <c r="LO9" s="186"/>
      <c r="LP9" s="186"/>
      <c r="LQ9" s="525" t="s">
        <v>30</v>
      </c>
      <c r="LR9" s="526"/>
      <c r="LS9" s="526"/>
      <c r="LT9" s="526"/>
      <c r="LU9" s="526"/>
      <c r="LV9" s="526"/>
      <c r="LW9" s="526"/>
      <c r="LX9" s="526"/>
      <c r="LY9" s="526"/>
      <c r="LZ9" s="526"/>
      <c r="MA9" s="526"/>
      <c r="MB9" s="526"/>
      <c r="MC9" s="526"/>
      <c r="MD9" s="527"/>
      <c r="ME9" s="187"/>
      <c r="MF9" s="187"/>
      <c r="MG9" s="187"/>
      <c r="MH9" s="520" t="s">
        <v>31</v>
      </c>
      <c r="MI9" s="521"/>
      <c r="MJ9" s="521"/>
      <c r="MK9" s="521"/>
      <c r="ML9" s="521"/>
      <c r="MM9" s="521"/>
      <c r="MN9" s="521"/>
      <c r="MO9" s="521"/>
      <c r="MP9" s="521"/>
      <c r="MQ9" s="521"/>
      <c r="MR9" s="521"/>
      <c r="MS9" s="521"/>
      <c r="MT9" s="521"/>
      <c r="MU9" s="521"/>
      <c r="MV9" s="522" t="s">
        <v>32</v>
      </c>
      <c r="MW9" s="523"/>
      <c r="MX9" s="523"/>
      <c r="MY9" s="524"/>
      <c r="NB9" s="528" t="s">
        <v>28</v>
      </c>
      <c r="NC9" s="528"/>
      <c r="ND9" s="529"/>
      <c r="NE9" s="522" t="s">
        <v>29</v>
      </c>
      <c r="NF9" s="523"/>
      <c r="NG9" s="523"/>
      <c r="NH9" s="523"/>
      <c r="NI9" s="530"/>
      <c r="NJ9" s="186"/>
      <c r="NK9" s="186"/>
      <c r="NL9" s="186"/>
      <c r="NM9" s="525" t="s">
        <v>30</v>
      </c>
      <c r="NN9" s="526"/>
      <c r="NO9" s="526"/>
      <c r="NP9" s="526"/>
      <c r="NQ9" s="526"/>
      <c r="NR9" s="526"/>
      <c r="NS9" s="526"/>
      <c r="NT9" s="526"/>
      <c r="NU9" s="526"/>
      <c r="NV9" s="526"/>
      <c r="NW9" s="526"/>
      <c r="NX9" s="526"/>
      <c r="NY9" s="526"/>
      <c r="NZ9" s="527"/>
      <c r="OA9" s="187"/>
      <c r="OB9" s="187"/>
      <c r="OC9" s="187"/>
      <c r="OD9" s="520" t="s">
        <v>31</v>
      </c>
      <c r="OE9" s="521"/>
      <c r="OF9" s="521"/>
      <c r="OG9" s="521"/>
      <c r="OH9" s="521"/>
      <c r="OI9" s="521"/>
      <c r="OJ9" s="521"/>
      <c r="OK9" s="521"/>
      <c r="OL9" s="521"/>
      <c r="OM9" s="521"/>
      <c r="ON9" s="521"/>
      <c r="OO9" s="521"/>
      <c r="OP9" s="521"/>
      <c r="OQ9" s="521"/>
      <c r="OR9" s="522" t="s">
        <v>32</v>
      </c>
      <c r="OS9" s="523"/>
      <c r="OT9" s="523"/>
      <c r="OU9" s="524"/>
      <c r="OX9" s="528" t="s">
        <v>28</v>
      </c>
      <c r="OY9" s="528"/>
      <c r="OZ9" s="529"/>
      <c r="PA9" s="522" t="s">
        <v>29</v>
      </c>
      <c r="PB9" s="523"/>
      <c r="PC9" s="523"/>
      <c r="PD9" s="523"/>
      <c r="PE9" s="530"/>
      <c r="PF9" s="186"/>
      <c r="PG9" s="186"/>
      <c r="PH9" s="186"/>
      <c r="PI9" s="525" t="s">
        <v>30</v>
      </c>
      <c r="PJ9" s="526"/>
      <c r="PK9" s="526"/>
      <c r="PL9" s="526"/>
      <c r="PM9" s="526"/>
      <c r="PN9" s="526"/>
      <c r="PO9" s="526"/>
      <c r="PP9" s="526"/>
      <c r="PQ9" s="526"/>
      <c r="PR9" s="526"/>
      <c r="PS9" s="526"/>
      <c r="PT9" s="526"/>
      <c r="PU9" s="526"/>
      <c r="PV9" s="527"/>
      <c r="PW9" s="187"/>
      <c r="PX9" s="187"/>
      <c r="PY9" s="187"/>
      <c r="PZ9" s="520" t="s">
        <v>31</v>
      </c>
      <c r="QA9" s="521"/>
      <c r="QB9" s="521"/>
      <c r="QC9" s="521"/>
      <c r="QD9" s="521"/>
      <c r="QE9" s="521"/>
      <c r="QF9" s="521"/>
      <c r="QG9" s="521"/>
      <c r="QH9" s="521"/>
      <c r="QI9" s="521"/>
      <c r="QJ9" s="521"/>
      <c r="QK9" s="521"/>
      <c r="QL9" s="521"/>
      <c r="QM9" s="521"/>
      <c r="QN9" s="522" t="s">
        <v>32</v>
      </c>
      <c r="QO9" s="523"/>
      <c r="QP9" s="523"/>
      <c r="QQ9" s="524"/>
      <c r="QT9" s="528" t="s">
        <v>28</v>
      </c>
      <c r="QU9" s="528"/>
      <c r="QV9" s="529"/>
      <c r="QW9" s="522" t="s">
        <v>29</v>
      </c>
      <c r="QX9" s="523"/>
      <c r="QY9" s="523"/>
      <c r="QZ9" s="523"/>
      <c r="RA9" s="530"/>
      <c r="RB9" s="186"/>
      <c r="RC9" s="186"/>
      <c r="RD9" s="186"/>
      <c r="RE9" s="525" t="s">
        <v>30</v>
      </c>
      <c r="RF9" s="526"/>
      <c r="RG9" s="526"/>
      <c r="RH9" s="526"/>
      <c r="RI9" s="526"/>
      <c r="RJ9" s="526"/>
      <c r="RK9" s="526"/>
      <c r="RL9" s="526"/>
      <c r="RM9" s="526"/>
      <c r="RN9" s="526"/>
      <c r="RO9" s="526"/>
      <c r="RP9" s="526"/>
      <c r="RQ9" s="526"/>
      <c r="RR9" s="527"/>
      <c r="RS9" s="187"/>
      <c r="RT9" s="187"/>
      <c r="RU9" s="187"/>
      <c r="RV9" s="520" t="s">
        <v>31</v>
      </c>
      <c r="RW9" s="521"/>
      <c r="RX9" s="521"/>
      <c r="RY9" s="521"/>
      <c r="RZ9" s="521"/>
      <c r="SA9" s="521"/>
      <c r="SB9" s="521"/>
      <c r="SC9" s="521"/>
      <c r="SD9" s="521"/>
      <c r="SE9" s="521"/>
      <c r="SF9" s="521"/>
      <c r="SG9" s="521"/>
      <c r="SH9" s="521"/>
      <c r="SI9" s="521"/>
      <c r="SJ9" s="522" t="s">
        <v>32</v>
      </c>
      <c r="SK9" s="523"/>
      <c r="SL9" s="523"/>
      <c r="SM9" s="524"/>
      <c r="SP9" s="528" t="s">
        <v>28</v>
      </c>
      <c r="SQ9" s="528"/>
      <c r="SR9" s="529"/>
      <c r="SS9" s="522" t="s">
        <v>29</v>
      </c>
      <c r="ST9" s="523"/>
      <c r="SU9" s="523"/>
      <c r="SV9" s="523"/>
      <c r="SW9" s="530"/>
      <c r="SX9" s="186"/>
      <c r="SY9" s="186"/>
      <c r="SZ9" s="186"/>
      <c r="TA9" s="525" t="s">
        <v>30</v>
      </c>
      <c r="TB9" s="526"/>
      <c r="TC9" s="526"/>
      <c r="TD9" s="526"/>
      <c r="TE9" s="526"/>
      <c r="TF9" s="526"/>
      <c r="TG9" s="526"/>
      <c r="TH9" s="526"/>
      <c r="TI9" s="526"/>
      <c r="TJ9" s="526"/>
      <c r="TK9" s="526"/>
      <c r="TL9" s="526"/>
      <c r="TM9" s="526"/>
      <c r="TN9" s="527"/>
      <c r="TO9" s="187"/>
      <c r="TP9" s="187"/>
      <c r="TQ9" s="187"/>
      <c r="TR9" s="520" t="s">
        <v>31</v>
      </c>
      <c r="TS9" s="521"/>
      <c r="TT9" s="521"/>
      <c r="TU9" s="521"/>
      <c r="TV9" s="521"/>
      <c r="TW9" s="521"/>
      <c r="TX9" s="521"/>
      <c r="TY9" s="521"/>
      <c r="TZ9" s="521"/>
      <c r="UA9" s="521"/>
      <c r="UB9" s="521"/>
      <c r="UC9" s="521"/>
      <c r="UD9" s="521"/>
      <c r="UE9" s="521"/>
      <c r="UF9" s="522" t="s">
        <v>32</v>
      </c>
      <c r="UG9" s="523"/>
      <c r="UH9" s="523"/>
      <c r="UI9" s="524"/>
      <c r="UJ9" s="176"/>
      <c r="VB9" s="528" t="s">
        <v>28</v>
      </c>
      <c r="VC9" s="528"/>
      <c r="VD9" s="529"/>
      <c r="VE9" s="522" t="s">
        <v>29</v>
      </c>
      <c r="VF9" s="523"/>
      <c r="VG9" s="523"/>
      <c r="VH9" s="523"/>
      <c r="VI9" s="530"/>
      <c r="VJ9" s="186"/>
      <c r="VK9" s="186"/>
      <c r="VL9" s="186"/>
      <c r="VM9" s="525" t="s">
        <v>30</v>
      </c>
      <c r="VN9" s="526"/>
      <c r="VO9" s="526"/>
      <c r="VP9" s="526"/>
      <c r="VQ9" s="526"/>
      <c r="VR9" s="526"/>
      <c r="VS9" s="526"/>
      <c r="VT9" s="526"/>
      <c r="VU9" s="526"/>
      <c r="VV9" s="526"/>
      <c r="VW9" s="526"/>
      <c r="VX9" s="526"/>
      <c r="VY9" s="526"/>
      <c r="VZ9" s="527"/>
      <c r="WA9" s="187"/>
      <c r="WB9" s="187"/>
      <c r="WC9" s="187"/>
      <c r="WD9" s="520" t="s">
        <v>31</v>
      </c>
      <c r="WE9" s="521"/>
      <c r="WF9" s="521"/>
      <c r="WG9" s="521"/>
      <c r="WH9" s="521"/>
      <c r="WI9" s="521"/>
      <c r="WJ9" s="521"/>
      <c r="WK9" s="521"/>
      <c r="WL9" s="521"/>
      <c r="WM9" s="521"/>
      <c r="WN9" s="521"/>
      <c r="WO9" s="521"/>
      <c r="WP9" s="521"/>
      <c r="WQ9" s="521"/>
      <c r="WR9" s="522" t="s">
        <v>32</v>
      </c>
      <c r="WS9" s="523"/>
      <c r="WT9" s="523"/>
      <c r="WU9" s="524"/>
    </row>
    <row r="10" spans="1:624" s="43" customFormat="1" ht="27.75" customHeight="1" x14ac:dyDescent="0.2">
      <c r="A10" s="543"/>
      <c r="B10" s="544"/>
      <c r="C10" s="544"/>
      <c r="D10" s="544"/>
      <c r="E10" s="544"/>
      <c r="F10" s="545"/>
      <c r="G10" s="550"/>
      <c r="H10" s="515" t="s">
        <v>33</v>
      </c>
      <c r="I10" s="500" t="s">
        <v>34</v>
      </c>
      <c r="J10" s="500" t="s">
        <v>35</v>
      </c>
      <c r="K10" s="500" t="s">
        <v>36</v>
      </c>
      <c r="L10" s="500" t="s">
        <v>37</v>
      </c>
      <c r="M10" s="500" t="s">
        <v>38</v>
      </c>
      <c r="N10" s="500" t="s">
        <v>39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4"/>
      <c r="AH10" s="46"/>
      <c r="AI10" s="46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176"/>
      <c r="AX10" s="500" t="s">
        <v>40</v>
      </c>
      <c r="AY10" s="500" t="s">
        <v>41</v>
      </c>
      <c r="AZ10" s="511" t="s">
        <v>42</v>
      </c>
      <c r="BA10" s="512"/>
      <c r="BB10" s="47"/>
      <c r="BC10" s="47"/>
      <c r="BD10" s="48"/>
      <c r="BE10" s="42"/>
      <c r="BF10" s="27"/>
      <c r="BG10" s="27"/>
      <c r="BH10" s="27"/>
      <c r="BI10" s="27"/>
      <c r="BJ10" s="27"/>
      <c r="BK10" s="27"/>
      <c r="BL10" s="27"/>
      <c r="BM10" s="554" t="s">
        <v>33</v>
      </c>
      <c r="BN10" s="513" t="s">
        <v>34</v>
      </c>
      <c r="BO10" s="513" t="s">
        <v>35</v>
      </c>
      <c r="BP10" s="513" t="s">
        <v>36</v>
      </c>
      <c r="BQ10" s="513" t="s">
        <v>37</v>
      </c>
      <c r="BR10" s="513" t="s">
        <v>38</v>
      </c>
      <c r="BS10" s="513" t="s">
        <v>39</v>
      </c>
      <c r="BT10" s="44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513" t="s">
        <v>40</v>
      </c>
      <c r="DD10" s="513" t="s">
        <v>41</v>
      </c>
      <c r="DE10" s="518" t="s">
        <v>42</v>
      </c>
      <c r="DF10" s="519"/>
      <c r="DI10" s="515" t="s">
        <v>33</v>
      </c>
      <c r="DJ10" s="500" t="s">
        <v>34</v>
      </c>
      <c r="DK10" s="500" t="s">
        <v>35</v>
      </c>
      <c r="DL10" s="500" t="s">
        <v>36</v>
      </c>
      <c r="DM10" s="500" t="s">
        <v>37</v>
      </c>
      <c r="DN10" s="500" t="s">
        <v>38</v>
      </c>
      <c r="DO10" s="500" t="s">
        <v>39</v>
      </c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50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51"/>
      <c r="EY10" s="500" t="s">
        <v>40</v>
      </c>
      <c r="EZ10" s="500" t="s">
        <v>41</v>
      </c>
      <c r="FA10" s="518" t="s">
        <v>43</v>
      </c>
      <c r="FB10" s="519"/>
      <c r="FE10" s="515" t="s">
        <v>33</v>
      </c>
      <c r="FF10" s="500" t="s">
        <v>34</v>
      </c>
      <c r="FG10" s="500" t="s">
        <v>35</v>
      </c>
      <c r="FH10" s="500" t="s">
        <v>36</v>
      </c>
      <c r="FI10" s="500" t="s">
        <v>37</v>
      </c>
      <c r="FJ10" s="500" t="s">
        <v>38</v>
      </c>
      <c r="FK10" s="500" t="s">
        <v>39</v>
      </c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52"/>
      <c r="GD10" s="44"/>
      <c r="GE10" s="46"/>
      <c r="GF10" s="46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53"/>
      <c r="GU10" s="500" t="s">
        <v>40</v>
      </c>
      <c r="GV10" s="500" t="s">
        <v>41</v>
      </c>
      <c r="GW10" s="511" t="s">
        <v>43</v>
      </c>
      <c r="GX10" s="512"/>
      <c r="HB10" s="515" t="s">
        <v>33</v>
      </c>
      <c r="HC10" s="500" t="s">
        <v>34</v>
      </c>
      <c r="HD10" s="500" t="s">
        <v>35</v>
      </c>
      <c r="HE10" s="500" t="s">
        <v>36</v>
      </c>
      <c r="HF10" s="500" t="s">
        <v>37</v>
      </c>
      <c r="HG10" s="500" t="s">
        <v>38</v>
      </c>
      <c r="HH10" s="500" t="s">
        <v>39</v>
      </c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52"/>
      <c r="IA10" s="44"/>
      <c r="IB10" s="46"/>
      <c r="IC10" s="46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53"/>
      <c r="IR10" s="500" t="s">
        <v>40</v>
      </c>
      <c r="IS10" s="500" t="s">
        <v>41</v>
      </c>
      <c r="IT10" s="511" t="s">
        <v>43</v>
      </c>
      <c r="IU10" s="512"/>
      <c r="IX10" s="515" t="s">
        <v>33</v>
      </c>
      <c r="IY10" s="500" t="s">
        <v>34</v>
      </c>
      <c r="IZ10" s="500" t="s">
        <v>35</v>
      </c>
      <c r="JA10" s="500" t="s">
        <v>36</v>
      </c>
      <c r="JB10" s="500" t="s">
        <v>37</v>
      </c>
      <c r="JC10" s="500" t="s">
        <v>38</v>
      </c>
      <c r="JD10" s="500" t="s">
        <v>39</v>
      </c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52"/>
      <c r="JW10" s="583"/>
      <c r="JX10" s="497"/>
      <c r="JY10" s="498"/>
      <c r="JZ10" s="46"/>
      <c r="KA10" s="46"/>
      <c r="KB10" s="44"/>
      <c r="KC10" s="44"/>
      <c r="KD10" s="44"/>
      <c r="KE10" s="44"/>
      <c r="KF10" s="44"/>
      <c r="KG10" s="44"/>
      <c r="KH10" s="44"/>
      <c r="KI10" s="44"/>
      <c r="KJ10" s="44"/>
      <c r="KK10" s="54"/>
      <c r="KL10" s="44"/>
      <c r="KM10" s="44"/>
      <c r="KN10" s="44"/>
      <c r="KO10" s="53"/>
      <c r="KP10" s="500" t="s">
        <v>40</v>
      </c>
      <c r="KQ10" s="500" t="s">
        <v>41</v>
      </c>
      <c r="KR10" s="511" t="s">
        <v>43</v>
      </c>
      <c r="KS10" s="512"/>
      <c r="LF10" s="515" t="s">
        <v>33</v>
      </c>
      <c r="LG10" s="500" t="s">
        <v>34</v>
      </c>
      <c r="LH10" s="500" t="s">
        <v>35</v>
      </c>
      <c r="LI10" s="500" t="s">
        <v>36</v>
      </c>
      <c r="LJ10" s="500" t="s">
        <v>37</v>
      </c>
      <c r="LK10" s="500" t="s">
        <v>38</v>
      </c>
      <c r="LL10" s="500" t="s">
        <v>39</v>
      </c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52"/>
      <c r="ME10" s="44"/>
      <c r="MF10" s="46"/>
      <c r="MG10" s="46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53"/>
      <c r="MV10" s="500" t="s">
        <v>40</v>
      </c>
      <c r="MW10" s="500" t="s">
        <v>41</v>
      </c>
      <c r="MX10" s="511" t="s">
        <v>43</v>
      </c>
      <c r="MY10" s="512"/>
      <c r="NB10" s="515" t="s">
        <v>33</v>
      </c>
      <c r="NC10" s="500" t="s">
        <v>34</v>
      </c>
      <c r="ND10" s="500" t="s">
        <v>35</v>
      </c>
      <c r="NE10" s="500" t="s">
        <v>36</v>
      </c>
      <c r="NF10" s="500" t="s">
        <v>37</v>
      </c>
      <c r="NG10" s="500" t="s">
        <v>38</v>
      </c>
      <c r="NH10" s="500" t="s">
        <v>39</v>
      </c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54"/>
      <c r="NW10" s="44"/>
      <c r="NX10" s="44"/>
      <c r="NY10" s="44"/>
      <c r="NZ10" s="52"/>
      <c r="OA10" s="44"/>
      <c r="OB10" s="46"/>
      <c r="OC10" s="46"/>
      <c r="OD10" s="44"/>
      <c r="OE10" s="44"/>
      <c r="OF10" s="44"/>
      <c r="OG10" s="44"/>
      <c r="OH10" s="44"/>
      <c r="OI10" s="44"/>
      <c r="OJ10" s="44"/>
      <c r="OK10" s="44"/>
      <c r="OL10" s="44"/>
      <c r="OM10" s="54"/>
      <c r="ON10" s="44"/>
      <c r="OO10" s="44"/>
      <c r="OP10" s="44"/>
      <c r="OQ10" s="53"/>
      <c r="OR10" s="500" t="s">
        <v>40</v>
      </c>
      <c r="OS10" s="500" t="s">
        <v>41</v>
      </c>
      <c r="OT10" s="511" t="s">
        <v>43</v>
      </c>
      <c r="OU10" s="512"/>
      <c r="OX10" s="515" t="s">
        <v>33</v>
      </c>
      <c r="OY10" s="500" t="s">
        <v>34</v>
      </c>
      <c r="OZ10" s="500" t="s">
        <v>35</v>
      </c>
      <c r="PA10" s="500" t="s">
        <v>36</v>
      </c>
      <c r="PB10" s="500" t="s">
        <v>37</v>
      </c>
      <c r="PC10" s="500" t="s">
        <v>38</v>
      </c>
      <c r="PD10" s="500" t="s">
        <v>39</v>
      </c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52"/>
      <c r="PW10" s="44"/>
      <c r="PX10" s="46"/>
      <c r="PY10" s="46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53"/>
      <c r="QN10" s="500" t="s">
        <v>40</v>
      </c>
      <c r="QO10" s="500" t="s">
        <v>41</v>
      </c>
      <c r="QP10" s="511" t="s">
        <v>43</v>
      </c>
      <c r="QQ10" s="512"/>
      <c r="QT10" s="515" t="s">
        <v>33</v>
      </c>
      <c r="QU10" s="500" t="s">
        <v>34</v>
      </c>
      <c r="QV10" s="500" t="s">
        <v>35</v>
      </c>
      <c r="QW10" s="500" t="s">
        <v>36</v>
      </c>
      <c r="QX10" s="500" t="s">
        <v>37</v>
      </c>
      <c r="QY10" s="500" t="s">
        <v>38</v>
      </c>
      <c r="QZ10" s="500" t="s">
        <v>39</v>
      </c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54"/>
      <c r="RO10" s="44"/>
      <c r="RP10" s="44"/>
      <c r="RQ10" s="44"/>
      <c r="RR10" s="52"/>
      <c r="RS10" s="44"/>
      <c r="RT10" s="46"/>
      <c r="RU10" s="46"/>
      <c r="RV10" s="44"/>
      <c r="RW10" s="44"/>
      <c r="RX10" s="44"/>
      <c r="RY10" s="44"/>
      <c r="RZ10" s="44"/>
      <c r="SA10" s="44"/>
      <c r="SB10" s="44"/>
      <c r="SC10" s="44"/>
      <c r="SD10" s="44"/>
      <c r="SE10" s="54"/>
      <c r="SF10" s="44"/>
      <c r="SG10" s="44"/>
      <c r="SH10" s="44"/>
      <c r="SI10" s="53"/>
      <c r="SJ10" s="500" t="s">
        <v>40</v>
      </c>
      <c r="SK10" s="500" t="s">
        <v>41</v>
      </c>
      <c r="SL10" s="511" t="s">
        <v>43</v>
      </c>
      <c r="SM10" s="512"/>
      <c r="SP10" s="515" t="s">
        <v>33</v>
      </c>
      <c r="SQ10" s="500" t="s">
        <v>34</v>
      </c>
      <c r="SR10" s="500" t="s">
        <v>35</v>
      </c>
      <c r="SS10" s="500" t="s">
        <v>36</v>
      </c>
      <c r="ST10" s="500" t="s">
        <v>37</v>
      </c>
      <c r="SU10" s="500" t="s">
        <v>38</v>
      </c>
      <c r="SV10" s="500" t="s">
        <v>39</v>
      </c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52"/>
      <c r="TO10" s="44"/>
      <c r="TP10" s="46"/>
      <c r="TQ10" s="46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53"/>
      <c r="UF10" s="500" t="s">
        <v>40</v>
      </c>
      <c r="UG10" s="500" t="s">
        <v>41</v>
      </c>
      <c r="UH10" s="511" t="s">
        <v>43</v>
      </c>
      <c r="UI10" s="512"/>
      <c r="UJ10" s="48"/>
      <c r="VB10" s="515" t="s">
        <v>33</v>
      </c>
      <c r="VC10" s="500" t="s">
        <v>34</v>
      </c>
      <c r="VD10" s="500" t="s">
        <v>35</v>
      </c>
      <c r="VE10" s="500" t="s">
        <v>36</v>
      </c>
      <c r="VF10" s="500" t="s">
        <v>37</v>
      </c>
      <c r="VG10" s="500" t="s">
        <v>38</v>
      </c>
      <c r="VH10" s="500" t="s">
        <v>39</v>
      </c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52"/>
      <c r="WA10" s="44"/>
      <c r="WB10" s="46"/>
      <c r="WC10" s="46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53"/>
      <c r="WR10" s="500" t="s">
        <v>40</v>
      </c>
      <c r="WS10" s="500" t="s">
        <v>41</v>
      </c>
      <c r="WT10" s="511" t="s">
        <v>43</v>
      </c>
      <c r="WU10" s="512"/>
    </row>
    <row r="11" spans="1:624" s="60" customFormat="1" ht="30" customHeight="1" x14ac:dyDescent="0.25">
      <c r="A11" s="543"/>
      <c r="B11" s="544"/>
      <c r="C11" s="544"/>
      <c r="D11" s="544"/>
      <c r="E11" s="544"/>
      <c r="F11" s="545"/>
      <c r="G11" s="550"/>
      <c r="H11" s="516"/>
      <c r="I11" s="501"/>
      <c r="J11" s="501"/>
      <c r="K11" s="501"/>
      <c r="L11" s="501"/>
      <c r="M11" s="501"/>
      <c r="N11" s="501"/>
      <c r="O11" s="181" t="s">
        <v>44</v>
      </c>
      <c r="P11" s="181" t="s">
        <v>45</v>
      </c>
      <c r="Q11" s="181" t="s">
        <v>46</v>
      </c>
      <c r="R11" s="181" t="s">
        <v>47</v>
      </c>
      <c r="S11" s="181" t="s">
        <v>48</v>
      </c>
      <c r="T11" s="181" t="s">
        <v>49</v>
      </c>
      <c r="U11" s="181" t="s">
        <v>50</v>
      </c>
      <c r="V11" s="181" t="s">
        <v>51</v>
      </c>
      <c r="W11" s="181" t="s">
        <v>52</v>
      </c>
      <c r="X11" s="181" t="s">
        <v>53</v>
      </c>
      <c r="Y11" s="181" t="s">
        <v>54</v>
      </c>
      <c r="Z11" s="181" t="s">
        <v>55</v>
      </c>
      <c r="AA11" s="181" t="s">
        <v>56</v>
      </c>
      <c r="AB11" s="181" t="s">
        <v>57</v>
      </c>
      <c r="AC11" s="181" t="s">
        <v>58</v>
      </c>
      <c r="AD11" s="181" t="s">
        <v>59</v>
      </c>
      <c r="AE11" s="181" t="s">
        <v>60</v>
      </c>
      <c r="AF11" s="55"/>
      <c r="AG11" s="181" t="s">
        <v>45</v>
      </c>
      <c r="AH11" s="55" t="s">
        <v>46</v>
      </c>
      <c r="AI11" s="55" t="s">
        <v>47</v>
      </c>
      <c r="AJ11" s="181" t="s">
        <v>48</v>
      </c>
      <c r="AK11" s="181" t="s">
        <v>49</v>
      </c>
      <c r="AL11" s="181" t="s">
        <v>50</v>
      </c>
      <c r="AM11" s="181" t="s">
        <v>51</v>
      </c>
      <c r="AN11" s="181" t="s">
        <v>52</v>
      </c>
      <c r="AO11" s="181" t="s">
        <v>53</v>
      </c>
      <c r="AP11" s="181" t="s">
        <v>54</v>
      </c>
      <c r="AQ11" s="181" t="s">
        <v>55</v>
      </c>
      <c r="AR11" s="181" t="s">
        <v>56</v>
      </c>
      <c r="AS11" s="181" t="s">
        <v>57</v>
      </c>
      <c r="AT11" s="181" t="s">
        <v>61</v>
      </c>
      <c r="AU11" s="181" t="s">
        <v>59</v>
      </c>
      <c r="AV11" s="181" t="s">
        <v>60</v>
      </c>
      <c r="AW11" s="56"/>
      <c r="AX11" s="501"/>
      <c r="AY11" s="501"/>
      <c r="AZ11" s="500" t="s">
        <v>62</v>
      </c>
      <c r="BA11" s="503" t="s">
        <v>63</v>
      </c>
      <c r="BB11" s="57"/>
      <c r="BC11" s="57"/>
      <c r="BD11" s="56"/>
      <c r="BE11" s="58"/>
      <c r="BF11" s="59"/>
      <c r="BG11" s="59"/>
      <c r="BH11" s="59"/>
      <c r="BI11" s="59"/>
      <c r="BJ11" s="59"/>
      <c r="BK11" s="59"/>
      <c r="BL11" s="59"/>
      <c r="BM11" s="554"/>
      <c r="BN11" s="513"/>
      <c r="BO11" s="513"/>
      <c r="BP11" s="513"/>
      <c r="BQ11" s="513"/>
      <c r="BR11" s="513"/>
      <c r="BS11" s="513"/>
      <c r="BT11" s="181" t="s">
        <v>44</v>
      </c>
      <c r="BU11" s="183" t="s">
        <v>45</v>
      </c>
      <c r="BV11" s="183" t="s">
        <v>46</v>
      </c>
      <c r="BW11" s="183" t="s">
        <v>47</v>
      </c>
      <c r="BX11" s="183" t="s">
        <v>48</v>
      </c>
      <c r="BY11" s="183" t="s">
        <v>49</v>
      </c>
      <c r="BZ11" s="183" t="s">
        <v>50</v>
      </c>
      <c r="CA11" s="183" t="s">
        <v>51</v>
      </c>
      <c r="CB11" s="183" t="s">
        <v>52</v>
      </c>
      <c r="CC11" s="183" t="s">
        <v>53</v>
      </c>
      <c r="CD11" s="183" t="s">
        <v>54</v>
      </c>
      <c r="CE11" s="183" t="s">
        <v>55</v>
      </c>
      <c r="CF11" s="183" t="s">
        <v>56</v>
      </c>
      <c r="CG11" s="183" t="s">
        <v>57</v>
      </c>
      <c r="CH11" s="183" t="s">
        <v>58</v>
      </c>
      <c r="CI11" s="183" t="s">
        <v>59</v>
      </c>
      <c r="CJ11" s="183" t="s">
        <v>60</v>
      </c>
      <c r="CK11" s="183"/>
      <c r="CL11" s="183" t="s">
        <v>45</v>
      </c>
      <c r="CM11" s="183" t="s">
        <v>46</v>
      </c>
      <c r="CN11" s="183" t="s">
        <v>47</v>
      </c>
      <c r="CO11" s="183" t="s">
        <v>48</v>
      </c>
      <c r="CP11" s="183" t="s">
        <v>49</v>
      </c>
      <c r="CQ11" s="183" t="s">
        <v>50</v>
      </c>
      <c r="CR11" s="183" t="s">
        <v>51</v>
      </c>
      <c r="CS11" s="183" t="s">
        <v>52</v>
      </c>
      <c r="CT11" s="183" t="s">
        <v>53</v>
      </c>
      <c r="CU11" s="183" t="s">
        <v>54</v>
      </c>
      <c r="CV11" s="183" t="s">
        <v>55</v>
      </c>
      <c r="CW11" s="183" t="s">
        <v>56</v>
      </c>
      <c r="CX11" s="183" t="s">
        <v>57</v>
      </c>
      <c r="CY11" s="183" t="s">
        <v>61</v>
      </c>
      <c r="CZ11" s="183" t="s">
        <v>59</v>
      </c>
      <c r="DA11" s="183" t="s">
        <v>60</v>
      </c>
      <c r="DB11" s="183"/>
      <c r="DC11" s="513"/>
      <c r="DD11" s="513"/>
      <c r="DE11" s="513" t="s">
        <v>62</v>
      </c>
      <c r="DF11" s="514" t="s">
        <v>63</v>
      </c>
      <c r="DI11" s="516"/>
      <c r="DJ11" s="501"/>
      <c r="DK11" s="501"/>
      <c r="DL11" s="501"/>
      <c r="DM11" s="501"/>
      <c r="DN11" s="501"/>
      <c r="DO11" s="501"/>
      <c r="DP11" s="181" t="s">
        <v>44</v>
      </c>
      <c r="DQ11" s="181" t="s">
        <v>45</v>
      </c>
      <c r="DR11" s="181" t="s">
        <v>46</v>
      </c>
      <c r="DS11" s="181" t="s">
        <v>47</v>
      </c>
      <c r="DT11" s="181" t="s">
        <v>48</v>
      </c>
      <c r="DU11" s="181" t="s">
        <v>49</v>
      </c>
      <c r="DV11" s="181" t="s">
        <v>50</v>
      </c>
      <c r="DW11" s="181" t="s">
        <v>51</v>
      </c>
      <c r="DX11" s="181" t="s">
        <v>52</v>
      </c>
      <c r="DY11" s="181" t="s">
        <v>53</v>
      </c>
      <c r="DZ11" s="181" t="s">
        <v>54</v>
      </c>
      <c r="EA11" s="181" t="s">
        <v>55</v>
      </c>
      <c r="EB11" s="181" t="s">
        <v>56</v>
      </c>
      <c r="EC11" s="181" t="s">
        <v>57</v>
      </c>
      <c r="ED11" s="181" t="s">
        <v>58</v>
      </c>
      <c r="EE11" s="181" t="s">
        <v>59</v>
      </c>
      <c r="EF11" s="181" t="s">
        <v>60</v>
      </c>
      <c r="EG11" s="61"/>
      <c r="EH11" s="181" t="s">
        <v>45</v>
      </c>
      <c r="EI11" s="181" t="s">
        <v>46</v>
      </c>
      <c r="EJ11" s="181" t="s">
        <v>47</v>
      </c>
      <c r="EK11" s="181" t="s">
        <v>48</v>
      </c>
      <c r="EL11" s="181" t="s">
        <v>49</v>
      </c>
      <c r="EM11" s="181" t="s">
        <v>50</v>
      </c>
      <c r="EN11" s="181" t="s">
        <v>51</v>
      </c>
      <c r="EO11" s="181" t="s">
        <v>52</v>
      </c>
      <c r="EP11" s="181" t="s">
        <v>53</v>
      </c>
      <c r="EQ11" s="181" t="s">
        <v>54</v>
      </c>
      <c r="ER11" s="181" t="s">
        <v>55</v>
      </c>
      <c r="ES11" s="181" t="s">
        <v>56</v>
      </c>
      <c r="ET11" s="181" t="s">
        <v>57</v>
      </c>
      <c r="EU11" s="181" t="s">
        <v>61</v>
      </c>
      <c r="EV11" s="181" t="s">
        <v>59</v>
      </c>
      <c r="EW11" s="181" t="s">
        <v>60</v>
      </c>
      <c r="EX11" s="62"/>
      <c r="EY11" s="501"/>
      <c r="EZ11" s="501"/>
      <c r="FA11" s="500" t="s">
        <v>62</v>
      </c>
      <c r="FB11" s="503" t="s">
        <v>63</v>
      </c>
      <c r="FE11" s="516"/>
      <c r="FF11" s="501"/>
      <c r="FG11" s="501"/>
      <c r="FH11" s="501"/>
      <c r="FI11" s="501"/>
      <c r="FJ11" s="501"/>
      <c r="FK11" s="501"/>
      <c r="FL11" s="181" t="s">
        <v>44</v>
      </c>
      <c r="FM11" s="181" t="s">
        <v>45</v>
      </c>
      <c r="FN11" s="181" t="s">
        <v>46</v>
      </c>
      <c r="FO11" s="181" t="s">
        <v>47</v>
      </c>
      <c r="FP11" s="181" t="s">
        <v>48</v>
      </c>
      <c r="FQ11" s="181" t="s">
        <v>49</v>
      </c>
      <c r="FR11" s="181" t="s">
        <v>50</v>
      </c>
      <c r="FS11" s="181" t="s">
        <v>51</v>
      </c>
      <c r="FT11" s="181" t="s">
        <v>52</v>
      </c>
      <c r="FU11" s="181" t="s">
        <v>53</v>
      </c>
      <c r="FV11" s="181" t="s">
        <v>54</v>
      </c>
      <c r="FW11" s="181" t="s">
        <v>55</v>
      </c>
      <c r="FX11" s="181" t="s">
        <v>56</v>
      </c>
      <c r="FY11" s="181" t="s">
        <v>57</v>
      </c>
      <c r="FZ11" s="181" t="s">
        <v>58</v>
      </c>
      <c r="GA11" s="181" t="s">
        <v>59</v>
      </c>
      <c r="GB11" s="181" t="s">
        <v>60</v>
      </c>
      <c r="GC11" s="63"/>
      <c r="GD11" s="181" t="s">
        <v>45</v>
      </c>
      <c r="GE11" s="55" t="s">
        <v>46</v>
      </c>
      <c r="GF11" s="55" t="s">
        <v>47</v>
      </c>
      <c r="GG11" s="181" t="s">
        <v>48</v>
      </c>
      <c r="GH11" s="181" t="s">
        <v>49</v>
      </c>
      <c r="GI11" s="181" t="s">
        <v>50</v>
      </c>
      <c r="GJ11" s="181" t="s">
        <v>51</v>
      </c>
      <c r="GK11" s="181" t="s">
        <v>52</v>
      </c>
      <c r="GL11" s="181" t="s">
        <v>53</v>
      </c>
      <c r="GM11" s="181" t="s">
        <v>54</v>
      </c>
      <c r="GN11" s="181" t="s">
        <v>55</v>
      </c>
      <c r="GO11" s="181" t="s">
        <v>56</v>
      </c>
      <c r="GP11" s="181" t="s">
        <v>57</v>
      </c>
      <c r="GQ11" s="181" t="s">
        <v>61</v>
      </c>
      <c r="GR11" s="181" t="s">
        <v>59</v>
      </c>
      <c r="GS11" s="181" t="s">
        <v>60</v>
      </c>
      <c r="GT11" s="64"/>
      <c r="GU11" s="501"/>
      <c r="GV11" s="501"/>
      <c r="GW11" s="500" t="s">
        <v>62</v>
      </c>
      <c r="GX11" s="503" t="s">
        <v>63</v>
      </c>
      <c r="HB11" s="516"/>
      <c r="HC11" s="501"/>
      <c r="HD11" s="501"/>
      <c r="HE11" s="501"/>
      <c r="HF11" s="501"/>
      <c r="HG11" s="501"/>
      <c r="HH11" s="501"/>
      <c r="HI11" s="181" t="s">
        <v>44</v>
      </c>
      <c r="HJ11" s="181" t="s">
        <v>45</v>
      </c>
      <c r="HK11" s="181" t="s">
        <v>46</v>
      </c>
      <c r="HL11" s="181" t="s">
        <v>47</v>
      </c>
      <c r="HM11" s="181" t="s">
        <v>48</v>
      </c>
      <c r="HN11" s="181" t="s">
        <v>49</v>
      </c>
      <c r="HO11" s="181" t="s">
        <v>50</v>
      </c>
      <c r="HP11" s="181" t="s">
        <v>51</v>
      </c>
      <c r="HQ11" s="181" t="s">
        <v>52</v>
      </c>
      <c r="HR11" s="181" t="s">
        <v>53</v>
      </c>
      <c r="HS11" s="181" t="s">
        <v>54</v>
      </c>
      <c r="HT11" s="181" t="s">
        <v>55</v>
      </c>
      <c r="HU11" s="181" t="s">
        <v>56</v>
      </c>
      <c r="HV11" s="181" t="s">
        <v>57</v>
      </c>
      <c r="HW11" s="181" t="s">
        <v>58</v>
      </c>
      <c r="HX11" s="181" t="s">
        <v>59</v>
      </c>
      <c r="HY11" s="181" t="s">
        <v>60</v>
      </c>
      <c r="HZ11" s="63"/>
      <c r="IA11" s="181" t="s">
        <v>45</v>
      </c>
      <c r="IB11" s="55" t="s">
        <v>46</v>
      </c>
      <c r="IC11" s="55" t="s">
        <v>47</v>
      </c>
      <c r="ID11" s="181" t="s">
        <v>48</v>
      </c>
      <c r="IE11" s="181" t="s">
        <v>49</v>
      </c>
      <c r="IF11" s="181" t="s">
        <v>50</v>
      </c>
      <c r="IG11" s="181" t="s">
        <v>51</v>
      </c>
      <c r="IH11" s="181" t="s">
        <v>52</v>
      </c>
      <c r="II11" s="181" t="s">
        <v>53</v>
      </c>
      <c r="IJ11" s="181" t="s">
        <v>54</v>
      </c>
      <c r="IK11" s="181" t="s">
        <v>55</v>
      </c>
      <c r="IL11" s="181" t="s">
        <v>56</v>
      </c>
      <c r="IM11" s="181" t="s">
        <v>57</v>
      </c>
      <c r="IN11" s="181" t="s">
        <v>61</v>
      </c>
      <c r="IO11" s="181" t="s">
        <v>59</v>
      </c>
      <c r="IP11" s="181" t="s">
        <v>60</v>
      </c>
      <c r="IQ11" s="64"/>
      <c r="IR11" s="501"/>
      <c r="IS11" s="501"/>
      <c r="IT11" s="500" t="s">
        <v>62</v>
      </c>
      <c r="IU11" s="503" t="s">
        <v>63</v>
      </c>
      <c r="IX11" s="516"/>
      <c r="IY11" s="501"/>
      <c r="IZ11" s="501"/>
      <c r="JA11" s="501"/>
      <c r="JB11" s="501"/>
      <c r="JC11" s="501"/>
      <c r="JD11" s="501"/>
      <c r="JE11" s="181" t="s">
        <v>44</v>
      </c>
      <c r="JF11" s="181" t="s">
        <v>45</v>
      </c>
      <c r="JG11" s="181" t="s">
        <v>46</v>
      </c>
      <c r="JH11" s="181" t="s">
        <v>47</v>
      </c>
      <c r="JI11" s="181" t="s">
        <v>48</v>
      </c>
      <c r="JJ11" s="213" t="s">
        <v>49</v>
      </c>
      <c r="JK11" s="181" t="s">
        <v>50</v>
      </c>
      <c r="JL11" s="181" t="s">
        <v>51</v>
      </c>
      <c r="JM11" s="181" t="s">
        <v>52</v>
      </c>
      <c r="JN11" s="181" t="s">
        <v>53</v>
      </c>
      <c r="JO11" s="181" t="s">
        <v>54</v>
      </c>
      <c r="JP11" s="181" t="s">
        <v>55</v>
      </c>
      <c r="JQ11" s="181" t="s">
        <v>56</v>
      </c>
      <c r="JR11" s="181" t="s">
        <v>57</v>
      </c>
      <c r="JS11" s="181" t="s">
        <v>58</v>
      </c>
      <c r="JT11" s="181" t="s">
        <v>59</v>
      </c>
      <c r="JU11" s="181" t="s">
        <v>60</v>
      </c>
      <c r="JV11" s="63"/>
      <c r="JW11" s="582" t="s">
        <v>45</v>
      </c>
      <c r="JX11" s="584"/>
      <c r="JY11" s="56"/>
      <c r="JZ11" s="55" t="s">
        <v>46</v>
      </c>
      <c r="KA11" s="55" t="s">
        <v>47</v>
      </c>
      <c r="KB11" s="181" t="s">
        <v>48</v>
      </c>
      <c r="KC11" s="213" t="s">
        <v>49</v>
      </c>
      <c r="KD11" s="181" t="s">
        <v>50</v>
      </c>
      <c r="KE11" s="181" t="s">
        <v>51</v>
      </c>
      <c r="KF11" s="181" t="s">
        <v>52</v>
      </c>
      <c r="KG11" s="181" t="s">
        <v>53</v>
      </c>
      <c r="KH11" s="181" t="s">
        <v>54</v>
      </c>
      <c r="KI11" s="181" t="s">
        <v>55</v>
      </c>
      <c r="KJ11" s="181" t="s">
        <v>56</v>
      </c>
      <c r="KK11" s="65" t="s">
        <v>57</v>
      </c>
      <c r="KL11" s="181" t="s">
        <v>61</v>
      </c>
      <c r="KM11" s="181" t="s">
        <v>59</v>
      </c>
      <c r="KN11" s="181" t="s">
        <v>60</v>
      </c>
      <c r="KO11" s="64"/>
      <c r="KP11" s="501"/>
      <c r="KQ11" s="501"/>
      <c r="KR11" s="500" t="s">
        <v>62</v>
      </c>
      <c r="KS11" s="503" t="s">
        <v>63</v>
      </c>
      <c r="LF11" s="516"/>
      <c r="LG11" s="501"/>
      <c r="LH11" s="501"/>
      <c r="LI11" s="501"/>
      <c r="LJ11" s="501"/>
      <c r="LK11" s="501"/>
      <c r="LL11" s="501"/>
      <c r="LM11" s="181" t="s">
        <v>44</v>
      </c>
      <c r="LN11" s="181" t="s">
        <v>45</v>
      </c>
      <c r="LO11" s="181" t="s">
        <v>46</v>
      </c>
      <c r="LP11" s="181" t="s">
        <v>47</v>
      </c>
      <c r="LQ11" s="181" t="s">
        <v>48</v>
      </c>
      <c r="LR11" s="181" t="s">
        <v>49</v>
      </c>
      <c r="LS11" s="181" t="s">
        <v>50</v>
      </c>
      <c r="LT11" s="181" t="s">
        <v>51</v>
      </c>
      <c r="LU11" s="181" t="s">
        <v>52</v>
      </c>
      <c r="LV11" s="181" t="s">
        <v>53</v>
      </c>
      <c r="LW11" s="181" t="s">
        <v>54</v>
      </c>
      <c r="LX11" s="181" t="s">
        <v>55</v>
      </c>
      <c r="LY11" s="181" t="s">
        <v>56</v>
      </c>
      <c r="LZ11" s="181" t="s">
        <v>57</v>
      </c>
      <c r="MA11" s="65" t="s">
        <v>58</v>
      </c>
      <c r="MB11" s="181" t="s">
        <v>59</v>
      </c>
      <c r="MC11" s="181" t="s">
        <v>60</v>
      </c>
      <c r="MD11" s="63"/>
      <c r="ME11" s="181" t="s">
        <v>45</v>
      </c>
      <c r="MF11" s="55" t="s">
        <v>46</v>
      </c>
      <c r="MG11" s="55" t="s">
        <v>47</v>
      </c>
      <c r="MH11" s="181" t="s">
        <v>48</v>
      </c>
      <c r="MI11" s="181" t="s">
        <v>49</v>
      </c>
      <c r="MJ11" s="181" t="s">
        <v>50</v>
      </c>
      <c r="MK11" s="181" t="s">
        <v>51</v>
      </c>
      <c r="ML11" s="181" t="s">
        <v>52</v>
      </c>
      <c r="MM11" s="181" t="s">
        <v>53</v>
      </c>
      <c r="MN11" s="181" t="s">
        <v>54</v>
      </c>
      <c r="MO11" s="181" t="s">
        <v>55</v>
      </c>
      <c r="MP11" s="181" t="s">
        <v>56</v>
      </c>
      <c r="MQ11" s="181" t="s">
        <v>57</v>
      </c>
      <c r="MR11" s="181" t="s">
        <v>61</v>
      </c>
      <c r="MS11" s="181" t="s">
        <v>59</v>
      </c>
      <c r="MT11" s="181" t="s">
        <v>60</v>
      </c>
      <c r="MU11" s="64"/>
      <c r="MV11" s="501"/>
      <c r="MW11" s="501"/>
      <c r="MX11" s="500" t="s">
        <v>62</v>
      </c>
      <c r="MY11" s="503" t="s">
        <v>63</v>
      </c>
      <c r="NB11" s="516"/>
      <c r="NC11" s="501"/>
      <c r="ND11" s="501"/>
      <c r="NE11" s="501"/>
      <c r="NF11" s="501"/>
      <c r="NG11" s="501"/>
      <c r="NH11" s="501"/>
      <c r="NI11" s="181" t="s">
        <v>44</v>
      </c>
      <c r="NJ11" s="181" t="s">
        <v>45</v>
      </c>
      <c r="NK11" s="181" t="s">
        <v>46</v>
      </c>
      <c r="NL11" s="181" t="s">
        <v>47</v>
      </c>
      <c r="NM11" s="181" t="s">
        <v>48</v>
      </c>
      <c r="NN11" s="181" t="s">
        <v>49</v>
      </c>
      <c r="NO11" s="181" t="s">
        <v>50</v>
      </c>
      <c r="NP11" s="181" t="s">
        <v>51</v>
      </c>
      <c r="NQ11" s="181" t="s">
        <v>52</v>
      </c>
      <c r="NR11" s="181" t="s">
        <v>53</v>
      </c>
      <c r="NS11" s="181" t="s">
        <v>54</v>
      </c>
      <c r="NT11" s="181" t="s">
        <v>55</v>
      </c>
      <c r="NU11" s="181" t="s">
        <v>56</v>
      </c>
      <c r="NV11" s="65" t="s">
        <v>57</v>
      </c>
      <c r="NW11" s="181" t="s">
        <v>58</v>
      </c>
      <c r="NX11" s="181" t="s">
        <v>59</v>
      </c>
      <c r="NY11" s="181" t="s">
        <v>60</v>
      </c>
      <c r="NZ11" s="63"/>
      <c r="OA11" s="181" t="s">
        <v>45</v>
      </c>
      <c r="OB11" s="55" t="s">
        <v>46</v>
      </c>
      <c r="OC11" s="55" t="s">
        <v>47</v>
      </c>
      <c r="OD11" s="181" t="s">
        <v>48</v>
      </c>
      <c r="OE11" s="181" t="s">
        <v>49</v>
      </c>
      <c r="OF11" s="181" t="s">
        <v>50</v>
      </c>
      <c r="OG11" s="181" t="s">
        <v>51</v>
      </c>
      <c r="OH11" s="181" t="s">
        <v>52</v>
      </c>
      <c r="OI11" s="181" t="s">
        <v>53</v>
      </c>
      <c r="OJ11" s="181" t="s">
        <v>54</v>
      </c>
      <c r="OK11" s="181" t="s">
        <v>55</v>
      </c>
      <c r="OL11" s="181" t="s">
        <v>56</v>
      </c>
      <c r="OM11" s="65" t="s">
        <v>57</v>
      </c>
      <c r="ON11" s="181" t="s">
        <v>61</v>
      </c>
      <c r="OO11" s="181" t="s">
        <v>59</v>
      </c>
      <c r="OP11" s="181" t="s">
        <v>60</v>
      </c>
      <c r="OQ11" s="64"/>
      <c r="OR11" s="501"/>
      <c r="OS11" s="501"/>
      <c r="OT11" s="500" t="s">
        <v>62</v>
      </c>
      <c r="OU11" s="503" t="s">
        <v>63</v>
      </c>
      <c r="OX11" s="516"/>
      <c r="OY11" s="501"/>
      <c r="OZ11" s="501"/>
      <c r="PA11" s="501"/>
      <c r="PB11" s="501"/>
      <c r="PC11" s="501"/>
      <c r="PD11" s="501"/>
      <c r="PE11" s="181" t="s">
        <v>44</v>
      </c>
      <c r="PF11" s="181" t="s">
        <v>45</v>
      </c>
      <c r="PG11" s="181" t="s">
        <v>46</v>
      </c>
      <c r="PH11" s="181" t="s">
        <v>47</v>
      </c>
      <c r="PI11" s="181" t="s">
        <v>48</v>
      </c>
      <c r="PJ11" s="181" t="s">
        <v>49</v>
      </c>
      <c r="PK11" s="181" t="s">
        <v>50</v>
      </c>
      <c r="PL11" s="181" t="s">
        <v>51</v>
      </c>
      <c r="PM11" s="181" t="s">
        <v>52</v>
      </c>
      <c r="PN11" s="181" t="s">
        <v>53</v>
      </c>
      <c r="PO11" s="181" t="s">
        <v>54</v>
      </c>
      <c r="PP11" s="181" t="s">
        <v>55</v>
      </c>
      <c r="PQ11" s="181" t="s">
        <v>56</v>
      </c>
      <c r="PR11" s="181" t="s">
        <v>57</v>
      </c>
      <c r="PS11" s="181" t="s">
        <v>58</v>
      </c>
      <c r="PT11" s="181" t="s">
        <v>59</v>
      </c>
      <c r="PU11" s="181" t="s">
        <v>60</v>
      </c>
      <c r="PV11" s="63"/>
      <c r="PW11" s="181" t="s">
        <v>45</v>
      </c>
      <c r="PX11" s="55" t="s">
        <v>46</v>
      </c>
      <c r="PY11" s="55" t="s">
        <v>47</v>
      </c>
      <c r="PZ11" s="181" t="s">
        <v>48</v>
      </c>
      <c r="QA11" s="181" t="s">
        <v>49</v>
      </c>
      <c r="QB11" s="181" t="s">
        <v>50</v>
      </c>
      <c r="QC11" s="181" t="s">
        <v>51</v>
      </c>
      <c r="QD11" s="181" t="s">
        <v>52</v>
      </c>
      <c r="QE11" s="181" t="s">
        <v>53</v>
      </c>
      <c r="QF11" s="181" t="s">
        <v>54</v>
      </c>
      <c r="QG11" s="181" t="s">
        <v>55</v>
      </c>
      <c r="QH11" s="181" t="s">
        <v>56</v>
      </c>
      <c r="QI11" s="181" t="s">
        <v>57</v>
      </c>
      <c r="QJ11" s="181" t="s">
        <v>61</v>
      </c>
      <c r="QK11" s="181" t="s">
        <v>59</v>
      </c>
      <c r="QL11" s="181" t="s">
        <v>60</v>
      </c>
      <c r="QM11" s="64"/>
      <c r="QN11" s="501"/>
      <c r="QO11" s="501"/>
      <c r="QP11" s="500" t="s">
        <v>62</v>
      </c>
      <c r="QQ11" s="503" t="s">
        <v>63</v>
      </c>
      <c r="QT11" s="516"/>
      <c r="QU11" s="501"/>
      <c r="QV11" s="501"/>
      <c r="QW11" s="501"/>
      <c r="QX11" s="501"/>
      <c r="QY11" s="501"/>
      <c r="QZ11" s="501"/>
      <c r="RA11" s="181" t="s">
        <v>44</v>
      </c>
      <c r="RB11" s="181" t="s">
        <v>45</v>
      </c>
      <c r="RC11" s="181" t="s">
        <v>46</v>
      </c>
      <c r="RD11" s="181" t="s">
        <v>47</v>
      </c>
      <c r="RE11" s="181" t="s">
        <v>48</v>
      </c>
      <c r="RF11" s="181" t="s">
        <v>49</v>
      </c>
      <c r="RG11" s="181" t="s">
        <v>50</v>
      </c>
      <c r="RH11" s="181" t="s">
        <v>51</v>
      </c>
      <c r="RI11" s="181" t="s">
        <v>52</v>
      </c>
      <c r="RJ11" s="181" t="s">
        <v>53</v>
      </c>
      <c r="RK11" s="181" t="s">
        <v>54</v>
      </c>
      <c r="RL11" s="181" t="s">
        <v>55</v>
      </c>
      <c r="RM11" s="181" t="s">
        <v>56</v>
      </c>
      <c r="RN11" s="65" t="s">
        <v>57</v>
      </c>
      <c r="RO11" s="181" t="s">
        <v>58</v>
      </c>
      <c r="RP11" s="181" t="s">
        <v>59</v>
      </c>
      <c r="RQ11" s="181" t="s">
        <v>60</v>
      </c>
      <c r="RR11" s="63"/>
      <c r="RS11" s="181" t="s">
        <v>45</v>
      </c>
      <c r="RT11" s="55" t="s">
        <v>46</v>
      </c>
      <c r="RU11" s="55" t="s">
        <v>47</v>
      </c>
      <c r="RV11" s="181" t="s">
        <v>48</v>
      </c>
      <c r="RW11" s="181" t="s">
        <v>49</v>
      </c>
      <c r="RX11" s="181" t="s">
        <v>50</v>
      </c>
      <c r="RY11" s="181" t="s">
        <v>51</v>
      </c>
      <c r="RZ11" s="181" t="s">
        <v>52</v>
      </c>
      <c r="SA11" s="181" t="s">
        <v>53</v>
      </c>
      <c r="SB11" s="181" t="s">
        <v>54</v>
      </c>
      <c r="SC11" s="181" t="s">
        <v>55</v>
      </c>
      <c r="SD11" s="181" t="s">
        <v>56</v>
      </c>
      <c r="SE11" s="65" t="s">
        <v>57</v>
      </c>
      <c r="SF11" s="181" t="s">
        <v>61</v>
      </c>
      <c r="SG11" s="181" t="s">
        <v>59</v>
      </c>
      <c r="SH11" s="181" t="s">
        <v>60</v>
      </c>
      <c r="SI11" s="64"/>
      <c r="SJ11" s="501"/>
      <c r="SK11" s="501"/>
      <c r="SL11" s="500" t="s">
        <v>62</v>
      </c>
      <c r="SM11" s="503" t="s">
        <v>63</v>
      </c>
      <c r="SP11" s="516"/>
      <c r="SQ11" s="501"/>
      <c r="SR11" s="501"/>
      <c r="SS11" s="501"/>
      <c r="ST11" s="501"/>
      <c r="SU11" s="501"/>
      <c r="SV11" s="501"/>
      <c r="SW11" s="181" t="s">
        <v>44</v>
      </c>
      <c r="SX11" s="181" t="s">
        <v>45</v>
      </c>
      <c r="SY11" s="181" t="s">
        <v>46</v>
      </c>
      <c r="SZ11" s="181" t="s">
        <v>47</v>
      </c>
      <c r="TA11" s="181" t="s">
        <v>48</v>
      </c>
      <c r="TB11" s="181" t="s">
        <v>49</v>
      </c>
      <c r="TC11" s="181" t="s">
        <v>50</v>
      </c>
      <c r="TD11" s="181" t="s">
        <v>51</v>
      </c>
      <c r="TE11" s="181" t="s">
        <v>52</v>
      </c>
      <c r="TF11" s="181" t="s">
        <v>53</v>
      </c>
      <c r="TG11" s="181" t="s">
        <v>54</v>
      </c>
      <c r="TH11" s="181" t="s">
        <v>55</v>
      </c>
      <c r="TI11" s="181" t="s">
        <v>56</v>
      </c>
      <c r="TJ11" s="181" t="s">
        <v>57</v>
      </c>
      <c r="TK11" s="181" t="s">
        <v>58</v>
      </c>
      <c r="TL11" s="181" t="s">
        <v>59</v>
      </c>
      <c r="TM11" s="181" t="s">
        <v>60</v>
      </c>
      <c r="TN11" s="63"/>
      <c r="TO11" s="181" t="s">
        <v>45</v>
      </c>
      <c r="TP11" s="55" t="s">
        <v>46</v>
      </c>
      <c r="TQ11" s="55" t="s">
        <v>47</v>
      </c>
      <c r="TR11" s="181" t="s">
        <v>48</v>
      </c>
      <c r="TS11" s="181" t="s">
        <v>49</v>
      </c>
      <c r="TT11" s="181" t="s">
        <v>50</v>
      </c>
      <c r="TU11" s="181" t="s">
        <v>51</v>
      </c>
      <c r="TV11" s="181" t="s">
        <v>52</v>
      </c>
      <c r="TW11" s="181" t="s">
        <v>53</v>
      </c>
      <c r="TX11" s="181" t="s">
        <v>54</v>
      </c>
      <c r="TY11" s="181" t="s">
        <v>55</v>
      </c>
      <c r="TZ11" s="181" t="s">
        <v>56</v>
      </c>
      <c r="UA11" s="181" t="s">
        <v>57</v>
      </c>
      <c r="UB11" s="181" t="s">
        <v>61</v>
      </c>
      <c r="UC11" s="181" t="s">
        <v>59</v>
      </c>
      <c r="UD11" s="181" t="s">
        <v>60</v>
      </c>
      <c r="UE11" s="64"/>
      <c r="UF11" s="501"/>
      <c r="UG11" s="501"/>
      <c r="UH11" s="500" t="s">
        <v>62</v>
      </c>
      <c r="UI11" s="503" t="s">
        <v>63</v>
      </c>
      <c r="UJ11" s="56"/>
      <c r="VB11" s="516"/>
      <c r="VC11" s="501"/>
      <c r="VD11" s="501"/>
      <c r="VE11" s="501"/>
      <c r="VF11" s="501"/>
      <c r="VG11" s="501"/>
      <c r="VH11" s="501"/>
      <c r="VI11" s="181" t="s">
        <v>44</v>
      </c>
      <c r="VJ11" s="181" t="s">
        <v>45</v>
      </c>
      <c r="VK11" s="181" t="s">
        <v>46</v>
      </c>
      <c r="VL11" s="181" t="s">
        <v>47</v>
      </c>
      <c r="VM11" s="181" t="s">
        <v>48</v>
      </c>
      <c r="VN11" s="181" t="s">
        <v>49</v>
      </c>
      <c r="VO11" s="181" t="s">
        <v>50</v>
      </c>
      <c r="VP11" s="181" t="s">
        <v>51</v>
      </c>
      <c r="VQ11" s="181" t="s">
        <v>52</v>
      </c>
      <c r="VR11" s="181" t="s">
        <v>53</v>
      </c>
      <c r="VS11" s="181" t="s">
        <v>54</v>
      </c>
      <c r="VT11" s="181" t="s">
        <v>55</v>
      </c>
      <c r="VU11" s="181" t="s">
        <v>56</v>
      </c>
      <c r="VV11" s="181" t="s">
        <v>57</v>
      </c>
      <c r="VW11" s="181" t="s">
        <v>58</v>
      </c>
      <c r="VX11" s="181" t="s">
        <v>59</v>
      </c>
      <c r="VY11" s="181" t="s">
        <v>60</v>
      </c>
      <c r="VZ11" s="63"/>
      <c r="WA11" s="181" t="s">
        <v>45</v>
      </c>
      <c r="WB11" s="55" t="s">
        <v>46</v>
      </c>
      <c r="WC11" s="55" t="s">
        <v>47</v>
      </c>
      <c r="WD11" s="181" t="s">
        <v>48</v>
      </c>
      <c r="WE11" s="181" t="s">
        <v>49</v>
      </c>
      <c r="WF11" s="181" t="s">
        <v>50</v>
      </c>
      <c r="WG11" s="181" t="s">
        <v>51</v>
      </c>
      <c r="WH11" s="181" t="s">
        <v>52</v>
      </c>
      <c r="WI11" s="181" t="s">
        <v>53</v>
      </c>
      <c r="WJ11" s="181" t="s">
        <v>54</v>
      </c>
      <c r="WK11" s="181" t="s">
        <v>55</v>
      </c>
      <c r="WL11" s="181" t="s">
        <v>56</v>
      </c>
      <c r="WM11" s="181" t="s">
        <v>57</v>
      </c>
      <c r="WN11" s="181" t="s">
        <v>61</v>
      </c>
      <c r="WO11" s="181" t="s">
        <v>59</v>
      </c>
      <c r="WP11" s="181" t="s">
        <v>60</v>
      </c>
      <c r="WQ11" s="64"/>
      <c r="WR11" s="501"/>
      <c r="WS11" s="501"/>
      <c r="WT11" s="500" t="s">
        <v>62</v>
      </c>
      <c r="WU11" s="503" t="s">
        <v>63</v>
      </c>
    </row>
    <row r="12" spans="1:624" s="60" customFormat="1" ht="15" x14ac:dyDescent="0.25">
      <c r="A12" s="543"/>
      <c r="B12" s="544"/>
      <c r="C12" s="544"/>
      <c r="D12" s="544"/>
      <c r="E12" s="544"/>
      <c r="F12" s="545"/>
      <c r="G12" s="550"/>
      <c r="H12" s="516"/>
      <c r="I12" s="501"/>
      <c r="J12" s="501"/>
      <c r="K12" s="501"/>
      <c r="L12" s="501"/>
      <c r="M12" s="501"/>
      <c r="N12" s="501"/>
      <c r="O12" s="181" t="s">
        <v>64</v>
      </c>
      <c r="P12" s="181"/>
      <c r="Q12" s="181"/>
      <c r="R12" s="181"/>
      <c r="S12" s="181" t="s">
        <v>65</v>
      </c>
      <c r="T12" s="181"/>
      <c r="U12" s="181"/>
      <c r="V12" s="181"/>
      <c r="W12" s="181" t="s">
        <v>65</v>
      </c>
      <c r="X12" s="181"/>
      <c r="Y12" s="181"/>
      <c r="Z12" s="181"/>
      <c r="AA12" s="181" t="s">
        <v>65</v>
      </c>
      <c r="AB12" s="181"/>
      <c r="AC12" s="181"/>
      <c r="AD12" s="181"/>
      <c r="AE12" s="181" t="s">
        <v>65</v>
      </c>
      <c r="AF12" s="181" t="s">
        <v>64</v>
      </c>
      <c r="AG12" s="181"/>
      <c r="AH12" s="55"/>
      <c r="AI12" s="55"/>
      <c r="AJ12" s="181" t="s">
        <v>65</v>
      </c>
      <c r="AK12" s="181"/>
      <c r="AL12" s="181"/>
      <c r="AM12" s="181"/>
      <c r="AN12" s="181" t="s">
        <v>65</v>
      </c>
      <c r="AO12" s="181"/>
      <c r="AP12" s="181"/>
      <c r="AQ12" s="181"/>
      <c r="AR12" s="181" t="s">
        <v>65</v>
      </c>
      <c r="AS12" s="181"/>
      <c r="AT12" s="181"/>
      <c r="AU12" s="181"/>
      <c r="AV12" s="181" t="s">
        <v>65</v>
      </c>
      <c r="AW12" s="56" t="s">
        <v>64</v>
      </c>
      <c r="AX12" s="501"/>
      <c r="AY12" s="501"/>
      <c r="AZ12" s="501"/>
      <c r="BA12" s="504"/>
      <c r="BB12" s="57"/>
      <c r="BC12" s="57"/>
      <c r="BD12" s="56"/>
      <c r="BE12" s="58"/>
      <c r="BF12" s="59"/>
      <c r="BG12" s="59"/>
      <c r="BH12" s="59"/>
      <c r="BI12" s="59"/>
      <c r="BJ12" s="59"/>
      <c r="BK12" s="59"/>
      <c r="BL12" s="59"/>
      <c r="BM12" s="554"/>
      <c r="BN12" s="513"/>
      <c r="BO12" s="513"/>
      <c r="BP12" s="513"/>
      <c r="BQ12" s="513"/>
      <c r="BR12" s="513"/>
      <c r="BS12" s="513"/>
      <c r="BT12" s="181" t="s">
        <v>64</v>
      </c>
      <c r="BU12" s="183"/>
      <c r="BV12" s="183"/>
      <c r="BW12" s="183"/>
      <c r="BX12" s="183" t="s">
        <v>65</v>
      </c>
      <c r="BY12" s="183"/>
      <c r="BZ12" s="183"/>
      <c r="CA12" s="183"/>
      <c r="CB12" s="183" t="s">
        <v>65</v>
      </c>
      <c r="CC12" s="183"/>
      <c r="CD12" s="183"/>
      <c r="CE12" s="183"/>
      <c r="CF12" s="183" t="s">
        <v>65</v>
      </c>
      <c r="CG12" s="183"/>
      <c r="CH12" s="183"/>
      <c r="CI12" s="183"/>
      <c r="CJ12" s="183" t="s">
        <v>65</v>
      </c>
      <c r="CK12" s="183" t="s">
        <v>64</v>
      </c>
      <c r="CL12" s="183"/>
      <c r="CM12" s="183"/>
      <c r="CN12" s="183"/>
      <c r="CO12" s="183" t="s">
        <v>65</v>
      </c>
      <c r="CP12" s="183"/>
      <c r="CQ12" s="183"/>
      <c r="CR12" s="183"/>
      <c r="CS12" s="183" t="s">
        <v>65</v>
      </c>
      <c r="CT12" s="183"/>
      <c r="CU12" s="183"/>
      <c r="CV12" s="183"/>
      <c r="CW12" s="183" t="s">
        <v>65</v>
      </c>
      <c r="CX12" s="183"/>
      <c r="CY12" s="183"/>
      <c r="CZ12" s="183"/>
      <c r="DA12" s="183" t="s">
        <v>65</v>
      </c>
      <c r="DB12" s="183" t="s">
        <v>64</v>
      </c>
      <c r="DC12" s="513"/>
      <c r="DD12" s="513"/>
      <c r="DE12" s="513"/>
      <c r="DF12" s="514"/>
      <c r="DI12" s="516"/>
      <c r="DJ12" s="501"/>
      <c r="DK12" s="501"/>
      <c r="DL12" s="501"/>
      <c r="DM12" s="501"/>
      <c r="DN12" s="501"/>
      <c r="DO12" s="501"/>
      <c r="DP12" s="181" t="s">
        <v>64</v>
      </c>
      <c r="DQ12" s="181"/>
      <c r="DR12" s="181"/>
      <c r="DS12" s="181"/>
      <c r="DT12" s="181" t="s">
        <v>65</v>
      </c>
      <c r="DU12" s="181"/>
      <c r="DV12" s="181"/>
      <c r="DW12" s="181"/>
      <c r="DX12" s="181" t="s">
        <v>65</v>
      </c>
      <c r="DY12" s="181"/>
      <c r="DZ12" s="181"/>
      <c r="EA12" s="181"/>
      <c r="EB12" s="181" t="s">
        <v>65</v>
      </c>
      <c r="EC12" s="181"/>
      <c r="ED12" s="181"/>
      <c r="EE12" s="181"/>
      <c r="EF12" s="181" t="s">
        <v>65</v>
      </c>
      <c r="EG12" s="61" t="s">
        <v>64</v>
      </c>
      <c r="EH12" s="181"/>
      <c r="EI12" s="181"/>
      <c r="EJ12" s="181"/>
      <c r="EK12" s="181" t="s">
        <v>65</v>
      </c>
      <c r="EL12" s="181"/>
      <c r="EM12" s="181"/>
      <c r="EN12" s="181"/>
      <c r="EO12" s="181" t="s">
        <v>65</v>
      </c>
      <c r="EP12" s="181"/>
      <c r="EQ12" s="181"/>
      <c r="ER12" s="181"/>
      <c r="ES12" s="181" t="s">
        <v>65</v>
      </c>
      <c r="ET12" s="181"/>
      <c r="EU12" s="181"/>
      <c r="EV12" s="181"/>
      <c r="EW12" s="181" t="s">
        <v>65</v>
      </c>
      <c r="EX12" s="62" t="s">
        <v>64</v>
      </c>
      <c r="EY12" s="501"/>
      <c r="EZ12" s="501"/>
      <c r="FA12" s="501"/>
      <c r="FB12" s="504"/>
      <c r="FE12" s="516"/>
      <c r="FF12" s="501"/>
      <c r="FG12" s="501"/>
      <c r="FH12" s="501"/>
      <c r="FI12" s="501"/>
      <c r="FJ12" s="501"/>
      <c r="FK12" s="501"/>
      <c r="FL12" s="181" t="s">
        <v>64</v>
      </c>
      <c r="FM12" s="181"/>
      <c r="FN12" s="181"/>
      <c r="FO12" s="181"/>
      <c r="FP12" s="181" t="s">
        <v>65</v>
      </c>
      <c r="FQ12" s="181"/>
      <c r="FR12" s="181"/>
      <c r="FS12" s="181"/>
      <c r="FT12" s="181" t="s">
        <v>65</v>
      </c>
      <c r="FU12" s="181"/>
      <c r="FV12" s="181"/>
      <c r="FW12" s="181"/>
      <c r="FX12" s="181" t="s">
        <v>65</v>
      </c>
      <c r="FY12" s="181"/>
      <c r="FZ12" s="181"/>
      <c r="GA12" s="181"/>
      <c r="GB12" s="181" t="s">
        <v>65</v>
      </c>
      <c r="GC12" s="61" t="s">
        <v>64</v>
      </c>
      <c r="GD12" s="181"/>
      <c r="GE12" s="55"/>
      <c r="GF12" s="55"/>
      <c r="GG12" s="181" t="s">
        <v>65</v>
      </c>
      <c r="GH12" s="181"/>
      <c r="GI12" s="181"/>
      <c r="GJ12" s="181"/>
      <c r="GK12" s="181" t="s">
        <v>65</v>
      </c>
      <c r="GL12" s="181"/>
      <c r="GM12" s="181"/>
      <c r="GN12" s="181"/>
      <c r="GO12" s="181" t="s">
        <v>65</v>
      </c>
      <c r="GP12" s="181"/>
      <c r="GQ12" s="181"/>
      <c r="GR12" s="181"/>
      <c r="GS12" s="181" t="s">
        <v>65</v>
      </c>
      <c r="GT12" s="64" t="s">
        <v>64</v>
      </c>
      <c r="GU12" s="501"/>
      <c r="GV12" s="501"/>
      <c r="GW12" s="501"/>
      <c r="GX12" s="504"/>
      <c r="HB12" s="516"/>
      <c r="HC12" s="501"/>
      <c r="HD12" s="501"/>
      <c r="HE12" s="501"/>
      <c r="HF12" s="501"/>
      <c r="HG12" s="501"/>
      <c r="HH12" s="501"/>
      <c r="HI12" s="181" t="s">
        <v>64</v>
      </c>
      <c r="HJ12" s="181"/>
      <c r="HK12" s="181"/>
      <c r="HL12" s="181"/>
      <c r="HM12" s="181" t="s">
        <v>65</v>
      </c>
      <c r="HN12" s="181"/>
      <c r="HO12" s="181"/>
      <c r="HP12" s="181"/>
      <c r="HQ12" s="181" t="s">
        <v>65</v>
      </c>
      <c r="HR12" s="181"/>
      <c r="HS12" s="181"/>
      <c r="HT12" s="181"/>
      <c r="HU12" s="181" t="s">
        <v>65</v>
      </c>
      <c r="HV12" s="181"/>
      <c r="HW12" s="181"/>
      <c r="HX12" s="181"/>
      <c r="HY12" s="181" t="s">
        <v>65</v>
      </c>
      <c r="HZ12" s="61" t="s">
        <v>64</v>
      </c>
      <c r="IA12" s="181"/>
      <c r="IB12" s="55"/>
      <c r="IC12" s="55"/>
      <c r="ID12" s="181" t="s">
        <v>65</v>
      </c>
      <c r="IE12" s="181"/>
      <c r="IF12" s="181"/>
      <c r="IG12" s="181"/>
      <c r="IH12" s="181" t="s">
        <v>65</v>
      </c>
      <c r="II12" s="181"/>
      <c r="IJ12" s="181"/>
      <c r="IK12" s="181"/>
      <c r="IL12" s="181" t="s">
        <v>65</v>
      </c>
      <c r="IM12" s="181"/>
      <c r="IN12" s="181"/>
      <c r="IO12" s="181"/>
      <c r="IP12" s="181" t="s">
        <v>65</v>
      </c>
      <c r="IQ12" s="64" t="s">
        <v>64</v>
      </c>
      <c r="IR12" s="501"/>
      <c r="IS12" s="501"/>
      <c r="IT12" s="501"/>
      <c r="IU12" s="504"/>
      <c r="IX12" s="516"/>
      <c r="IY12" s="501"/>
      <c r="IZ12" s="501"/>
      <c r="JA12" s="501"/>
      <c r="JB12" s="501"/>
      <c r="JC12" s="501"/>
      <c r="JD12" s="501"/>
      <c r="JE12" s="181" t="s">
        <v>64</v>
      </c>
      <c r="JF12" s="181"/>
      <c r="JG12" s="181"/>
      <c r="JH12" s="181"/>
      <c r="JI12" s="181" t="s">
        <v>65</v>
      </c>
      <c r="JJ12" s="181"/>
      <c r="JK12" s="181"/>
      <c r="JL12" s="181"/>
      <c r="JM12" s="181" t="s">
        <v>65</v>
      </c>
      <c r="JN12" s="181"/>
      <c r="JO12" s="181"/>
      <c r="JP12" s="181"/>
      <c r="JQ12" s="181" t="s">
        <v>65</v>
      </c>
      <c r="JR12" s="181"/>
      <c r="JS12" s="181"/>
      <c r="JT12" s="181"/>
      <c r="JU12" s="181" t="s">
        <v>65</v>
      </c>
      <c r="JV12" s="61" t="s">
        <v>64</v>
      </c>
      <c r="JW12" s="582"/>
      <c r="JX12" s="584"/>
      <c r="JY12" s="56"/>
      <c r="JZ12" s="55"/>
      <c r="KA12" s="55"/>
      <c r="KB12" s="181" t="s">
        <v>65</v>
      </c>
      <c r="KC12" s="181"/>
      <c r="KD12" s="181"/>
      <c r="KE12" s="181"/>
      <c r="KF12" s="181" t="s">
        <v>65</v>
      </c>
      <c r="KG12" s="181"/>
      <c r="KH12" s="181"/>
      <c r="KI12" s="181"/>
      <c r="KJ12" s="181" t="s">
        <v>65</v>
      </c>
      <c r="KK12" s="65"/>
      <c r="KL12" s="181"/>
      <c r="KM12" s="181"/>
      <c r="KN12" s="181" t="s">
        <v>65</v>
      </c>
      <c r="KO12" s="64" t="s">
        <v>64</v>
      </c>
      <c r="KP12" s="501"/>
      <c r="KQ12" s="501"/>
      <c r="KR12" s="501"/>
      <c r="KS12" s="504"/>
      <c r="LF12" s="516"/>
      <c r="LG12" s="501"/>
      <c r="LH12" s="501"/>
      <c r="LI12" s="501"/>
      <c r="LJ12" s="501"/>
      <c r="LK12" s="501"/>
      <c r="LL12" s="501"/>
      <c r="LM12" s="181" t="s">
        <v>64</v>
      </c>
      <c r="LN12" s="181"/>
      <c r="LO12" s="181"/>
      <c r="LP12" s="181"/>
      <c r="LQ12" s="181" t="s">
        <v>65</v>
      </c>
      <c r="LR12" s="181"/>
      <c r="LS12" s="181"/>
      <c r="LT12" s="181"/>
      <c r="LU12" s="181" t="s">
        <v>65</v>
      </c>
      <c r="LV12" s="181"/>
      <c r="LW12" s="181"/>
      <c r="LX12" s="181"/>
      <c r="LY12" s="181" t="s">
        <v>65</v>
      </c>
      <c r="LZ12" s="181"/>
      <c r="MA12" s="181"/>
      <c r="MB12" s="181"/>
      <c r="MC12" s="181" t="s">
        <v>65</v>
      </c>
      <c r="MD12" s="61" t="s">
        <v>64</v>
      </c>
      <c r="ME12" s="181"/>
      <c r="MF12" s="55"/>
      <c r="MG12" s="55"/>
      <c r="MH12" s="181" t="s">
        <v>65</v>
      </c>
      <c r="MI12" s="181"/>
      <c r="MJ12" s="181"/>
      <c r="MK12" s="181"/>
      <c r="ML12" s="181" t="s">
        <v>65</v>
      </c>
      <c r="MM12" s="181"/>
      <c r="MN12" s="181"/>
      <c r="MO12" s="181"/>
      <c r="MP12" s="181" t="s">
        <v>65</v>
      </c>
      <c r="MQ12" s="181"/>
      <c r="MR12" s="181"/>
      <c r="MS12" s="181"/>
      <c r="MT12" s="181" t="s">
        <v>65</v>
      </c>
      <c r="MU12" s="64" t="s">
        <v>64</v>
      </c>
      <c r="MV12" s="501"/>
      <c r="MW12" s="501"/>
      <c r="MX12" s="501"/>
      <c r="MY12" s="504"/>
      <c r="NB12" s="516"/>
      <c r="NC12" s="501"/>
      <c r="ND12" s="501"/>
      <c r="NE12" s="501"/>
      <c r="NF12" s="501"/>
      <c r="NG12" s="501"/>
      <c r="NH12" s="501"/>
      <c r="NI12" s="181" t="s">
        <v>64</v>
      </c>
      <c r="NJ12" s="181"/>
      <c r="NK12" s="181"/>
      <c r="NL12" s="181"/>
      <c r="NM12" s="181" t="s">
        <v>65</v>
      </c>
      <c r="NN12" s="181"/>
      <c r="NO12" s="181"/>
      <c r="NP12" s="181"/>
      <c r="NQ12" s="181" t="s">
        <v>65</v>
      </c>
      <c r="NR12" s="181"/>
      <c r="NS12" s="181"/>
      <c r="NT12" s="181"/>
      <c r="NU12" s="181" t="s">
        <v>65</v>
      </c>
      <c r="NV12" s="65"/>
      <c r="NW12" s="181"/>
      <c r="NX12" s="181"/>
      <c r="NY12" s="181" t="s">
        <v>65</v>
      </c>
      <c r="NZ12" s="61" t="s">
        <v>64</v>
      </c>
      <c r="OA12" s="181"/>
      <c r="OB12" s="55"/>
      <c r="OC12" s="55"/>
      <c r="OD12" s="181" t="s">
        <v>65</v>
      </c>
      <c r="OE12" s="181"/>
      <c r="OF12" s="181"/>
      <c r="OG12" s="181"/>
      <c r="OH12" s="181" t="s">
        <v>65</v>
      </c>
      <c r="OI12" s="181"/>
      <c r="OJ12" s="181"/>
      <c r="OK12" s="181"/>
      <c r="OL12" s="181" t="s">
        <v>65</v>
      </c>
      <c r="OM12" s="65"/>
      <c r="ON12" s="181"/>
      <c r="OO12" s="181"/>
      <c r="OP12" s="181" t="s">
        <v>65</v>
      </c>
      <c r="OQ12" s="64" t="s">
        <v>64</v>
      </c>
      <c r="OR12" s="501"/>
      <c r="OS12" s="501"/>
      <c r="OT12" s="501"/>
      <c r="OU12" s="504"/>
      <c r="OX12" s="516"/>
      <c r="OY12" s="501"/>
      <c r="OZ12" s="501"/>
      <c r="PA12" s="501"/>
      <c r="PB12" s="501"/>
      <c r="PC12" s="501"/>
      <c r="PD12" s="501"/>
      <c r="PE12" s="181" t="s">
        <v>64</v>
      </c>
      <c r="PF12" s="181"/>
      <c r="PG12" s="181"/>
      <c r="PH12" s="181"/>
      <c r="PI12" s="181" t="s">
        <v>65</v>
      </c>
      <c r="PJ12" s="181"/>
      <c r="PK12" s="181"/>
      <c r="PL12" s="181"/>
      <c r="PM12" s="181" t="s">
        <v>65</v>
      </c>
      <c r="PN12" s="181"/>
      <c r="PO12" s="181"/>
      <c r="PP12" s="181"/>
      <c r="PQ12" s="181" t="s">
        <v>65</v>
      </c>
      <c r="PR12" s="181"/>
      <c r="PS12" s="181"/>
      <c r="PT12" s="181"/>
      <c r="PU12" s="181" t="s">
        <v>65</v>
      </c>
      <c r="PV12" s="61" t="s">
        <v>64</v>
      </c>
      <c r="PW12" s="181"/>
      <c r="PX12" s="55"/>
      <c r="PY12" s="55"/>
      <c r="PZ12" s="181" t="s">
        <v>65</v>
      </c>
      <c r="QA12" s="181"/>
      <c r="QB12" s="181"/>
      <c r="QC12" s="181"/>
      <c r="QD12" s="181" t="s">
        <v>65</v>
      </c>
      <c r="QE12" s="181"/>
      <c r="QF12" s="181"/>
      <c r="QG12" s="181"/>
      <c r="QH12" s="181" t="s">
        <v>65</v>
      </c>
      <c r="QI12" s="181"/>
      <c r="QJ12" s="181"/>
      <c r="QK12" s="181"/>
      <c r="QL12" s="181" t="s">
        <v>65</v>
      </c>
      <c r="QM12" s="64" t="s">
        <v>64</v>
      </c>
      <c r="QN12" s="501"/>
      <c r="QO12" s="501"/>
      <c r="QP12" s="501"/>
      <c r="QQ12" s="504"/>
      <c r="QT12" s="516"/>
      <c r="QU12" s="501"/>
      <c r="QV12" s="501"/>
      <c r="QW12" s="501"/>
      <c r="QX12" s="501"/>
      <c r="QY12" s="501"/>
      <c r="QZ12" s="501"/>
      <c r="RA12" s="181" t="s">
        <v>64</v>
      </c>
      <c r="RB12" s="181"/>
      <c r="RC12" s="181"/>
      <c r="RD12" s="181"/>
      <c r="RE12" s="181" t="s">
        <v>65</v>
      </c>
      <c r="RF12" s="181"/>
      <c r="RG12" s="181"/>
      <c r="RH12" s="181"/>
      <c r="RI12" s="181" t="s">
        <v>65</v>
      </c>
      <c r="RJ12" s="181"/>
      <c r="RK12" s="181"/>
      <c r="RL12" s="181"/>
      <c r="RM12" s="181" t="s">
        <v>65</v>
      </c>
      <c r="RN12" s="65"/>
      <c r="RO12" s="181"/>
      <c r="RP12" s="181"/>
      <c r="RQ12" s="181" t="s">
        <v>65</v>
      </c>
      <c r="RR12" s="61" t="s">
        <v>64</v>
      </c>
      <c r="RS12" s="181"/>
      <c r="RT12" s="55"/>
      <c r="RU12" s="55"/>
      <c r="RV12" s="181" t="s">
        <v>65</v>
      </c>
      <c r="RW12" s="181"/>
      <c r="RX12" s="181"/>
      <c r="RY12" s="181"/>
      <c r="RZ12" s="181" t="s">
        <v>65</v>
      </c>
      <c r="SA12" s="181"/>
      <c r="SB12" s="181"/>
      <c r="SC12" s="181"/>
      <c r="SD12" s="181" t="s">
        <v>65</v>
      </c>
      <c r="SE12" s="65"/>
      <c r="SF12" s="181"/>
      <c r="SG12" s="181"/>
      <c r="SH12" s="181" t="s">
        <v>65</v>
      </c>
      <c r="SI12" s="64" t="s">
        <v>64</v>
      </c>
      <c r="SJ12" s="501"/>
      <c r="SK12" s="501"/>
      <c r="SL12" s="501"/>
      <c r="SM12" s="504"/>
      <c r="SP12" s="516"/>
      <c r="SQ12" s="501"/>
      <c r="SR12" s="501"/>
      <c r="SS12" s="501"/>
      <c r="ST12" s="501"/>
      <c r="SU12" s="501"/>
      <c r="SV12" s="501"/>
      <c r="SW12" s="181" t="s">
        <v>64</v>
      </c>
      <c r="SX12" s="181"/>
      <c r="SY12" s="181"/>
      <c r="SZ12" s="181"/>
      <c r="TA12" s="181" t="s">
        <v>65</v>
      </c>
      <c r="TB12" s="181"/>
      <c r="TC12" s="181"/>
      <c r="TD12" s="181"/>
      <c r="TE12" s="181" t="s">
        <v>65</v>
      </c>
      <c r="TF12" s="181"/>
      <c r="TG12" s="181"/>
      <c r="TH12" s="181"/>
      <c r="TI12" s="181" t="s">
        <v>65</v>
      </c>
      <c r="TJ12" s="181"/>
      <c r="TK12" s="181"/>
      <c r="TL12" s="181"/>
      <c r="TM12" s="181" t="s">
        <v>65</v>
      </c>
      <c r="TN12" s="61" t="s">
        <v>64</v>
      </c>
      <c r="TO12" s="181"/>
      <c r="TP12" s="55"/>
      <c r="TQ12" s="55"/>
      <c r="TR12" s="181" t="s">
        <v>65</v>
      </c>
      <c r="TS12" s="181"/>
      <c r="TT12" s="181"/>
      <c r="TU12" s="181"/>
      <c r="TV12" s="181" t="s">
        <v>65</v>
      </c>
      <c r="TW12" s="181"/>
      <c r="TX12" s="181"/>
      <c r="TY12" s="181"/>
      <c r="TZ12" s="181" t="s">
        <v>65</v>
      </c>
      <c r="UA12" s="181"/>
      <c r="UB12" s="181"/>
      <c r="UC12" s="181"/>
      <c r="UD12" s="181" t="s">
        <v>65</v>
      </c>
      <c r="UE12" s="64" t="s">
        <v>64</v>
      </c>
      <c r="UF12" s="501"/>
      <c r="UG12" s="501"/>
      <c r="UH12" s="501"/>
      <c r="UI12" s="504"/>
      <c r="UJ12" s="56"/>
      <c r="VB12" s="516"/>
      <c r="VC12" s="501"/>
      <c r="VD12" s="501"/>
      <c r="VE12" s="501"/>
      <c r="VF12" s="501"/>
      <c r="VG12" s="501"/>
      <c r="VH12" s="501"/>
      <c r="VI12" s="181" t="s">
        <v>64</v>
      </c>
      <c r="VJ12" s="181"/>
      <c r="VK12" s="181"/>
      <c r="VL12" s="181"/>
      <c r="VM12" s="181" t="s">
        <v>65</v>
      </c>
      <c r="VN12" s="181"/>
      <c r="VO12" s="181"/>
      <c r="VP12" s="181"/>
      <c r="VQ12" s="181" t="s">
        <v>65</v>
      </c>
      <c r="VR12" s="181"/>
      <c r="VS12" s="181"/>
      <c r="VT12" s="181"/>
      <c r="VU12" s="181" t="s">
        <v>65</v>
      </c>
      <c r="VV12" s="181"/>
      <c r="VW12" s="181"/>
      <c r="VX12" s="181"/>
      <c r="VY12" s="181" t="s">
        <v>65</v>
      </c>
      <c r="VZ12" s="61" t="s">
        <v>64</v>
      </c>
      <c r="WA12" s="181"/>
      <c r="WB12" s="55"/>
      <c r="WC12" s="55"/>
      <c r="WD12" s="181" t="s">
        <v>65</v>
      </c>
      <c r="WE12" s="181"/>
      <c r="WF12" s="181"/>
      <c r="WG12" s="181"/>
      <c r="WH12" s="181" t="s">
        <v>65</v>
      </c>
      <c r="WI12" s="181"/>
      <c r="WJ12" s="181"/>
      <c r="WK12" s="181"/>
      <c r="WL12" s="181" t="s">
        <v>65</v>
      </c>
      <c r="WM12" s="181"/>
      <c r="WN12" s="181"/>
      <c r="WO12" s="181"/>
      <c r="WP12" s="181" t="s">
        <v>65</v>
      </c>
      <c r="WQ12" s="64" t="s">
        <v>64</v>
      </c>
      <c r="WR12" s="501"/>
      <c r="WS12" s="501"/>
      <c r="WT12" s="501"/>
      <c r="WU12" s="504"/>
    </row>
    <row r="13" spans="1:624" s="60" customFormat="1" ht="20.25" customHeight="1" thickBot="1" x14ac:dyDescent="0.3">
      <c r="A13" s="546"/>
      <c r="B13" s="547"/>
      <c r="C13" s="547"/>
      <c r="D13" s="547"/>
      <c r="E13" s="547"/>
      <c r="F13" s="548"/>
      <c r="G13" s="550"/>
      <c r="H13" s="517"/>
      <c r="I13" s="502"/>
      <c r="J13" s="502"/>
      <c r="K13" s="502"/>
      <c r="L13" s="502"/>
      <c r="M13" s="502"/>
      <c r="N13" s="502"/>
      <c r="O13" s="188" t="s">
        <v>29</v>
      </c>
      <c r="P13" s="188"/>
      <c r="Q13" s="188"/>
      <c r="R13" s="188"/>
      <c r="S13" s="66" t="s">
        <v>66</v>
      </c>
      <c r="T13" s="66"/>
      <c r="U13" s="66"/>
      <c r="V13" s="66"/>
      <c r="W13" s="66" t="s">
        <v>67</v>
      </c>
      <c r="X13" s="66"/>
      <c r="Y13" s="66"/>
      <c r="Z13" s="66"/>
      <c r="AA13" s="66" t="s">
        <v>68</v>
      </c>
      <c r="AB13" s="66"/>
      <c r="AC13" s="66"/>
      <c r="AD13" s="66"/>
      <c r="AE13" s="66" t="s">
        <v>69</v>
      </c>
      <c r="AF13" s="188"/>
      <c r="AG13" s="188"/>
      <c r="AH13" s="188"/>
      <c r="AI13" s="188"/>
      <c r="AJ13" s="66" t="s">
        <v>66</v>
      </c>
      <c r="AK13" s="66"/>
      <c r="AL13" s="66"/>
      <c r="AM13" s="66"/>
      <c r="AN13" s="66" t="s">
        <v>67</v>
      </c>
      <c r="AO13" s="66"/>
      <c r="AP13" s="66"/>
      <c r="AQ13" s="66"/>
      <c r="AR13" s="66" t="s">
        <v>68</v>
      </c>
      <c r="AS13" s="66"/>
      <c r="AT13" s="66"/>
      <c r="AU13" s="66"/>
      <c r="AV13" s="66" t="s">
        <v>69</v>
      </c>
      <c r="AW13" s="67"/>
      <c r="AX13" s="510"/>
      <c r="AY13" s="510"/>
      <c r="AZ13" s="502"/>
      <c r="BA13" s="505"/>
      <c r="BB13" s="57"/>
      <c r="BC13" s="57"/>
      <c r="BD13" s="56"/>
      <c r="BE13" s="58"/>
      <c r="BF13" s="59"/>
      <c r="BG13" s="59"/>
      <c r="BH13" s="506" t="s">
        <v>279</v>
      </c>
      <c r="BI13" s="506"/>
      <c r="BJ13" s="185" t="s">
        <v>276</v>
      </c>
      <c r="BK13" s="59"/>
      <c r="BL13" s="59"/>
      <c r="BM13" s="554"/>
      <c r="BN13" s="513"/>
      <c r="BO13" s="513"/>
      <c r="BP13" s="513"/>
      <c r="BQ13" s="513"/>
      <c r="BR13" s="513"/>
      <c r="BS13" s="513"/>
      <c r="BT13" s="182" t="s">
        <v>29</v>
      </c>
      <c r="BU13" s="183"/>
      <c r="BV13" s="183"/>
      <c r="BW13" s="183"/>
      <c r="BX13" s="68" t="s">
        <v>66</v>
      </c>
      <c r="BY13" s="68"/>
      <c r="BZ13" s="68"/>
      <c r="CA13" s="68"/>
      <c r="CB13" s="68" t="s">
        <v>67</v>
      </c>
      <c r="CC13" s="68"/>
      <c r="CD13" s="68"/>
      <c r="CE13" s="68"/>
      <c r="CF13" s="68" t="s">
        <v>68</v>
      </c>
      <c r="CG13" s="68"/>
      <c r="CH13" s="68"/>
      <c r="CI13" s="68"/>
      <c r="CJ13" s="68" t="s">
        <v>69</v>
      </c>
      <c r="CK13" s="183"/>
      <c r="CL13" s="183"/>
      <c r="CM13" s="183"/>
      <c r="CN13" s="183"/>
      <c r="CO13" s="68" t="s">
        <v>66</v>
      </c>
      <c r="CP13" s="68"/>
      <c r="CQ13" s="68"/>
      <c r="CR13" s="68"/>
      <c r="CS13" s="68" t="s">
        <v>67</v>
      </c>
      <c r="CT13" s="68"/>
      <c r="CU13" s="68"/>
      <c r="CV13" s="68"/>
      <c r="CW13" s="68" t="s">
        <v>68</v>
      </c>
      <c r="CX13" s="68"/>
      <c r="CY13" s="68"/>
      <c r="CZ13" s="68"/>
      <c r="DA13" s="68" t="s">
        <v>69</v>
      </c>
      <c r="DB13" s="183"/>
      <c r="DC13" s="513"/>
      <c r="DD13" s="513"/>
      <c r="DE13" s="513"/>
      <c r="DF13" s="514"/>
      <c r="DI13" s="517"/>
      <c r="DJ13" s="502"/>
      <c r="DK13" s="502"/>
      <c r="DL13" s="502"/>
      <c r="DM13" s="502"/>
      <c r="DN13" s="502"/>
      <c r="DO13" s="502"/>
      <c r="DP13" s="188" t="s">
        <v>29</v>
      </c>
      <c r="DQ13" s="188"/>
      <c r="DR13" s="188"/>
      <c r="DS13" s="188"/>
      <c r="DT13" s="66" t="s">
        <v>66</v>
      </c>
      <c r="DU13" s="66"/>
      <c r="DV13" s="66"/>
      <c r="DW13" s="66"/>
      <c r="DX13" s="66" t="s">
        <v>67</v>
      </c>
      <c r="DY13" s="66"/>
      <c r="DZ13" s="66"/>
      <c r="EA13" s="66"/>
      <c r="EB13" s="66" t="s">
        <v>68</v>
      </c>
      <c r="EC13" s="66"/>
      <c r="ED13" s="66"/>
      <c r="EE13" s="66"/>
      <c r="EF13" s="66" t="s">
        <v>69</v>
      </c>
      <c r="EG13" s="69"/>
      <c r="EH13" s="188"/>
      <c r="EI13" s="188"/>
      <c r="EJ13" s="188"/>
      <c r="EK13" s="66" t="s">
        <v>66</v>
      </c>
      <c r="EL13" s="66"/>
      <c r="EM13" s="66"/>
      <c r="EN13" s="66"/>
      <c r="EO13" s="66" t="s">
        <v>67</v>
      </c>
      <c r="EP13" s="66"/>
      <c r="EQ13" s="66"/>
      <c r="ER13" s="66"/>
      <c r="ES13" s="66" t="s">
        <v>68</v>
      </c>
      <c r="ET13" s="66"/>
      <c r="EU13" s="66"/>
      <c r="EV13" s="66"/>
      <c r="EW13" s="66" t="s">
        <v>69</v>
      </c>
      <c r="EX13" s="70"/>
      <c r="EY13" s="510"/>
      <c r="EZ13" s="510"/>
      <c r="FA13" s="502"/>
      <c r="FB13" s="505"/>
      <c r="FE13" s="517"/>
      <c r="FF13" s="502"/>
      <c r="FG13" s="502"/>
      <c r="FH13" s="502"/>
      <c r="FI13" s="502"/>
      <c r="FJ13" s="502"/>
      <c r="FK13" s="502"/>
      <c r="FL13" s="188" t="s">
        <v>29</v>
      </c>
      <c r="FM13" s="188"/>
      <c r="FN13" s="188"/>
      <c r="FO13" s="188"/>
      <c r="FP13" s="66" t="s">
        <v>66</v>
      </c>
      <c r="FQ13" s="66"/>
      <c r="FR13" s="66"/>
      <c r="FS13" s="66"/>
      <c r="FT13" s="66" t="s">
        <v>67</v>
      </c>
      <c r="FU13" s="66"/>
      <c r="FV13" s="66"/>
      <c r="FW13" s="66"/>
      <c r="FX13" s="66" t="s">
        <v>68</v>
      </c>
      <c r="FY13" s="66"/>
      <c r="FZ13" s="66"/>
      <c r="GA13" s="66"/>
      <c r="GB13" s="66" t="s">
        <v>69</v>
      </c>
      <c r="GC13" s="69"/>
      <c r="GD13" s="188"/>
      <c r="GE13" s="188"/>
      <c r="GF13" s="188"/>
      <c r="GG13" s="66" t="s">
        <v>66</v>
      </c>
      <c r="GH13" s="66"/>
      <c r="GI13" s="66"/>
      <c r="GJ13" s="66"/>
      <c r="GK13" s="66" t="s">
        <v>67</v>
      </c>
      <c r="GL13" s="66"/>
      <c r="GM13" s="66"/>
      <c r="GN13" s="66"/>
      <c r="GO13" s="66" t="s">
        <v>68</v>
      </c>
      <c r="GP13" s="66"/>
      <c r="GQ13" s="66"/>
      <c r="GR13" s="66"/>
      <c r="GS13" s="66" t="s">
        <v>69</v>
      </c>
      <c r="GT13" s="71"/>
      <c r="GU13" s="510"/>
      <c r="GV13" s="510"/>
      <c r="GW13" s="502"/>
      <c r="GX13" s="505"/>
      <c r="HB13" s="517"/>
      <c r="HC13" s="502"/>
      <c r="HD13" s="502"/>
      <c r="HE13" s="502"/>
      <c r="HF13" s="502"/>
      <c r="HG13" s="502"/>
      <c r="HH13" s="502"/>
      <c r="HI13" s="188" t="s">
        <v>29</v>
      </c>
      <c r="HJ13" s="188"/>
      <c r="HK13" s="188"/>
      <c r="HL13" s="188"/>
      <c r="HM13" s="66" t="s">
        <v>66</v>
      </c>
      <c r="HN13" s="66"/>
      <c r="HO13" s="66"/>
      <c r="HP13" s="66"/>
      <c r="HQ13" s="66" t="s">
        <v>67</v>
      </c>
      <c r="HR13" s="66"/>
      <c r="HS13" s="66"/>
      <c r="HT13" s="66"/>
      <c r="HU13" s="66" t="s">
        <v>68</v>
      </c>
      <c r="HV13" s="66"/>
      <c r="HW13" s="66"/>
      <c r="HX13" s="66"/>
      <c r="HY13" s="66" t="s">
        <v>69</v>
      </c>
      <c r="HZ13" s="69"/>
      <c r="IA13" s="188"/>
      <c r="IB13" s="188"/>
      <c r="IC13" s="188"/>
      <c r="ID13" s="66" t="s">
        <v>66</v>
      </c>
      <c r="IE13" s="66"/>
      <c r="IF13" s="66"/>
      <c r="IG13" s="66"/>
      <c r="IH13" s="66" t="s">
        <v>67</v>
      </c>
      <c r="II13" s="66"/>
      <c r="IJ13" s="66"/>
      <c r="IK13" s="66"/>
      <c r="IL13" s="66" t="s">
        <v>68</v>
      </c>
      <c r="IM13" s="66"/>
      <c r="IN13" s="66"/>
      <c r="IO13" s="66"/>
      <c r="IP13" s="66" t="s">
        <v>69</v>
      </c>
      <c r="IQ13" s="71"/>
      <c r="IR13" s="510"/>
      <c r="IS13" s="510"/>
      <c r="IT13" s="502"/>
      <c r="IU13" s="505"/>
      <c r="IX13" s="517"/>
      <c r="IY13" s="502"/>
      <c r="IZ13" s="502"/>
      <c r="JA13" s="502"/>
      <c r="JB13" s="502"/>
      <c r="JC13" s="502"/>
      <c r="JD13" s="502"/>
      <c r="JE13" s="188" t="s">
        <v>29</v>
      </c>
      <c r="JF13" s="188"/>
      <c r="JG13" s="188"/>
      <c r="JH13" s="188"/>
      <c r="JI13" s="66" t="s">
        <v>66</v>
      </c>
      <c r="JJ13" s="66"/>
      <c r="JK13" s="66"/>
      <c r="JL13" s="66"/>
      <c r="JM13" s="66" t="s">
        <v>67</v>
      </c>
      <c r="JN13" s="66"/>
      <c r="JO13" s="66"/>
      <c r="JP13" s="66"/>
      <c r="JQ13" s="66" t="s">
        <v>68</v>
      </c>
      <c r="JR13" s="66"/>
      <c r="JS13" s="66"/>
      <c r="JT13" s="66"/>
      <c r="JU13" s="66" t="s">
        <v>69</v>
      </c>
      <c r="JV13" s="69"/>
      <c r="JW13" s="555"/>
      <c r="JX13" s="584"/>
      <c r="JY13" s="56"/>
      <c r="JZ13" s="568"/>
      <c r="KA13" s="188"/>
      <c r="KB13" s="66" t="s">
        <v>66</v>
      </c>
      <c r="KC13" s="66"/>
      <c r="KD13" s="66"/>
      <c r="KE13" s="66"/>
      <c r="KF13" s="66" t="s">
        <v>67</v>
      </c>
      <c r="KG13" s="66"/>
      <c r="KH13" s="66"/>
      <c r="KI13" s="66"/>
      <c r="KJ13" s="66" t="s">
        <v>68</v>
      </c>
      <c r="KK13" s="72"/>
      <c r="KL13" s="66"/>
      <c r="KM13" s="66"/>
      <c r="KN13" s="66" t="s">
        <v>69</v>
      </c>
      <c r="KO13" s="71"/>
      <c r="KP13" s="510"/>
      <c r="KQ13" s="510"/>
      <c r="KR13" s="502"/>
      <c r="KS13" s="505"/>
      <c r="LF13" s="517"/>
      <c r="LG13" s="502"/>
      <c r="LH13" s="502"/>
      <c r="LI13" s="502"/>
      <c r="LJ13" s="502"/>
      <c r="LK13" s="502"/>
      <c r="LL13" s="502"/>
      <c r="LM13" s="188" t="s">
        <v>29</v>
      </c>
      <c r="LN13" s="188"/>
      <c r="LO13" s="188"/>
      <c r="LP13" s="188"/>
      <c r="LQ13" s="66" t="s">
        <v>66</v>
      </c>
      <c r="LR13" s="66"/>
      <c r="LS13" s="66"/>
      <c r="LT13" s="66"/>
      <c r="LU13" s="66" t="s">
        <v>67</v>
      </c>
      <c r="LV13" s="66"/>
      <c r="LW13" s="66"/>
      <c r="LX13" s="66"/>
      <c r="LY13" s="66" t="s">
        <v>68</v>
      </c>
      <c r="LZ13" s="66"/>
      <c r="MA13" s="66"/>
      <c r="MB13" s="66"/>
      <c r="MC13" s="66" t="s">
        <v>69</v>
      </c>
      <c r="MD13" s="69"/>
      <c r="ME13" s="188"/>
      <c r="MF13" s="188"/>
      <c r="MG13" s="188"/>
      <c r="MH13" s="66" t="s">
        <v>66</v>
      </c>
      <c r="MI13" s="66"/>
      <c r="MJ13" s="66"/>
      <c r="MK13" s="66"/>
      <c r="ML13" s="66" t="s">
        <v>67</v>
      </c>
      <c r="MM13" s="66"/>
      <c r="MN13" s="66"/>
      <c r="MO13" s="66"/>
      <c r="MP13" s="66" t="s">
        <v>68</v>
      </c>
      <c r="MQ13" s="66"/>
      <c r="MR13" s="66"/>
      <c r="MS13" s="66"/>
      <c r="MT13" s="66" t="s">
        <v>69</v>
      </c>
      <c r="MU13" s="71"/>
      <c r="MV13" s="510"/>
      <c r="MW13" s="510"/>
      <c r="MX13" s="502"/>
      <c r="MY13" s="505"/>
      <c r="NB13" s="517"/>
      <c r="NC13" s="502"/>
      <c r="ND13" s="502"/>
      <c r="NE13" s="502"/>
      <c r="NF13" s="502"/>
      <c r="NG13" s="502"/>
      <c r="NH13" s="502"/>
      <c r="NI13" s="188" t="s">
        <v>29</v>
      </c>
      <c r="NJ13" s="188"/>
      <c r="NK13" s="188"/>
      <c r="NL13" s="188"/>
      <c r="NM13" s="66" t="s">
        <v>66</v>
      </c>
      <c r="NN13" s="66"/>
      <c r="NO13" s="66"/>
      <c r="NP13" s="66"/>
      <c r="NQ13" s="66" t="s">
        <v>67</v>
      </c>
      <c r="NR13" s="66"/>
      <c r="NS13" s="66"/>
      <c r="NT13" s="66"/>
      <c r="NU13" s="66" t="s">
        <v>68</v>
      </c>
      <c r="NV13" s="72"/>
      <c r="NW13" s="66"/>
      <c r="NX13" s="66"/>
      <c r="NY13" s="66" t="s">
        <v>69</v>
      </c>
      <c r="NZ13" s="69"/>
      <c r="OA13" s="188"/>
      <c r="OB13" s="188"/>
      <c r="OC13" s="188"/>
      <c r="OD13" s="66" t="s">
        <v>66</v>
      </c>
      <c r="OE13" s="66"/>
      <c r="OF13" s="66"/>
      <c r="OG13" s="66"/>
      <c r="OH13" s="66" t="s">
        <v>67</v>
      </c>
      <c r="OI13" s="66"/>
      <c r="OJ13" s="66"/>
      <c r="OK13" s="66"/>
      <c r="OL13" s="66" t="s">
        <v>68</v>
      </c>
      <c r="OM13" s="72"/>
      <c r="ON13" s="66"/>
      <c r="OO13" s="66"/>
      <c r="OP13" s="66" t="s">
        <v>69</v>
      </c>
      <c r="OQ13" s="71"/>
      <c r="OR13" s="510"/>
      <c r="OS13" s="510"/>
      <c r="OT13" s="502"/>
      <c r="OU13" s="505"/>
      <c r="OX13" s="517"/>
      <c r="OY13" s="502"/>
      <c r="OZ13" s="502"/>
      <c r="PA13" s="502"/>
      <c r="PB13" s="502"/>
      <c r="PC13" s="502"/>
      <c r="PD13" s="502"/>
      <c r="PE13" s="188" t="s">
        <v>29</v>
      </c>
      <c r="PF13" s="188"/>
      <c r="PG13" s="188"/>
      <c r="PH13" s="188"/>
      <c r="PI13" s="66" t="s">
        <v>66</v>
      </c>
      <c r="PJ13" s="66"/>
      <c r="PK13" s="66"/>
      <c r="PL13" s="66"/>
      <c r="PM13" s="66" t="s">
        <v>67</v>
      </c>
      <c r="PN13" s="66"/>
      <c r="PO13" s="66"/>
      <c r="PP13" s="66"/>
      <c r="PQ13" s="66" t="s">
        <v>68</v>
      </c>
      <c r="PR13" s="66"/>
      <c r="PS13" s="66"/>
      <c r="PT13" s="66"/>
      <c r="PU13" s="66" t="s">
        <v>69</v>
      </c>
      <c r="PV13" s="69"/>
      <c r="PW13" s="188"/>
      <c r="PX13" s="188"/>
      <c r="PY13" s="188"/>
      <c r="PZ13" s="66" t="s">
        <v>66</v>
      </c>
      <c r="QA13" s="66"/>
      <c r="QB13" s="66"/>
      <c r="QC13" s="66"/>
      <c r="QD13" s="66" t="s">
        <v>67</v>
      </c>
      <c r="QE13" s="66"/>
      <c r="QF13" s="66"/>
      <c r="QG13" s="66"/>
      <c r="QH13" s="66" t="s">
        <v>68</v>
      </c>
      <c r="QI13" s="66"/>
      <c r="QJ13" s="66"/>
      <c r="QK13" s="66"/>
      <c r="QL13" s="66" t="s">
        <v>69</v>
      </c>
      <c r="QM13" s="71"/>
      <c r="QN13" s="510"/>
      <c r="QO13" s="510"/>
      <c r="QP13" s="502"/>
      <c r="QQ13" s="505"/>
      <c r="QT13" s="517"/>
      <c r="QU13" s="502"/>
      <c r="QV13" s="502"/>
      <c r="QW13" s="502"/>
      <c r="QX13" s="502"/>
      <c r="QY13" s="502"/>
      <c r="QZ13" s="502"/>
      <c r="RA13" s="188" t="s">
        <v>29</v>
      </c>
      <c r="RB13" s="188"/>
      <c r="RC13" s="188"/>
      <c r="RD13" s="188"/>
      <c r="RE13" s="66" t="s">
        <v>66</v>
      </c>
      <c r="RF13" s="66"/>
      <c r="RG13" s="66"/>
      <c r="RH13" s="66"/>
      <c r="RI13" s="66" t="s">
        <v>67</v>
      </c>
      <c r="RJ13" s="66"/>
      <c r="RK13" s="66"/>
      <c r="RL13" s="66"/>
      <c r="RM13" s="66" t="s">
        <v>68</v>
      </c>
      <c r="RN13" s="72"/>
      <c r="RO13" s="66"/>
      <c r="RP13" s="66"/>
      <c r="RQ13" s="66" t="s">
        <v>69</v>
      </c>
      <c r="RR13" s="69"/>
      <c r="RS13" s="188"/>
      <c r="RT13" s="188"/>
      <c r="RU13" s="188"/>
      <c r="RV13" s="66" t="s">
        <v>66</v>
      </c>
      <c r="RW13" s="66"/>
      <c r="RX13" s="66"/>
      <c r="RY13" s="66"/>
      <c r="RZ13" s="66" t="s">
        <v>67</v>
      </c>
      <c r="SA13" s="66"/>
      <c r="SB13" s="66"/>
      <c r="SC13" s="66"/>
      <c r="SD13" s="66" t="s">
        <v>68</v>
      </c>
      <c r="SE13" s="72"/>
      <c r="SF13" s="66"/>
      <c r="SG13" s="66"/>
      <c r="SH13" s="66" t="s">
        <v>69</v>
      </c>
      <c r="SI13" s="71"/>
      <c r="SJ13" s="510"/>
      <c r="SK13" s="510"/>
      <c r="SL13" s="502"/>
      <c r="SM13" s="505"/>
      <c r="SP13" s="517"/>
      <c r="SQ13" s="502"/>
      <c r="SR13" s="502"/>
      <c r="SS13" s="502"/>
      <c r="ST13" s="502"/>
      <c r="SU13" s="502"/>
      <c r="SV13" s="502"/>
      <c r="SW13" s="188" t="s">
        <v>29</v>
      </c>
      <c r="SX13" s="188"/>
      <c r="SY13" s="188"/>
      <c r="SZ13" s="188"/>
      <c r="TA13" s="66" t="s">
        <v>66</v>
      </c>
      <c r="TB13" s="66"/>
      <c r="TC13" s="66"/>
      <c r="TD13" s="66"/>
      <c r="TE13" s="66" t="s">
        <v>67</v>
      </c>
      <c r="TF13" s="66"/>
      <c r="TG13" s="66"/>
      <c r="TH13" s="66"/>
      <c r="TI13" s="66" t="s">
        <v>68</v>
      </c>
      <c r="TJ13" s="66"/>
      <c r="TK13" s="66"/>
      <c r="TL13" s="66"/>
      <c r="TM13" s="66" t="s">
        <v>69</v>
      </c>
      <c r="TN13" s="69"/>
      <c r="TO13" s="188"/>
      <c r="TP13" s="188"/>
      <c r="TQ13" s="188"/>
      <c r="TR13" s="66" t="s">
        <v>66</v>
      </c>
      <c r="TS13" s="66"/>
      <c r="TT13" s="66"/>
      <c r="TU13" s="66"/>
      <c r="TV13" s="66" t="s">
        <v>67</v>
      </c>
      <c r="TW13" s="66"/>
      <c r="TX13" s="66"/>
      <c r="TY13" s="66"/>
      <c r="TZ13" s="66" t="s">
        <v>68</v>
      </c>
      <c r="UA13" s="66"/>
      <c r="UB13" s="66"/>
      <c r="UC13" s="66"/>
      <c r="UD13" s="66" t="s">
        <v>69</v>
      </c>
      <c r="UE13" s="71"/>
      <c r="UF13" s="510"/>
      <c r="UG13" s="510"/>
      <c r="UH13" s="502"/>
      <c r="UI13" s="505"/>
      <c r="UJ13" s="56"/>
      <c r="VB13" s="517"/>
      <c r="VC13" s="502"/>
      <c r="VD13" s="502"/>
      <c r="VE13" s="502"/>
      <c r="VF13" s="502"/>
      <c r="VG13" s="502"/>
      <c r="VH13" s="502"/>
      <c r="VI13" s="188" t="s">
        <v>29</v>
      </c>
      <c r="VJ13" s="188"/>
      <c r="VK13" s="188"/>
      <c r="VL13" s="188"/>
      <c r="VM13" s="66" t="s">
        <v>66</v>
      </c>
      <c r="VN13" s="66"/>
      <c r="VO13" s="66"/>
      <c r="VP13" s="66"/>
      <c r="VQ13" s="66" t="s">
        <v>67</v>
      </c>
      <c r="VR13" s="66"/>
      <c r="VS13" s="66"/>
      <c r="VT13" s="66"/>
      <c r="VU13" s="66" t="s">
        <v>68</v>
      </c>
      <c r="VV13" s="66"/>
      <c r="VW13" s="66"/>
      <c r="VX13" s="66"/>
      <c r="VY13" s="66" t="s">
        <v>69</v>
      </c>
      <c r="VZ13" s="69"/>
      <c r="WA13" s="188"/>
      <c r="WB13" s="188"/>
      <c r="WC13" s="188"/>
      <c r="WD13" s="66" t="s">
        <v>66</v>
      </c>
      <c r="WE13" s="66"/>
      <c r="WF13" s="66"/>
      <c r="WG13" s="66"/>
      <c r="WH13" s="66" t="s">
        <v>67</v>
      </c>
      <c r="WI13" s="66"/>
      <c r="WJ13" s="66"/>
      <c r="WK13" s="66"/>
      <c r="WL13" s="66" t="s">
        <v>68</v>
      </c>
      <c r="WM13" s="66"/>
      <c r="WN13" s="66"/>
      <c r="WO13" s="66"/>
      <c r="WP13" s="66" t="s">
        <v>69</v>
      </c>
      <c r="WQ13" s="71"/>
      <c r="WR13" s="510"/>
      <c r="WS13" s="510"/>
      <c r="WT13" s="502"/>
      <c r="WU13" s="505"/>
    </row>
    <row r="14" spans="1:624" s="88" customFormat="1" ht="44.25" customHeight="1" thickBot="1" x14ac:dyDescent="0.3">
      <c r="A14" s="507">
        <v>1</v>
      </c>
      <c r="B14" s="508"/>
      <c r="C14" s="508"/>
      <c r="D14" s="508"/>
      <c r="E14" s="508"/>
      <c r="F14" s="509"/>
      <c r="G14" s="73" t="s">
        <v>70</v>
      </c>
      <c r="H14" s="74" t="s">
        <v>71</v>
      </c>
      <c r="I14" s="75">
        <v>4</v>
      </c>
      <c r="J14" s="76" t="s">
        <v>72</v>
      </c>
      <c r="K14" s="77">
        <v>6</v>
      </c>
      <c r="L14" s="77" t="s">
        <v>73</v>
      </c>
      <c r="M14" s="77">
        <v>8</v>
      </c>
      <c r="N14" s="77">
        <v>9</v>
      </c>
      <c r="O14" s="177" t="s">
        <v>74</v>
      </c>
      <c r="P14" s="177"/>
      <c r="Q14" s="177"/>
      <c r="R14" s="177"/>
      <c r="S14" s="177">
        <v>11</v>
      </c>
      <c r="T14" s="177"/>
      <c r="U14" s="177"/>
      <c r="V14" s="177"/>
      <c r="W14" s="177">
        <v>12</v>
      </c>
      <c r="X14" s="177"/>
      <c r="Y14" s="177"/>
      <c r="Z14" s="177"/>
      <c r="AA14" s="177">
        <v>13</v>
      </c>
      <c r="AB14" s="177"/>
      <c r="AC14" s="177"/>
      <c r="AD14" s="177"/>
      <c r="AE14" s="177">
        <v>14</v>
      </c>
      <c r="AF14" s="177" t="s">
        <v>75</v>
      </c>
      <c r="AG14" s="177"/>
      <c r="AH14" s="177"/>
      <c r="AI14" s="177"/>
      <c r="AJ14" s="177">
        <v>16</v>
      </c>
      <c r="AK14" s="177"/>
      <c r="AL14" s="177"/>
      <c r="AM14" s="177"/>
      <c r="AN14" s="177">
        <v>17</v>
      </c>
      <c r="AO14" s="177"/>
      <c r="AP14" s="177"/>
      <c r="AQ14" s="177"/>
      <c r="AR14" s="177">
        <v>18</v>
      </c>
      <c r="AS14" s="177"/>
      <c r="AT14" s="177"/>
      <c r="AU14" s="177"/>
      <c r="AV14" s="177">
        <v>19</v>
      </c>
      <c r="AW14" s="177" t="s">
        <v>76</v>
      </c>
      <c r="AX14" s="78" t="s">
        <v>77</v>
      </c>
      <c r="AY14" s="79" t="s">
        <v>78</v>
      </c>
      <c r="AZ14" s="80" t="s">
        <v>79</v>
      </c>
      <c r="BA14" s="77" t="s">
        <v>80</v>
      </c>
      <c r="BB14" s="81"/>
      <c r="BC14" s="81"/>
      <c r="BD14" s="82"/>
      <c r="BE14" s="83"/>
      <c r="BF14" s="84"/>
      <c r="BG14" s="174" t="s">
        <v>281</v>
      </c>
      <c r="BH14" s="173" t="s">
        <v>277</v>
      </c>
      <c r="BI14" s="173" t="s">
        <v>278</v>
      </c>
      <c r="BJ14" s="173" t="s">
        <v>274</v>
      </c>
      <c r="BK14" s="171" t="s">
        <v>272</v>
      </c>
      <c r="BL14" s="172" t="s">
        <v>273</v>
      </c>
      <c r="BM14" s="85" t="s">
        <v>71</v>
      </c>
      <c r="BN14" s="184">
        <v>4</v>
      </c>
      <c r="BO14" s="49" t="s">
        <v>72</v>
      </c>
      <c r="BP14" s="86">
        <v>6</v>
      </c>
      <c r="BQ14" s="86" t="s">
        <v>73</v>
      </c>
      <c r="BR14" s="86">
        <v>8</v>
      </c>
      <c r="BS14" s="86">
        <v>9</v>
      </c>
      <c r="BT14" s="49" t="s">
        <v>74</v>
      </c>
      <c r="BU14" s="49"/>
      <c r="BV14" s="49"/>
      <c r="BW14" s="49"/>
      <c r="BX14" s="49">
        <v>11</v>
      </c>
      <c r="BY14" s="49"/>
      <c r="BZ14" s="49"/>
      <c r="CA14" s="49"/>
      <c r="CB14" s="49">
        <v>12</v>
      </c>
      <c r="CC14" s="49"/>
      <c r="CD14" s="49"/>
      <c r="CE14" s="49"/>
      <c r="CF14" s="49">
        <v>13</v>
      </c>
      <c r="CG14" s="49"/>
      <c r="CH14" s="49"/>
      <c r="CI14" s="49"/>
      <c r="CJ14" s="49">
        <v>14</v>
      </c>
      <c r="CK14" s="49" t="s">
        <v>75</v>
      </c>
      <c r="CL14" s="49"/>
      <c r="CM14" s="49"/>
      <c r="CN14" s="49"/>
      <c r="CO14" s="49">
        <v>16</v>
      </c>
      <c r="CP14" s="49"/>
      <c r="CQ14" s="49"/>
      <c r="CR14" s="49"/>
      <c r="CS14" s="49">
        <v>17</v>
      </c>
      <c r="CT14" s="49"/>
      <c r="CU14" s="49"/>
      <c r="CV14" s="49"/>
      <c r="CW14" s="49">
        <v>18</v>
      </c>
      <c r="CX14" s="49"/>
      <c r="CY14" s="49"/>
      <c r="CZ14" s="49"/>
      <c r="DA14" s="49">
        <v>19</v>
      </c>
      <c r="DB14" s="49" t="s">
        <v>76</v>
      </c>
      <c r="DC14" s="49" t="s">
        <v>77</v>
      </c>
      <c r="DD14" s="49" t="s">
        <v>78</v>
      </c>
      <c r="DE14" s="86" t="s">
        <v>79</v>
      </c>
      <c r="DF14" s="87" t="s">
        <v>80</v>
      </c>
      <c r="DI14" s="89" t="s">
        <v>71</v>
      </c>
      <c r="DJ14" s="90">
        <v>4</v>
      </c>
      <c r="DK14" s="91" t="s">
        <v>72</v>
      </c>
      <c r="DL14" s="92">
        <v>6</v>
      </c>
      <c r="DM14" s="92" t="s">
        <v>73</v>
      </c>
      <c r="DN14" s="92">
        <v>8</v>
      </c>
      <c r="DO14" s="92">
        <v>9</v>
      </c>
      <c r="DP14" s="91" t="s">
        <v>74</v>
      </c>
      <c r="DQ14" s="91"/>
      <c r="DR14" s="91"/>
      <c r="DS14" s="91"/>
      <c r="DT14" s="91">
        <v>11</v>
      </c>
      <c r="DU14" s="91"/>
      <c r="DV14" s="91"/>
      <c r="DW14" s="91"/>
      <c r="DX14" s="91">
        <v>12</v>
      </c>
      <c r="DY14" s="91"/>
      <c r="DZ14" s="91"/>
      <c r="EA14" s="91"/>
      <c r="EB14" s="91">
        <v>13</v>
      </c>
      <c r="EC14" s="91"/>
      <c r="ED14" s="91"/>
      <c r="EE14" s="91"/>
      <c r="EF14" s="91">
        <v>14</v>
      </c>
      <c r="EG14" s="93" t="s">
        <v>75</v>
      </c>
      <c r="EH14" s="91"/>
      <c r="EI14" s="91"/>
      <c r="EJ14" s="91"/>
      <c r="EK14" s="91">
        <v>16</v>
      </c>
      <c r="EL14" s="91"/>
      <c r="EM14" s="91"/>
      <c r="EN14" s="91"/>
      <c r="EO14" s="91">
        <v>17</v>
      </c>
      <c r="EP14" s="91"/>
      <c r="EQ14" s="91"/>
      <c r="ER14" s="91"/>
      <c r="ES14" s="91">
        <v>18</v>
      </c>
      <c r="ET14" s="91"/>
      <c r="EU14" s="91"/>
      <c r="EV14" s="91"/>
      <c r="EW14" s="91">
        <v>19</v>
      </c>
      <c r="EX14" s="94" t="s">
        <v>76</v>
      </c>
      <c r="EY14" s="91" t="s">
        <v>77</v>
      </c>
      <c r="EZ14" s="91" t="s">
        <v>78</v>
      </c>
      <c r="FA14" s="92" t="s">
        <v>79</v>
      </c>
      <c r="FB14" s="95" t="s">
        <v>80</v>
      </c>
      <c r="FE14" s="74" t="s">
        <v>71</v>
      </c>
      <c r="FF14" s="75">
        <v>4</v>
      </c>
      <c r="FG14" s="76" t="s">
        <v>72</v>
      </c>
      <c r="FH14" s="77">
        <v>6</v>
      </c>
      <c r="FI14" s="77" t="s">
        <v>73</v>
      </c>
      <c r="FJ14" s="77">
        <v>8</v>
      </c>
      <c r="FK14" s="77">
        <v>9</v>
      </c>
      <c r="FL14" s="177" t="s">
        <v>74</v>
      </c>
      <c r="FM14" s="177"/>
      <c r="FN14" s="177"/>
      <c r="FO14" s="177"/>
      <c r="FP14" s="177">
        <v>11</v>
      </c>
      <c r="FQ14" s="177"/>
      <c r="FR14" s="177"/>
      <c r="FS14" s="177"/>
      <c r="FT14" s="177">
        <v>12</v>
      </c>
      <c r="FU14" s="177"/>
      <c r="FV14" s="177"/>
      <c r="FW14" s="177"/>
      <c r="FX14" s="177">
        <v>13</v>
      </c>
      <c r="FY14" s="177"/>
      <c r="FZ14" s="177"/>
      <c r="GA14" s="177"/>
      <c r="GB14" s="177">
        <v>14</v>
      </c>
      <c r="GC14" s="96" t="s">
        <v>75</v>
      </c>
      <c r="GD14" s="177"/>
      <c r="GE14" s="177"/>
      <c r="GF14" s="177"/>
      <c r="GG14" s="177">
        <v>16</v>
      </c>
      <c r="GH14" s="177"/>
      <c r="GI14" s="177"/>
      <c r="GJ14" s="177"/>
      <c r="GK14" s="177">
        <v>17</v>
      </c>
      <c r="GL14" s="177"/>
      <c r="GM14" s="177"/>
      <c r="GN14" s="177"/>
      <c r="GO14" s="177">
        <v>18</v>
      </c>
      <c r="GP14" s="177"/>
      <c r="GQ14" s="177"/>
      <c r="GR14" s="177"/>
      <c r="GS14" s="177">
        <v>19</v>
      </c>
      <c r="GT14" s="97" t="s">
        <v>76</v>
      </c>
      <c r="GU14" s="78" t="s">
        <v>77</v>
      </c>
      <c r="GV14" s="79" t="s">
        <v>78</v>
      </c>
      <c r="GW14" s="80" t="s">
        <v>79</v>
      </c>
      <c r="GX14" s="77" t="s">
        <v>80</v>
      </c>
      <c r="HB14" s="74" t="s">
        <v>71</v>
      </c>
      <c r="HC14" s="75">
        <v>4</v>
      </c>
      <c r="HD14" s="76" t="s">
        <v>72</v>
      </c>
      <c r="HE14" s="77">
        <v>6</v>
      </c>
      <c r="HF14" s="77" t="s">
        <v>73</v>
      </c>
      <c r="HG14" s="77">
        <v>8</v>
      </c>
      <c r="HH14" s="77">
        <v>9</v>
      </c>
      <c r="HI14" s="177" t="s">
        <v>74</v>
      </c>
      <c r="HJ14" s="177"/>
      <c r="HK14" s="177"/>
      <c r="HL14" s="177"/>
      <c r="HM14" s="177">
        <v>11</v>
      </c>
      <c r="HN14" s="177"/>
      <c r="HO14" s="177"/>
      <c r="HP14" s="177"/>
      <c r="HQ14" s="177">
        <v>12</v>
      </c>
      <c r="HR14" s="177"/>
      <c r="HS14" s="177"/>
      <c r="HT14" s="177"/>
      <c r="HU14" s="177">
        <v>13</v>
      </c>
      <c r="HV14" s="177"/>
      <c r="HW14" s="177"/>
      <c r="HX14" s="177"/>
      <c r="HY14" s="177">
        <v>14</v>
      </c>
      <c r="HZ14" s="96" t="s">
        <v>75</v>
      </c>
      <c r="IA14" s="177"/>
      <c r="IB14" s="177"/>
      <c r="IC14" s="177"/>
      <c r="ID14" s="177">
        <v>16</v>
      </c>
      <c r="IE14" s="177"/>
      <c r="IF14" s="177"/>
      <c r="IG14" s="177"/>
      <c r="IH14" s="177">
        <v>17</v>
      </c>
      <c r="II14" s="177"/>
      <c r="IJ14" s="177"/>
      <c r="IK14" s="177"/>
      <c r="IL14" s="177">
        <v>18</v>
      </c>
      <c r="IM14" s="177"/>
      <c r="IN14" s="177"/>
      <c r="IO14" s="177"/>
      <c r="IP14" s="177">
        <v>19</v>
      </c>
      <c r="IQ14" s="97" t="s">
        <v>76</v>
      </c>
      <c r="IR14" s="78" t="s">
        <v>77</v>
      </c>
      <c r="IS14" s="79" t="s">
        <v>78</v>
      </c>
      <c r="IT14" s="80" t="s">
        <v>79</v>
      </c>
      <c r="IU14" s="77" t="s">
        <v>80</v>
      </c>
      <c r="IX14" s="74" t="s">
        <v>71</v>
      </c>
      <c r="IY14" s="75">
        <v>4</v>
      </c>
      <c r="IZ14" s="76" t="s">
        <v>72</v>
      </c>
      <c r="JA14" s="77">
        <v>6</v>
      </c>
      <c r="JB14" s="77" t="s">
        <v>73</v>
      </c>
      <c r="JC14" s="77">
        <v>8</v>
      </c>
      <c r="JD14" s="77">
        <v>9</v>
      </c>
      <c r="JE14" s="177" t="s">
        <v>74</v>
      </c>
      <c r="JF14" s="177"/>
      <c r="JG14" s="177"/>
      <c r="JH14" s="177"/>
      <c r="JI14" s="177">
        <v>11</v>
      </c>
      <c r="JJ14" s="177"/>
      <c r="JK14" s="177"/>
      <c r="JL14" s="177"/>
      <c r="JM14" s="177">
        <v>12</v>
      </c>
      <c r="JN14" s="177"/>
      <c r="JO14" s="177"/>
      <c r="JP14" s="177"/>
      <c r="JQ14" s="177">
        <v>13</v>
      </c>
      <c r="JR14" s="177"/>
      <c r="JS14" s="177"/>
      <c r="JT14" s="177"/>
      <c r="JU14" s="177">
        <v>14</v>
      </c>
      <c r="JV14" s="96" t="s">
        <v>75</v>
      </c>
      <c r="JW14" s="177"/>
      <c r="JX14" s="497"/>
      <c r="JY14" s="498"/>
      <c r="JZ14" s="499"/>
      <c r="KA14" s="177"/>
      <c r="KB14" s="177">
        <v>16</v>
      </c>
      <c r="KC14" s="177"/>
      <c r="KD14" s="177"/>
      <c r="KE14" s="177"/>
      <c r="KF14" s="177">
        <v>17</v>
      </c>
      <c r="KG14" s="177"/>
      <c r="KH14" s="177"/>
      <c r="KI14" s="177"/>
      <c r="KJ14" s="177">
        <v>18</v>
      </c>
      <c r="KK14" s="177"/>
      <c r="KL14" s="177"/>
      <c r="KM14" s="177"/>
      <c r="KN14" s="177">
        <v>19</v>
      </c>
      <c r="KO14" s="97" t="s">
        <v>76</v>
      </c>
      <c r="KP14" s="78" t="s">
        <v>77</v>
      </c>
      <c r="KQ14" s="79" t="s">
        <v>78</v>
      </c>
      <c r="KR14" s="80" t="s">
        <v>79</v>
      </c>
      <c r="KS14" s="77" t="s">
        <v>80</v>
      </c>
      <c r="LF14" s="74" t="s">
        <v>71</v>
      </c>
      <c r="LG14" s="75">
        <v>4</v>
      </c>
      <c r="LH14" s="76" t="s">
        <v>72</v>
      </c>
      <c r="LI14" s="77">
        <v>6</v>
      </c>
      <c r="LJ14" s="77" t="s">
        <v>73</v>
      </c>
      <c r="LK14" s="77">
        <v>8</v>
      </c>
      <c r="LL14" s="77">
        <v>9</v>
      </c>
      <c r="LM14" s="177" t="s">
        <v>74</v>
      </c>
      <c r="LN14" s="177"/>
      <c r="LO14" s="177"/>
      <c r="LP14" s="177"/>
      <c r="LQ14" s="177">
        <v>11</v>
      </c>
      <c r="LR14" s="177"/>
      <c r="LS14" s="177"/>
      <c r="LT14" s="177"/>
      <c r="LU14" s="177">
        <v>12</v>
      </c>
      <c r="LV14" s="177"/>
      <c r="LW14" s="177"/>
      <c r="LX14" s="177"/>
      <c r="LY14" s="177">
        <v>13</v>
      </c>
      <c r="LZ14" s="177"/>
      <c r="MA14" s="177"/>
      <c r="MB14" s="177"/>
      <c r="MC14" s="177">
        <v>14</v>
      </c>
      <c r="MD14" s="96" t="s">
        <v>75</v>
      </c>
      <c r="ME14" s="177"/>
      <c r="MF14" s="177"/>
      <c r="MG14" s="177"/>
      <c r="MH14" s="177">
        <v>16</v>
      </c>
      <c r="MI14" s="177"/>
      <c r="MJ14" s="177"/>
      <c r="MK14" s="177"/>
      <c r="ML14" s="177">
        <v>17</v>
      </c>
      <c r="MM14" s="177"/>
      <c r="MN14" s="177"/>
      <c r="MO14" s="177"/>
      <c r="MP14" s="177">
        <v>18</v>
      </c>
      <c r="MQ14" s="177"/>
      <c r="MR14" s="177"/>
      <c r="MS14" s="177"/>
      <c r="MT14" s="177">
        <v>19</v>
      </c>
      <c r="MU14" s="97" t="s">
        <v>76</v>
      </c>
      <c r="MV14" s="78" t="s">
        <v>77</v>
      </c>
      <c r="MW14" s="79" t="s">
        <v>78</v>
      </c>
      <c r="MX14" s="80" t="s">
        <v>79</v>
      </c>
      <c r="MY14" s="77" t="s">
        <v>80</v>
      </c>
      <c r="NB14" s="74" t="s">
        <v>71</v>
      </c>
      <c r="NC14" s="75">
        <v>4</v>
      </c>
      <c r="ND14" s="76" t="s">
        <v>72</v>
      </c>
      <c r="NE14" s="77">
        <v>6</v>
      </c>
      <c r="NF14" s="77" t="s">
        <v>73</v>
      </c>
      <c r="NG14" s="77">
        <v>8</v>
      </c>
      <c r="NH14" s="77">
        <v>9</v>
      </c>
      <c r="NI14" s="177" t="s">
        <v>74</v>
      </c>
      <c r="NJ14" s="177"/>
      <c r="NK14" s="177"/>
      <c r="NL14" s="177"/>
      <c r="NM14" s="177">
        <v>11</v>
      </c>
      <c r="NN14" s="177"/>
      <c r="NO14" s="177"/>
      <c r="NP14" s="177"/>
      <c r="NQ14" s="177">
        <v>12</v>
      </c>
      <c r="NR14" s="177"/>
      <c r="NS14" s="177"/>
      <c r="NT14" s="177"/>
      <c r="NU14" s="177">
        <v>13</v>
      </c>
      <c r="NV14" s="177"/>
      <c r="NW14" s="177"/>
      <c r="NX14" s="177"/>
      <c r="NY14" s="177">
        <v>14</v>
      </c>
      <c r="NZ14" s="96" t="s">
        <v>75</v>
      </c>
      <c r="OA14" s="177"/>
      <c r="OB14" s="177"/>
      <c r="OC14" s="177"/>
      <c r="OD14" s="177">
        <v>16</v>
      </c>
      <c r="OE14" s="177"/>
      <c r="OF14" s="177"/>
      <c r="OG14" s="177"/>
      <c r="OH14" s="177">
        <v>17</v>
      </c>
      <c r="OI14" s="177"/>
      <c r="OJ14" s="177"/>
      <c r="OK14" s="177"/>
      <c r="OL14" s="177">
        <v>18</v>
      </c>
      <c r="OM14" s="177"/>
      <c r="ON14" s="177"/>
      <c r="OO14" s="177"/>
      <c r="OP14" s="177">
        <v>19</v>
      </c>
      <c r="OQ14" s="97" t="s">
        <v>76</v>
      </c>
      <c r="OR14" s="78" t="s">
        <v>77</v>
      </c>
      <c r="OS14" s="79" t="s">
        <v>78</v>
      </c>
      <c r="OT14" s="80" t="s">
        <v>79</v>
      </c>
      <c r="OU14" s="77" t="s">
        <v>80</v>
      </c>
      <c r="OX14" s="74" t="s">
        <v>71</v>
      </c>
      <c r="OY14" s="75">
        <v>4</v>
      </c>
      <c r="OZ14" s="76" t="s">
        <v>72</v>
      </c>
      <c r="PA14" s="77">
        <v>6</v>
      </c>
      <c r="PB14" s="77" t="s">
        <v>73</v>
      </c>
      <c r="PC14" s="77">
        <v>8</v>
      </c>
      <c r="PD14" s="77">
        <v>9</v>
      </c>
      <c r="PE14" s="177" t="s">
        <v>74</v>
      </c>
      <c r="PF14" s="177"/>
      <c r="PG14" s="177"/>
      <c r="PH14" s="177"/>
      <c r="PI14" s="177">
        <v>11</v>
      </c>
      <c r="PJ14" s="177"/>
      <c r="PK14" s="177"/>
      <c r="PL14" s="177"/>
      <c r="PM14" s="177">
        <v>12</v>
      </c>
      <c r="PN14" s="177"/>
      <c r="PO14" s="177"/>
      <c r="PP14" s="177"/>
      <c r="PQ14" s="177">
        <v>13</v>
      </c>
      <c r="PR14" s="177"/>
      <c r="PS14" s="177"/>
      <c r="PT14" s="177"/>
      <c r="PU14" s="177">
        <v>14</v>
      </c>
      <c r="PV14" s="96" t="s">
        <v>75</v>
      </c>
      <c r="PW14" s="177"/>
      <c r="PX14" s="177"/>
      <c r="PY14" s="177"/>
      <c r="PZ14" s="177">
        <v>16</v>
      </c>
      <c r="QA14" s="177"/>
      <c r="QB14" s="177"/>
      <c r="QC14" s="177"/>
      <c r="QD14" s="177">
        <v>17</v>
      </c>
      <c r="QE14" s="177"/>
      <c r="QF14" s="177"/>
      <c r="QG14" s="177"/>
      <c r="QH14" s="177">
        <v>18</v>
      </c>
      <c r="QI14" s="177"/>
      <c r="QJ14" s="177"/>
      <c r="QK14" s="177"/>
      <c r="QL14" s="177">
        <v>19</v>
      </c>
      <c r="QM14" s="97" t="s">
        <v>76</v>
      </c>
      <c r="QN14" s="78" t="s">
        <v>77</v>
      </c>
      <c r="QO14" s="79" t="s">
        <v>78</v>
      </c>
      <c r="QP14" s="80" t="s">
        <v>79</v>
      </c>
      <c r="QQ14" s="77" t="s">
        <v>80</v>
      </c>
      <c r="QT14" s="74" t="s">
        <v>71</v>
      </c>
      <c r="QU14" s="75">
        <v>4</v>
      </c>
      <c r="QV14" s="76" t="s">
        <v>72</v>
      </c>
      <c r="QW14" s="77">
        <v>6</v>
      </c>
      <c r="QX14" s="77" t="s">
        <v>73</v>
      </c>
      <c r="QY14" s="77">
        <v>8</v>
      </c>
      <c r="QZ14" s="77">
        <v>9</v>
      </c>
      <c r="RA14" s="177" t="s">
        <v>74</v>
      </c>
      <c r="RB14" s="177"/>
      <c r="RC14" s="177"/>
      <c r="RD14" s="177"/>
      <c r="RE14" s="177">
        <v>11</v>
      </c>
      <c r="RF14" s="177"/>
      <c r="RG14" s="177"/>
      <c r="RH14" s="177"/>
      <c r="RI14" s="177">
        <v>12</v>
      </c>
      <c r="RJ14" s="177"/>
      <c r="RK14" s="177"/>
      <c r="RL14" s="177"/>
      <c r="RM14" s="177">
        <v>13</v>
      </c>
      <c r="RN14" s="177"/>
      <c r="RO14" s="177"/>
      <c r="RP14" s="177"/>
      <c r="RQ14" s="177">
        <v>14</v>
      </c>
      <c r="RR14" s="96" t="s">
        <v>75</v>
      </c>
      <c r="RS14" s="177"/>
      <c r="RT14" s="177"/>
      <c r="RU14" s="177"/>
      <c r="RV14" s="177">
        <v>16</v>
      </c>
      <c r="RW14" s="177"/>
      <c r="RX14" s="177"/>
      <c r="RY14" s="177"/>
      <c r="RZ14" s="177">
        <v>17</v>
      </c>
      <c r="SA14" s="177"/>
      <c r="SB14" s="177"/>
      <c r="SC14" s="177"/>
      <c r="SD14" s="177">
        <v>18</v>
      </c>
      <c r="SE14" s="177"/>
      <c r="SF14" s="177"/>
      <c r="SG14" s="177"/>
      <c r="SH14" s="177">
        <v>19</v>
      </c>
      <c r="SI14" s="97" t="s">
        <v>76</v>
      </c>
      <c r="SJ14" s="78" t="s">
        <v>77</v>
      </c>
      <c r="SK14" s="79" t="s">
        <v>78</v>
      </c>
      <c r="SL14" s="80" t="s">
        <v>79</v>
      </c>
      <c r="SM14" s="77" t="s">
        <v>80</v>
      </c>
      <c r="SP14" s="74" t="s">
        <v>71</v>
      </c>
      <c r="SQ14" s="75">
        <v>4</v>
      </c>
      <c r="SR14" s="76" t="s">
        <v>72</v>
      </c>
      <c r="SS14" s="77">
        <v>6</v>
      </c>
      <c r="ST14" s="77" t="s">
        <v>73</v>
      </c>
      <c r="SU14" s="77">
        <v>8</v>
      </c>
      <c r="SV14" s="77">
        <v>9</v>
      </c>
      <c r="SW14" s="177" t="s">
        <v>74</v>
      </c>
      <c r="SX14" s="177"/>
      <c r="SY14" s="177"/>
      <c r="SZ14" s="177"/>
      <c r="TA14" s="177">
        <v>11</v>
      </c>
      <c r="TB14" s="177"/>
      <c r="TC14" s="177"/>
      <c r="TD14" s="177"/>
      <c r="TE14" s="177">
        <v>12</v>
      </c>
      <c r="TF14" s="177"/>
      <c r="TG14" s="177"/>
      <c r="TH14" s="177"/>
      <c r="TI14" s="177">
        <v>13</v>
      </c>
      <c r="TJ14" s="177"/>
      <c r="TK14" s="177"/>
      <c r="TL14" s="177"/>
      <c r="TM14" s="177">
        <v>14</v>
      </c>
      <c r="TN14" s="96" t="s">
        <v>75</v>
      </c>
      <c r="TO14" s="177"/>
      <c r="TP14" s="177"/>
      <c r="TQ14" s="177"/>
      <c r="TR14" s="177">
        <v>16</v>
      </c>
      <c r="TS14" s="177"/>
      <c r="TT14" s="177"/>
      <c r="TU14" s="177"/>
      <c r="TV14" s="177">
        <v>17</v>
      </c>
      <c r="TW14" s="177"/>
      <c r="TX14" s="177"/>
      <c r="TY14" s="177"/>
      <c r="TZ14" s="177">
        <v>18</v>
      </c>
      <c r="UA14" s="177"/>
      <c r="UB14" s="177"/>
      <c r="UC14" s="177"/>
      <c r="UD14" s="177">
        <v>19</v>
      </c>
      <c r="UE14" s="97" t="s">
        <v>76</v>
      </c>
      <c r="UF14" s="78" t="s">
        <v>77</v>
      </c>
      <c r="UG14" s="79" t="s">
        <v>78</v>
      </c>
      <c r="UH14" s="80" t="s">
        <v>79</v>
      </c>
      <c r="UI14" s="77" t="s">
        <v>80</v>
      </c>
      <c r="UJ14" s="82"/>
      <c r="VB14" s="74" t="s">
        <v>71</v>
      </c>
      <c r="VC14" s="75">
        <v>4</v>
      </c>
      <c r="VD14" s="76" t="s">
        <v>72</v>
      </c>
      <c r="VE14" s="77">
        <v>6</v>
      </c>
      <c r="VF14" s="77" t="s">
        <v>73</v>
      </c>
      <c r="VG14" s="77">
        <v>8</v>
      </c>
      <c r="VH14" s="77">
        <v>9</v>
      </c>
      <c r="VI14" s="177" t="s">
        <v>74</v>
      </c>
      <c r="VJ14" s="177"/>
      <c r="VK14" s="177"/>
      <c r="VL14" s="177"/>
      <c r="VM14" s="177">
        <v>11</v>
      </c>
      <c r="VN14" s="177"/>
      <c r="VO14" s="177"/>
      <c r="VP14" s="177"/>
      <c r="VQ14" s="177">
        <v>12</v>
      </c>
      <c r="VR14" s="177"/>
      <c r="VS14" s="177"/>
      <c r="VT14" s="177"/>
      <c r="VU14" s="177">
        <v>13</v>
      </c>
      <c r="VV14" s="177"/>
      <c r="VW14" s="177"/>
      <c r="VX14" s="177"/>
      <c r="VY14" s="177">
        <v>14</v>
      </c>
      <c r="VZ14" s="96" t="s">
        <v>75</v>
      </c>
      <c r="WA14" s="177"/>
      <c r="WB14" s="177"/>
      <c r="WC14" s="177"/>
      <c r="WD14" s="177">
        <v>16</v>
      </c>
      <c r="WE14" s="177"/>
      <c r="WF14" s="177"/>
      <c r="WG14" s="177"/>
      <c r="WH14" s="177">
        <v>17</v>
      </c>
      <c r="WI14" s="177"/>
      <c r="WJ14" s="177"/>
      <c r="WK14" s="177"/>
      <c r="WL14" s="177">
        <v>18</v>
      </c>
      <c r="WM14" s="177"/>
      <c r="WN14" s="177"/>
      <c r="WO14" s="177"/>
      <c r="WP14" s="177">
        <v>19</v>
      </c>
      <c r="WQ14" s="97" t="s">
        <v>76</v>
      </c>
      <c r="WR14" s="78" t="s">
        <v>77</v>
      </c>
      <c r="WS14" s="79" t="s">
        <v>78</v>
      </c>
      <c r="WT14" s="80" t="s">
        <v>79</v>
      </c>
      <c r="WU14" s="77" t="s">
        <v>80</v>
      </c>
    </row>
    <row r="15" spans="1:624" ht="15.75" hidden="1" thickBot="1" x14ac:dyDescent="0.3">
      <c r="A15" s="98" t="s">
        <v>81</v>
      </c>
      <c r="B15" s="99"/>
      <c r="C15" s="99"/>
      <c r="D15" s="99"/>
      <c r="E15" s="99"/>
      <c r="F15" s="100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6"/>
      <c r="BA15" s="217"/>
      <c r="BB15" s="101"/>
      <c r="BC15" s="101"/>
      <c r="BD15" s="102"/>
      <c r="BE15" s="4"/>
      <c r="BM15" s="218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20"/>
      <c r="DF15" s="221"/>
      <c r="DI15" s="103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5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6"/>
      <c r="EY15" s="104"/>
      <c r="EZ15" s="104"/>
      <c r="FA15" s="107"/>
      <c r="FB15" s="108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10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11"/>
      <c r="GU15" s="109"/>
      <c r="GV15" s="109"/>
      <c r="GW15" s="102"/>
      <c r="GX15" s="102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10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11"/>
      <c r="IR15" s="109"/>
      <c r="IS15" s="109"/>
      <c r="IT15" s="102"/>
      <c r="IU15" s="102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10"/>
      <c r="JW15" s="109"/>
      <c r="JX15" s="585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11"/>
      <c r="KP15" s="109"/>
      <c r="KQ15" s="109"/>
      <c r="KR15" s="102"/>
      <c r="KS15" s="102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10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11"/>
      <c r="MV15" s="112"/>
      <c r="MW15" s="112"/>
      <c r="MX15" s="102"/>
      <c r="MY15" s="102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10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11"/>
      <c r="OR15" s="112"/>
      <c r="OS15" s="112"/>
      <c r="OT15" s="102"/>
      <c r="OU15" s="102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10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11"/>
      <c r="QN15" s="109"/>
      <c r="QO15" s="109"/>
      <c r="QP15" s="102"/>
      <c r="QQ15" s="102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10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11"/>
      <c r="SJ15" s="109"/>
      <c r="SK15" s="109"/>
      <c r="SL15" s="102"/>
      <c r="SM15" s="102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10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11"/>
      <c r="UF15" s="109"/>
      <c r="UG15" s="109"/>
      <c r="UH15" s="102"/>
      <c r="UI15" s="102"/>
      <c r="UJ15" s="102"/>
      <c r="VB15" s="193"/>
      <c r="VC15" s="193"/>
      <c r="VD15" s="193"/>
      <c r="VE15" s="193"/>
      <c r="VF15" s="193"/>
      <c r="VG15" s="193"/>
      <c r="VH15" s="193"/>
      <c r="VI15" s="193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10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11"/>
      <c r="WR15" s="112"/>
      <c r="WS15" s="112"/>
      <c r="WT15" s="102"/>
      <c r="WU15" s="102"/>
    </row>
    <row r="16" spans="1:624" s="116" customFormat="1" ht="13.5" x14ac:dyDescent="0.25">
      <c r="A16" s="441" t="s">
        <v>82</v>
      </c>
      <c r="B16" s="413"/>
      <c r="C16" s="413"/>
      <c r="D16" s="413"/>
      <c r="E16" s="413"/>
      <c r="F16" s="222"/>
      <c r="G16" s="223"/>
      <c r="H16" s="224">
        <f>SUM(H17,H43,H120,H128)</f>
        <v>136883444.13999999</v>
      </c>
      <c r="I16" s="224">
        <f>SUM(I17,I43,I120,I128)</f>
        <v>29722877.75</v>
      </c>
      <c r="J16" s="224">
        <f>SUM(H16:I16)</f>
        <v>166606321.88999999</v>
      </c>
      <c r="K16" s="224">
        <f>SUM(K17,K43,K120,K128)</f>
        <v>166606321.88999999</v>
      </c>
      <c r="L16" s="224">
        <f>SUM(L17,L43,L120,L128)</f>
        <v>0</v>
      </c>
      <c r="M16" s="224">
        <f>SUM(M17,M43,M120,M128)</f>
        <v>0</v>
      </c>
      <c r="N16" s="224">
        <f>SUM(N17,N43,N120,N128)</f>
        <v>0</v>
      </c>
      <c r="O16" s="225">
        <f>(K16-L16)-M16+N16</f>
        <v>166606321.88999999</v>
      </c>
      <c r="P16" s="224">
        <f>P17+P43+P120+P128</f>
        <v>4545583.7999999989</v>
      </c>
      <c r="Q16" s="224">
        <f t="shared" ref="Q16:V16" si="0">SUM(Q17,Q43,Q120,Q128)</f>
        <v>5366355.4800000004</v>
      </c>
      <c r="R16" s="224">
        <f t="shared" si="0"/>
        <v>392357.04000000004</v>
      </c>
      <c r="S16" s="224">
        <f t="shared" si="0"/>
        <v>10304296.32</v>
      </c>
      <c r="T16" s="224">
        <f t="shared" si="0"/>
        <v>287805.71999999997</v>
      </c>
      <c r="U16" s="224">
        <f t="shared" si="0"/>
        <v>584464.09</v>
      </c>
      <c r="V16" s="224">
        <f t="shared" si="0"/>
        <v>292642.48</v>
      </c>
      <c r="W16" s="224">
        <f>SUM(T16:V16)</f>
        <v>1164912.29</v>
      </c>
      <c r="X16" s="224">
        <f>SUM(X17,X43,X120,X128)</f>
        <v>2076344.25</v>
      </c>
      <c r="Y16" s="224">
        <f>SUM(Y17,Y43,Y120,Y128)</f>
        <v>3630629.6799999997</v>
      </c>
      <c r="Z16" s="224">
        <f>SUM(Z17,Z43,Z120,Z128)</f>
        <v>246976.2</v>
      </c>
      <c r="AA16" s="224">
        <f>SUM(X16:Z16)</f>
        <v>5953950.1299999999</v>
      </c>
      <c r="AB16" s="224">
        <f>SUM(AB17,AB43,AB120,AB128)</f>
        <v>0</v>
      </c>
      <c r="AC16" s="224">
        <f>SUM(AC17,AC43,AC120,AC128)</f>
        <v>0</v>
      </c>
      <c r="AD16" s="224">
        <f>SUM(AD17,AD43,AD120,AD128)</f>
        <v>0</v>
      </c>
      <c r="AE16" s="224">
        <f>SUM(AB16:AD16)</f>
        <v>0</v>
      </c>
      <c r="AF16" s="224">
        <f>AE16+AA16+W16+S16</f>
        <v>17423158.740000002</v>
      </c>
      <c r="AG16" s="224">
        <f>SUM(AG17,AG43,AG120,AG128)</f>
        <v>3155811.3</v>
      </c>
      <c r="AH16" s="224">
        <f>SUM(AH17,AH43,AH120,AH128)</f>
        <v>4564238.4700000007</v>
      </c>
      <c r="AI16" s="224">
        <f>SUM(AI17,AI43,AI120,AI128)</f>
        <v>392357.04000000004</v>
      </c>
      <c r="AJ16" s="225">
        <f>SUM(AG16:AI16)</f>
        <v>8112406.8100000005</v>
      </c>
      <c r="AK16" s="224">
        <f>SUM(AK17,AK43,AK120,AK128)</f>
        <v>287805.71999999997</v>
      </c>
      <c r="AL16" s="224">
        <f>SUM(AL17,AL43,AL120,AL128)</f>
        <v>584464.09</v>
      </c>
      <c r="AM16" s="224">
        <f>SUM(AM17,AM43,AM120,AM128)</f>
        <v>292642.48</v>
      </c>
      <c r="AN16" s="224">
        <f>SUM(AK16:AM16)</f>
        <v>1164912.29</v>
      </c>
      <c r="AO16" s="224">
        <f>SUM(AO17,AO43,AO120,AO128)</f>
        <v>346244.25</v>
      </c>
      <c r="AP16" s="224">
        <f>SUM(AP17,AP43,AP120,AP128)</f>
        <v>352881.68</v>
      </c>
      <c r="AQ16" s="224">
        <f>SUM(AQ17,AQ43,AQ120,AQ128)</f>
        <v>1206824.2</v>
      </c>
      <c r="AR16" s="224">
        <f>SUM(AO16:AQ16)</f>
        <v>1905950.13</v>
      </c>
      <c r="AS16" s="224">
        <f>SUM(AS17,AS43,AS120,AS128)</f>
        <v>0</v>
      </c>
      <c r="AT16" s="224">
        <f>SUM(AT17,AT43,AT120,AT128)</f>
        <v>0</v>
      </c>
      <c r="AU16" s="224">
        <f>SUM(AU17,AU43,AU120,AU128)</f>
        <v>0</v>
      </c>
      <c r="AV16" s="224">
        <f>SUM(AS16:AU16)</f>
        <v>0</v>
      </c>
      <c r="AW16" s="224">
        <f>AV16+AR16+AN16+AJ16</f>
        <v>11183269.23</v>
      </c>
      <c r="AX16" s="224">
        <f>J16-O16</f>
        <v>0</v>
      </c>
      <c r="AY16" s="224">
        <f>O16-AF16</f>
        <v>149183163.14999998</v>
      </c>
      <c r="AZ16" s="224">
        <f>SUM(AZ17,AZ43,AZ120,AZ128)</f>
        <v>0</v>
      </c>
      <c r="BA16" s="224">
        <f>SUM(BA17,BA43,BA120,BA128)</f>
        <v>0</v>
      </c>
      <c r="BB16" s="226">
        <f>CK16+EG16+GC16+HZ16+JV16+MD16+NZ16+PV16+RR16+TN16</f>
        <v>17803173.619999997</v>
      </c>
      <c r="BC16" s="226">
        <f>BB16-AF16</f>
        <v>380014.87999999523</v>
      </c>
      <c r="BD16" s="224">
        <f>AZ16-DE16-FA16-GW16-IT16-KR16-MX16-OT16-QP16-SL16-UH16</f>
        <v>0</v>
      </c>
      <c r="BE16" s="227"/>
      <c r="BF16" s="228">
        <f>BG16-O16</f>
        <v>-6126385.4399999976</v>
      </c>
      <c r="BG16" s="224">
        <f>SUM(BG17,BG43,BG120,BG128)</f>
        <v>160479936.44999999</v>
      </c>
      <c r="BH16" s="229"/>
      <c r="BI16" s="229"/>
      <c r="BJ16" s="229"/>
      <c r="BK16" s="224">
        <f>SUM(BK17,BK43,BK120,BK128)</f>
        <v>130980000</v>
      </c>
      <c r="BL16" s="224"/>
      <c r="BM16" s="224">
        <f>SUM(BM17,BM43,BM120,BM128)</f>
        <v>126067594.51000001</v>
      </c>
      <c r="BN16" s="224">
        <f>SUM(BN17,BN43,BN120,BN128)</f>
        <v>293536.12</v>
      </c>
      <c r="BO16" s="230">
        <f>SUM(BM16:BN16)</f>
        <v>126361130.63000001</v>
      </c>
      <c r="BP16" s="224">
        <f>SUM(BP17,BP43,BP120,BP128)</f>
        <v>126361130.63</v>
      </c>
      <c r="BQ16" s="224">
        <f>SUM(BQ17,BQ43,BQ120,BQ128)</f>
        <v>0</v>
      </c>
      <c r="BR16" s="224">
        <f>SUM(BR17,BR43,BR120,BR128)</f>
        <v>0</v>
      </c>
      <c r="BS16" s="224">
        <f>SUM(BS17,BS43,BS120,BS128)</f>
        <v>0</v>
      </c>
      <c r="BT16" s="224">
        <f>(BP16-BQ16)-BR16+BS16</f>
        <v>126361130.63</v>
      </c>
      <c r="BU16" s="224">
        <f>BU17+BU43+BU120+BU128</f>
        <v>906427.66999999993</v>
      </c>
      <c r="BV16" s="224">
        <f t="shared" ref="BV16:CA16" si="1">SUM(BV17,BV43,BV120,BV128)</f>
        <v>979845.34000000008</v>
      </c>
      <c r="BW16" s="224">
        <f t="shared" si="1"/>
        <v>0</v>
      </c>
      <c r="BX16" s="224">
        <f t="shared" si="1"/>
        <v>1886273.01</v>
      </c>
      <c r="BY16" s="224">
        <f t="shared" si="1"/>
        <v>0</v>
      </c>
      <c r="BZ16" s="224">
        <f t="shared" si="1"/>
        <v>0</v>
      </c>
      <c r="CA16" s="224">
        <f t="shared" si="1"/>
        <v>0</v>
      </c>
      <c r="CB16" s="224">
        <f>SUM(BY16:CA16)</f>
        <v>0</v>
      </c>
      <c r="CC16" s="224">
        <f>SUM(CC17,CC43,CC120,CC128)</f>
        <v>0</v>
      </c>
      <c r="CD16" s="224">
        <f>SUM(CD17,CD43,CD120,CD128)</f>
        <v>0</v>
      </c>
      <c r="CE16" s="224">
        <f>SUM(CE17,CE43,CE120,CE128)</f>
        <v>0</v>
      </c>
      <c r="CF16" s="224">
        <f>SUM(CC16:CE16)</f>
        <v>0</v>
      </c>
      <c r="CG16" s="224">
        <f>SUM(CG17,CG43,CG120,CG128)</f>
        <v>0</v>
      </c>
      <c r="CH16" s="224">
        <f>SUM(CH17,CH43,CH120,CH128)</f>
        <v>0</v>
      </c>
      <c r="CI16" s="224">
        <f>SUM(CI17,CI43,CI120,CI128)</f>
        <v>0</v>
      </c>
      <c r="CJ16" s="224">
        <f>SUM(CG16:CI16)</f>
        <v>0</v>
      </c>
      <c r="CK16" s="224">
        <f>SUM(BX16,CB16,CF16,CJ16)</f>
        <v>1886273.01</v>
      </c>
      <c r="CL16" s="224">
        <f>SUM(CL17,CL43,CL120,CL128)</f>
        <v>906427.66999999993</v>
      </c>
      <c r="CM16" s="224">
        <f>SUM(CM17,CM43,CM120,CM128)</f>
        <v>887517.91999999993</v>
      </c>
      <c r="CN16" s="224">
        <f>SUM(CN17,CN43,CN120,CN128)</f>
        <v>0</v>
      </c>
      <c r="CO16" s="224">
        <f>SUM(CL16:CN16)</f>
        <v>1793945.5899999999</v>
      </c>
      <c r="CP16" s="224">
        <f>SUM(CP17,CP43,CP120,CP128)</f>
        <v>0</v>
      </c>
      <c r="CQ16" s="224">
        <f>SUM(CQ17,CQ43,CQ120,CQ128)</f>
        <v>0</v>
      </c>
      <c r="CR16" s="224">
        <f>SUM(CR17,CR43,CR120,CR128)</f>
        <v>0</v>
      </c>
      <c r="CS16" s="224">
        <f>SUM(CP16:CR16)</f>
        <v>0</v>
      </c>
      <c r="CT16" s="224">
        <f>SUM(CT17,CT43,CT120,CT128)</f>
        <v>0</v>
      </c>
      <c r="CU16" s="224">
        <f>SUM(CU17,CU43,CU120,CU128)</f>
        <v>0</v>
      </c>
      <c r="CV16" s="224">
        <f>SUM(CV17,CV43,CV120,CV128)</f>
        <v>0</v>
      </c>
      <c r="CW16" s="224">
        <f>SUM(CT16:CV16)</f>
        <v>0</v>
      </c>
      <c r="CX16" s="224">
        <f>SUM(CX17,CX43,CX120,CX128)</f>
        <v>0</v>
      </c>
      <c r="CY16" s="224">
        <f>SUM(CY17,CY43,CY120,CY128)</f>
        <v>0</v>
      </c>
      <c r="CZ16" s="224">
        <f>SUM(CZ17,CZ43,CZ120,CZ128)</f>
        <v>0</v>
      </c>
      <c r="DA16" s="224">
        <f>SUM(CX16:CZ16)</f>
        <v>0</v>
      </c>
      <c r="DB16" s="224">
        <f>SUM(CO16,CS16,CW16,DA16)</f>
        <v>1793945.5899999999</v>
      </c>
      <c r="DC16" s="224">
        <f>BO16-BT16</f>
        <v>0</v>
      </c>
      <c r="DD16" s="224">
        <f>BT16-CK16</f>
        <v>124474857.61999999</v>
      </c>
      <c r="DE16" s="224">
        <f>SUM(DE17,DE43,DE120,DE128)</f>
        <v>0</v>
      </c>
      <c r="DF16" s="224">
        <f>SUM(DF17,DF43,DF120,DF128)</f>
        <v>0</v>
      </c>
      <c r="DG16" s="231">
        <f>CK16-DB16</f>
        <v>92327.420000000158</v>
      </c>
      <c r="DH16" s="232">
        <f>CK16-DB16</f>
        <v>92327.420000000158</v>
      </c>
      <c r="DI16" s="224">
        <f>SUM(DI17,DI43,DI120,DI128)</f>
        <v>289831</v>
      </c>
      <c r="DJ16" s="224">
        <f>SUM(DJ17,DJ43,DJ120,DJ128)</f>
        <v>9710195.4199999999</v>
      </c>
      <c r="DK16" s="225">
        <f>SUM(DI16:DJ16)</f>
        <v>10000026.42</v>
      </c>
      <c r="DL16" s="224">
        <f>SUM(DL17,DL43,DL120,DL128)</f>
        <v>10000026.42</v>
      </c>
      <c r="DM16" s="224">
        <f>SUM(DM17,DM43,DM120,DM128)</f>
        <v>0</v>
      </c>
      <c r="DN16" s="224">
        <f>SUM(DN17,DN43,DN120,DN128)</f>
        <v>0</v>
      </c>
      <c r="DO16" s="224">
        <f>SUM(DO17,DO43,DO120,DO128)</f>
        <v>0</v>
      </c>
      <c r="DP16" s="225">
        <f>(DL16-DM16)-DN16+DO16</f>
        <v>10000026.42</v>
      </c>
      <c r="DQ16" s="226">
        <f t="shared" ref="DQ16:FB16" si="2">DQ17+DQ43+DQ120+DQ128</f>
        <v>495937.75</v>
      </c>
      <c r="DR16" s="226">
        <f t="shared" si="2"/>
        <v>999347.55</v>
      </c>
      <c r="DS16" s="226">
        <f t="shared" si="2"/>
        <v>0</v>
      </c>
      <c r="DT16" s="226">
        <f t="shared" si="2"/>
        <v>1495285.3</v>
      </c>
      <c r="DU16" s="226">
        <f t="shared" si="2"/>
        <v>0</v>
      </c>
      <c r="DV16" s="226">
        <f t="shared" si="2"/>
        <v>0</v>
      </c>
      <c r="DW16" s="226">
        <f t="shared" si="2"/>
        <v>0</v>
      </c>
      <c r="DX16" s="226">
        <f t="shared" si="2"/>
        <v>0</v>
      </c>
      <c r="DY16" s="226">
        <f t="shared" si="2"/>
        <v>0</v>
      </c>
      <c r="DZ16" s="226">
        <f t="shared" si="2"/>
        <v>0</v>
      </c>
      <c r="EA16" s="226">
        <f t="shared" si="2"/>
        <v>0</v>
      </c>
      <c r="EB16" s="226">
        <f t="shared" si="2"/>
        <v>0</v>
      </c>
      <c r="EC16" s="226">
        <f t="shared" si="2"/>
        <v>0</v>
      </c>
      <c r="ED16" s="226">
        <f t="shared" si="2"/>
        <v>0</v>
      </c>
      <c r="EE16" s="226">
        <f t="shared" si="2"/>
        <v>0</v>
      </c>
      <c r="EF16" s="226">
        <f t="shared" si="2"/>
        <v>0</v>
      </c>
      <c r="EG16" s="226">
        <f t="shared" si="2"/>
        <v>1495285.3</v>
      </c>
      <c r="EH16" s="226">
        <f t="shared" si="2"/>
        <v>495937.75</v>
      </c>
      <c r="EI16" s="226">
        <f t="shared" si="2"/>
        <v>999347.55</v>
      </c>
      <c r="EJ16" s="226">
        <f t="shared" si="2"/>
        <v>0</v>
      </c>
      <c r="EK16" s="226">
        <f t="shared" si="2"/>
        <v>1495285.3</v>
      </c>
      <c r="EL16" s="226">
        <f t="shared" si="2"/>
        <v>0</v>
      </c>
      <c r="EM16" s="226">
        <f t="shared" si="2"/>
        <v>0</v>
      </c>
      <c r="EN16" s="226">
        <f t="shared" si="2"/>
        <v>0</v>
      </c>
      <c r="EO16" s="226">
        <f t="shared" si="2"/>
        <v>0</v>
      </c>
      <c r="EP16" s="226">
        <f t="shared" si="2"/>
        <v>0</v>
      </c>
      <c r="EQ16" s="226">
        <f t="shared" si="2"/>
        <v>0</v>
      </c>
      <c r="ER16" s="226">
        <f t="shared" si="2"/>
        <v>0</v>
      </c>
      <c r="ES16" s="226">
        <f t="shared" si="2"/>
        <v>0</v>
      </c>
      <c r="ET16" s="226">
        <f t="shared" si="2"/>
        <v>0</v>
      </c>
      <c r="EU16" s="226">
        <f t="shared" si="2"/>
        <v>0</v>
      </c>
      <c r="EV16" s="226">
        <f t="shared" si="2"/>
        <v>0</v>
      </c>
      <c r="EW16" s="226">
        <f t="shared" si="2"/>
        <v>0</v>
      </c>
      <c r="EX16" s="226">
        <f t="shared" si="2"/>
        <v>1495285.3</v>
      </c>
      <c r="EY16" s="226">
        <f t="shared" si="2"/>
        <v>0</v>
      </c>
      <c r="EZ16" s="226">
        <f t="shared" si="2"/>
        <v>8504741.1199999992</v>
      </c>
      <c r="FA16" s="226">
        <f t="shared" si="2"/>
        <v>0</v>
      </c>
      <c r="FB16" s="226">
        <f t="shared" si="2"/>
        <v>0</v>
      </c>
      <c r="FC16" s="233"/>
      <c r="FD16" s="232">
        <f>EG16-EX16</f>
        <v>0</v>
      </c>
      <c r="FE16" s="224">
        <f t="shared" ref="FE16:FK16" si="3">SUM(FE17,FE43,FE120,FE128)</f>
        <v>235785</v>
      </c>
      <c r="FF16" s="224">
        <f t="shared" si="3"/>
        <v>1387800</v>
      </c>
      <c r="FG16" s="224">
        <f t="shared" si="3"/>
        <v>1623585</v>
      </c>
      <c r="FH16" s="224">
        <f t="shared" si="3"/>
        <v>1623585</v>
      </c>
      <c r="FI16" s="224">
        <f t="shared" si="3"/>
        <v>0</v>
      </c>
      <c r="FJ16" s="224">
        <f t="shared" si="3"/>
        <v>0</v>
      </c>
      <c r="FK16" s="224">
        <f t="shared" si="3"/>
        <v>0</v>
      </c>
      <c r="FL16" s="225">
        <f>(FH16-FI16)-FJ16+FK16</f>
        <v>1623585</v>
      </c>
      <c r="FM16" s="226">
        <f t="shared" ref="FM16:GX16" si="4">FM17+FM43+FM120+FM128</f>
        <v>1587129.45</v>
      </c>
      <c r="FN16" s="226">
        <f t="shared" si="4"/>
        <v>229810</v>
      </c>
      <c r="FO16" s="226">
        <f t="shared" si="4"/>
        <v>0</v>
      </c>
      <c r="FP16" s="226">
        <f t="shared" si="4"/>
        <v>1816939.45</v>
      </c>
      <c r="FQ16" s="226">
        <f t="shared" si="4"/>
        <v>0</v>
      </c>
      <c r="FR16" s="226">
        <f t="shared" si="4"/>
        <v>0</v>
      </c>
      <c r="FS16" s="226">
        <f t="shared" si="4"/>
        <v>0</v>
      </c>
      <c r="FT16" s="226">
        <f t="shared" si="4"/>
        <v>0</v>
      </c>
      <c r="FU16" s="226">
        <f t="shared" si="4"/>
        <v>0</v>
      </c>
      <c r="FV16" s="226">
        <f t="shared" si="4"/>
        <v>0</v>
      </c>
      <c r="FW16" s="226">
        <f t="shared" si="4"/>
        <v>0</v>
      </c>
      <c r="FX16" s="226">
        <f t="shared" si="4"/>
        <v>0</v>
      </c>
      <c r="FY16" s="226">
        <f t="shared" si="4"/>
        <v>0</v>
      </c>
      <c r="FZ16" s="226">
        <f t="shared" si="4"/>
        <v>0</v>
      </c>
      <c r="GA16" s="226">
        <f t="shared" si="4"/>
        <v>0</v>
      </c>
      <c r="GB16" s="226">
        <f t="shared" si="4"/>
        <v>0</v>
      </c>
      <c r="GC16" s="226">
        <f t="shared" si="4"/>
        <v>1816939.45</v>
      </c>
      <c r="GD16" s="226">
        <f t="shared" si="4"/>
        <v>199329.45</v>
      </c>
      <c r="GE16" s="226">
        <f t="shared" si="4"/>
        <v>1035510</v>
      </c>
      <c r="GF16" s="226">
        <f t="shared" si="4"/>
        <v>0</v>
      </c>
      <c r="GG16" s="226">
        <f t="shared" si="4"/>
        <v>1234839.45</v>
      </c>
      <c r="GH16" s="226">
        <f t="shared" si="4"/>
        <v>0</v>
      </c>
      <c r="GI16" s="226">
        <f t="shared" si="4"/>
        <v>0</v>
      </c>
      <c r="GJ16" s="226">
        <f t="shared" si="4"/>
        <v>0</v>
      </c>
      <c r="GK16" s="226">
        <f t="shared" si="4"/>
        <v>0</v>
      </c>
      <c r="GL16" s="226">
        <f t="shared" si="4"/>
        <v>0</v>
      </c>
      <c r="GM16" s="226">
        <f t="shared" si="4"/>
        <v>0</v>
      </c>
      <c r="GN16" s="226">
        <f t="shared" si="4"/>
        <v>0</v>
      </c>
      <c r="GO16" s="226">
        <f t="shared" si="4"/>
        <v>0</v>
      </c>
      <c r="GP16" s="226">
        <f t="shared" si="4"/>
        <v>0</v>
      </c>
      <c r="GQ16" s="226">
        <f t="shared" si="4"/>
        <v>0</v>
      </c>
      <c r="GR16" s="226">
        <f t="shared" si="4"/>
        <v>0</v>
      </c>
      <c r="GS16" s="226">
        <f t="shared" si="4"/>
        <v>0</v>
      </c>
      <c r="GT16" s="226">
        <f t="shared" si="4"/>
        <v>1234839.45</v>
      </c>
      <c r="GU16" s="224">
        <f t="shared" si="4"/>
        <v>0</v>
      </c>
      <c r="GV16" s="224">
        <f t="shared" si="4"/>
        <v>-193354.44999999995</v>
      </c>
      <c r="GW16" s="226">
        <f t="shared" si="4"/>
        <v>0</v>
      </c>
      <c r="GX16" s="226">
        <f t="shared" si="4"/>
        <v>0</v>
      </c>
      <c r="GY16" s="232">
        <f>GC16-GT16</f>
        <v>582100</v>
      </c>
      <c r="GZ16" s="233"/>
      <c r="HA16" s="233"/>
      <c r="HB16" s="224">
        <f>HB17+HB43+HB120+HB128</f>
        <v>306657</v>
      </c>
      <c r="HC16" s="224">
        <f>HC17+HC43+HC120+HC128</f>
        <v>4711371.24</v>
      </c>
      <c r="HD16" s="224">
        <f>HD17+HD43+HD120+HD128</f>
        <v>5018028.24</v>
      </c>
      <c r="HE16" s="224">
        <f>HE17+HE43+HE120+HE128</f>
        <v>5018028.24</v>
      </c>
      <c r="HF16" s="224">
        <f>SUM(HF17,HF43,HF120,HF128)</f>
        <v>0</v>
      </c>
      <c r="HG16" s="224">
        <f>SUM(HG17,HG43,HG120,HG128)</f>
        <v>0</v>
      </c>
      <c r="HH16" s="224">
        <f>SUM(HH17,HH43,HH120,HH128)</f>
        <v>0</v>
      </c>
      <c r="HI16" s="224">
        <f>SUM(HI17,HI43,HI120,HI128)</f>
        <v>5018028.24</v>
      </c>
      <c r="HJ16" s="226">
        <f t="shared" ref="HJ16:IU16" si="5">HJ17+HJ43+HJ120+HJ128</f>
        <v>198629.5</v>
      </c>
      <c r="HK16" s="226">
        <f t="shared" si="5"/>
        <v>1712146.59</v>
      </c>
      <c r="HL16" s="226">
        <f t="shared" si="5"/>
        <v>0</v>
      </c>
      <c r="HM16" s="226">
        <f t="shared" si="5"/>
        <v>1910776.09</v>
      </c>
      <c r="HN16" s="226">
        <f t="shared" si="5"/>
        <v>0</v>
      </c>
      <c r="HO16" s="226">
        <f t="shared" si="5"/>
        <v>0</v>
      </c>
      <c r="HP16" s="226">
        <f t="shared" si="5"/>
        <v>0</v>
      </c>
      <c r="HQ16" s="226">
        <f t="shared" si="5"/>
        <v>0</v>
      </c>
      <c r="HR16" s="226">
        <f t="shared" si="5"/>
        <v>0</v>
      </c>
      <c r="HS16" s="226">
        <f t="shared" si="5"/>
        <v>0</v>
      </c>
      <c r="HT16" s="226">
        <f t="shared" si="5"/>
        <v>0</v>
      </c>
      <c r="HU16" s="226">
        <f t="shared" si="5"/>
        <v>0</v>
      </c>
      <c r="HV16" s="226">
        <f t="shared" si="5"/>
        <v>0</v>
      </c>
      <c r="HW16" s="226">
        <f t="shared" si="5"/>
        <v>0</v>
      </c>
      <c r="HX16" s="226">
        <f t="shared" si="5"/>
        <v>0</v>
      </c>
      <c r="HY16" s="226">
        <f t="shared" si="5"/>
        <v>0</v>
      </c>
      <c r="HZ16" s="226">
        <f t="shared" si="5"/>
        <v>1910776.09</v>
      </c>
      <c r="IA16" s="226">
        <f t="shared" si="5"/>
        <v>196657</v>
      </c>
      <c r="IB16" s="226">
        <f t="shared" si="5"/>
        <v>196657</v>
      </c>
      <c r="IC16" s="226">
        <f t="shared" si="5"/>
        <v>0</v>
      </c>
      <c r="ID16" s="226">
        <f t="shared" si="5"/>
        <v>393314</v>
      </c>
      <c r="IE16" s="226">
        <f t="shared" si="5"/>
        <v>0</v>
      </c>
      <c r="IF16" s="226">
        <f t="shared" si="5"/>
        <v>0</v>
      </c>
      <c r="IG16" s="226">
        <f t="shared" si="5"/>
        <v>0</v>
      </c>
      <c r="IH16" s="226">
        <f t="shared" si="5"/>
        <v>0</v>
      </c>
      <c r="II16" s="226">
        <f t="shared" si="5"/>
        <v>0</v>
      </c>
      <c r="IJ16" s="226">
        <f t="shared" si="5"/>
        <v>0</v>
      </c>
      <c r="IK16" s="226">
        <f t="shared" si="5"/>
        <v>0</v>
      </c>
      <c r="IL16" s="226">
        <f t="shared" si="5"/>
        <v>0</v>
      </c>
      <c r="IM16" s="226">
        <f t="shared" si="5"/>
        <v>0</v>
      </c>
      <c r="IN16" s="226">
        <f t="shared" si="5"/>
        <v>0</v>
      </c>
      <c r="IO16" s="226">
        <f t="shared" si="5"/>
        <v>0</v>
      </c>
      <c r="IP16" s="226">
        <f t="shared" si="5"/>
        <v>0</v>
      </c>
      <c r="IQ16" s="226">
        <f t="shared" si="5"/>
        <v>393314</v>
      </c>
      <c r="IR16" s="224">
        <f t="shared" si="5"/>
        <v>0</v>
      </c>
      <c r="IS16" s="224">
        <f t="shared" si="5"/>
        <v>3107252.1500000004</v>
      </c>
      <c r="IT16" s="226">
        <f t="shared" si="5"/>
        <v>0</v>
      </c>
      <c r="IU16" s="226">
        <f t="shared" si="5"/>
        <v>0</v>
      </c>
      <c r="IV16" s="232">
        <f>HZ16-IQ16</f>
        <v>1517462.09</v>
      </c>
      <c r="IW16" s="233"/>
      <c r="IX16" s="458">
        <f>SUM(IX17,IX43,IX120,IX128,)</f>
        <v>16134066.140000001</v>
      </c>
      <c r="IY16" s="458">
        <f>SUM(IY17,IY43,IY120,IY128)</f>
        <v>0</v>
      </c>
      <c r="IZ16" s="458">
        <f>SUM(IX16:IY16)</f>
        <v>16134066.140000001</v>
      </c>
      <c r="JA16" s="458">
        <f>SUM(JA17,JA43,JA120,JA128)</f>
        <v>16134066.140000001</v>
      </c>
      <c r="JB16" s="458">
        <f>SUM(JB17,JB43,JB120,JB128)</f>
        <v>0</v>
      </c>
      <c r="JC16" s="458">
        <f>SUM(JC17,JC43,JC120,JC128)</f>
        <v>0</v>
      </c>
      <c r="JD16" s="458">
        <f>SUM(JD17,JD43,JD120,JD128)</f>
        <v>0</v>
      </c>
      <c r="JE16" s="460">
        <f>(JA16-JB16)-JC16+JD16</f>
        <v>16134066.140000001</v>
      </c>
      <c r="JF16" s="234">
        <f t="shared" ref="JF16:JK16" si="6">JF17+JF43+JF120+JF128</f>
        <v>260477.8</v>
      </c>
      <c r="JG16" s="234">
        <f t="shared" si="6"/>
        <v>302231.66000000003</v>
      </c>
      <c r="JH16" s="234">
        <f t="shared" si="6"/>
        <v>399737.24</v>
      </c>
      <c r="JI16" s="458">
        <f t="shared" si="6"/>
        <v>962446.7</v>
      </c>
      <c r="JJ16" s="458">
        <f t="shared" si="6"/>
        <v>312658.06</v>
      </c>
      <c r="JK16" s="458">
        <f t="shared" si="6"/>
        <v>621478.77</v>
      </c>
      <c r="JL16" s="458">
        <f>JL17+JL43+JL120+JL12</f>
        <v>434090.48</v>
      </c>
      <c r="JM16" s="458">
        <f t="shared" ref="JM16:KS16" si="7">JM17+JM43+JM120+JM128</f>
        <v>1368227.31</v>
      </c>
      <c r="JN16" s="458">
        <f t="shared" si="7"/>
        <v>2124454.42</v>
      </c>
      <c r="JO16" s="458">
        <f t="shared" si="7"/>
        <v>3671127.9799999995</v>
      </c>
      <c r="JP16" s="458">
        <f t="shared" si="7"/>
        <v>301229.8</v>
      </c>
      <c r="JQ16" s="458">
        <f t="shared" si="7"/>
        <v>6096812.1999999993</v>
      </c>
      <c r="JR16" s="458">
        <f t="shared" si="7"/>
        <v>0</v>
      </c>
      <c r="JS16" s="458">
        <f t="shared" si="7"/>
        <v>0</v>
      </c>
      <c r="JT16" s="458">
        <f t="shared" si="7"/>
        <v>0</v>
      </c>
      <c r="JU16" s="458">
        <f t="shared" si="7"/>
        <v>0</v>
      </c>
      <c r="JV16" s="458">
        <f t="shared" si="7"/>
        <v>8427486.209999999</v>
      </c>
      <c r="JW16" s="556">
        <f t="shared" si="7"/>
        <v>260477.8</v>
      </c>
      <c r="JX16" s="586"/>
      <c r="JY16" s="587"/>
      <c r="JZ16" s="569">
        <f t="shared" si="7"/>
        <v>302726.66000000003</v>
      </c>
      <c r="KA16" s="458">
        <f t="shared" si="7"/>
        <v>399242.23999999999</v>
      </c>
      <c r="KB16" s="458">
        <f t="shared" si="7"/>
        <v>962446.7</v>
      </c>
      <c r="KC16" s="458">
        <f t="shared" si="7"/>
        <v>312658.06</v>
      </c>
      <c r="KD16" s="458">
        <f t="shared" si="7"/>
        <v>621478.77</v>
      </c>
      <c r="KE16" s="458">
        <f t="shared" si="7"/>
        <v>434090.48</v>
      </c>
      <c r="KF16" s="458">
        <f t="shared" si="7"/>
        <v>1368227.31</v>
      </c>
      <c r="KG16" s="458">
        <f t="shared" si="7"/>
        <v>394354.42</v>
      </c>
      <c r="KH16" s="458">
        <f t="shared" si="7"/>
        <v>393379.98</v>
      </c>
      <c r="KI16" s="458">
        <f t="shared" si="7"/>
        <v>1261077.7999999998</v>
      </c>
      <c r="KJ16" s="458">
        <f t="shared" si="7"/>
        <v>2048812.2</v>
      </c>
      <c r="KK16" s="458">
        <f t="shared" si="7"/>
        <v>0</v>
      </c>
      <c r="KL16" s="458">
        <f t="shared" si="7"/>
        <v>0</v>
      </c>
      <c r="KM16" s="458">
        <f t="shared" si="7"/>
        <v>0</v>
      </c>
      <c r="KN16" s="458">
        <f t="shared" si="7"/>
        <v>0</v>
      </c>
      <c r="KO16" s="458">
        <f t="shared" si="7"/>
        <v>4379486.21</v>
      </c>
      <c r="KP16" s="458">
        <f t="shared" si="7"/>
        <v>0</v>
      </c>
      <c r="KQ16" s="458">
        <f t="shared" si="7"/>
        <v>7706579.9300000016</v>
      </c>
      <c r="KR16" s="458">
        <f t="shared" si="7"/>
        <v>0</v>
      </c>
      <c r="KS16" s="459">
        <f t="shared" si="7"/>
        <v>0</v>
      </c>
      <c r="KT16" s="211">
        <f>JV16-KO16</f>
        <v>4047999.9999999991</v>
      </c>
      <c r="KU16" s="211"/>
      <c r="KV16" s="211"/>
      <c r="KW16" s="211"/>
      <c r="KX16" s="211"/>
      <c r="KY16" s="211"/>
      <c r="KZ16" s="211"/>
      <c r="LA16" s="211"/>
      <c r="LB16" s="211"/>
      <c r="LC16" s="211"/>
      <c r="LD16" s="211"/>
      <c r="LF16" s="17">
        <f>SUM(LF17,LF43,LF120,LF128)</f>
        <v>460648</v>
      </c>
      <c r="LG16" s="17">
        <f>SUM(LG17,LG43,LG120,LG128)</f>
        <v>13619974.970000001</v>
      </c>
      <c r="LH16" s="190">
        <f>SUM(LF16:LG16)</f>
        <v>14080622.970000001</v>
      </c>
      <c r="LI16" s="17">
        <f>SUM(LI17,LI43,LI120,LI128)</f>
        <v>14080622.970000001</v>
      </c>
      <c r="LJ16" s="17">
        <f>SUM(LJ17,LJ43,LJ120,LJ128)</f>
        <v>0</v>
      </c>
      <c r="LK16" s="17">
        <f>SUM(LK17,LK43,LK120,LK128)</f>
        <v>0</v>
      </c>
      <c r="LL16" s="17">
        <f>SUM(LL17,LL43,LL120,LL128)</f>
        <v>0</v>
      </c>
      <c r="LM16" s="190">
        <f>(LI16-LJ16)-LK16+LL16</f>
        <v>14080622.970000001</v>
      </c>
      <c r="LN16" s="191">
        <f t="shared" ref="LN16:MY16" si="8">LN17+LN43+LN120+LN128</f>
        <v>290648</v>
      </c>
      <c r="LO16" s="191">
        <f t="shared" si="8"/>
        <v>290648</v>
      </c>
      <c r="LP16" s="191">
        <f t="shared" si="8"/>
        <v>0</v>
      </c>
      <c r="LQ16" s="191">
        <f t="shared" si="8"/>
        <v>581296</v>
      </c>
      <c r="LR16" s="191">
        <f t="shared" si="8"/>
        <v>0</v>
      </c>
      <c r="LS16" s="191">
        <f t="shared" si="8"/>
        <v>0</v>
      </c>
      <c r="LT16" s="191">
        <f t="shared" si="8"/>
        <v>0</v>
      </c>
      <c r="LU16" s="191">
        <f t="shared" si="8"/>
        <v>0</v>
      </c>
      <c r="LV16" s="191">
        <f t="shared" si="8"/>
        <v>0</v>
      </c>
      <c r="LW16" s="191">
        <f t="shared" si="8"/>
        <v>0</v>
      </c>
      <c r="LX16" s="191">
        <f t="shared" si="8"/>
        <v>0</v>
      </c>
      <c r="LY16" s="191">
        <f t="shared" si="8"/>
        <v>0</v>
      </c>
      <c r="LZ16" s="191">
        <f t="shared" si="8"/>
        <v>0</v>
      </c>
      <c r="MA16" s="191">
        <f t="shared" si="8"/>
        <v>0</v>
      </c>
      <c r="MB16" s="191">
        <f t="shared" si="8"/>
        <v>0</v>
      </c>
      <c r="MC16" s="191">
        <f t="shared" si="8"/>
        <v>0</v>
      </c>
      <c r="MD16" s="191">
        <f t="shared" si="8"/>
        <v>581296</v>
      </c>
      <c r="ME16" s="191">
        <f t="shared" si="8"/>
        <v>290648</v>
      </c>
      <c r="MF16" s="191">
        <f t="shared" si="8"/>
        <v>290648</v>
      </c>
      <c r="MG16" s="191">
        <f t="shared" si="8"/>
        <v>0</v>
      </c>
      <c r="MH16" s="191">
        <f t="shared" si="8"/>
        <v>581296</v>
      </c>
      <c r="MI16" s="191">
        <f t="shared" si="8"/>
        <v>0</v>
      </c>
      <c r="MJ16" s="191">
        <f t="shared" si="8"/>
        <v>0</v>
      </c>
      <c r="MK16" s="191">
        <f t="shared" si="8"/>
        <v>0</v>
      </c>
      <c r="ML16" s="191">
        <f t="shared" si="8"/>
        <v>0</v>
      </c>
      <c r="MM16" s="191">
        <f t="shared" si="8"/>
        <v>0</v>
      </c>
      <c r="MN16" s="191">
        <f t="shared" si="8"/>
        <v>0</v>
      </c>
      <c r="MO16" s="191">
        <f t="shared" si="8"/>
        <v>0</v>
      </c>
      <c r="MP16" s="191">
        <f t="shared" si="8"/>
        <v>0</v>
      </c>
      <c r="MQ16" s="191">
        <f t="shared" si="8"/>
        <v>0</v>
      </c>
      <c r="MR16" s="191">
        <f t="shared" si="8"/>
        <v>0</v>
      </c>
      <c r="MS16" s="191">
        <f t="shared" si="8"/>
        <v>0</v>
      </c>
      <c r="MT16" s="191">
        <f t="shared" si="8"/>
        <v>0</v>
      </c>
      <c r="MU16" s="191">
        <f t="shared" si="8"/>
        <v>581296</v>
      </c>
      <c r="MV16" s="191">
        <f t="shared" si="8"/>
        <v>0</v>
      </c>
      <c r="MW16" s="191">
        <f t="shared" si="8"/>
        <v>13499326.970000001</v>
      </c>
      <c r="MX16" s="191">
        <f t="shared" si="8"/>
        <v>0</v>
      </c>
      <c r="MY16" s="191">
        <f t="shared" si="8"/>
        <v>0</v>
      </c>
      <c r="MZ16" s="115">
        <f>MD16-MU16</f>
        <v>0</v>
      </c>
      <c r="NB16" s="17">
        <f>SUM(NB17,NB43,NB120,NB128)</f>
        <v>275232.5</v>
      </c>
      <c r="NC16" s="17">
        <f>SUM(NC17,NC43,NC120,NC128)</f>
        <v>0</v>
      </c>
      <c r="ND16" s="190">
        <f>SUM(NB16:NC16)</f>
        <v>275232.5</v>
      </c>
      <c r="NE16" s="17">
        <f>SUM(NE17,NE43,NE120,NE128)</f>
        <v>275232.5</v>
      </c>
      <c r="NF16" s="17">
        <f>SUM(NF17,NF43,NF120,NF128)</f>
        <v>0</v>
      </c>
      <c r="NG16" s="17">
        <f>SUM(NG17,NG43,NG120,NG128)</f>
        <v>0</v>
      </c>
      <c r="NH16" s="17">
        <f>SUM(NH17,NH43,NH120,NH128)</f>
        <v>0</v>
      </c>
      <c r="NI16" s="190">
        <f>(NE16-NF16)-NG16+NH16</f>
        <v>275232.5</v>
      </c>
      <c r="NJ16" s="191">
        <f t="shared" ref="NJ16:OU16" si="9">NJ17+NJ43+NJ120+NJ128</f>
        <v>227232.5</v>
      </c>
      <c r="NK16" s="191">
        <f t="shared" si="9"/>
        <v>227232.5</v>
      </c>
      <c r="NL16" s="191">
        <f t="shared" si="9"/>
        <v>0</v>
      </c>
      <c r="NM16" s="191">
        <f t="shared" si="9"/>
        <v>454465</v>
      </c>
      <c r="NN16" s="191">
        <f t="shared" si="9"/>
        <v>0</v>
      </c>
      <c r="NO16" s="191">
        <f t="shared" si="9"/>
        <v>0</v>
      </c>
      <c r="NP16" s="191">
        <f t="shared" si="9"/>
        <v>0</v>
      </c>
      <c r="NQ16" s="191">
        <f t="shared" si="9"/>
        <v>0</v>
      </c>
      <c r="NR16" s="191">
        <f t="shared" si="9"/>
        <v>0</v>
      </c>
      <c r="NS16" s="191">
        <f t="shared" si="9"/>
        <v>0</v>
      </c>
      <c r="NT16" s="191">
        <f t="shared" si="9"/>
        <v>0</v>
      </c>
      <c r="NU16" s="191">
        <f t="shared" si="9"/>
        <v>0</v>
      </c>
      <c r="NV16" s="191">
        <f t="shared" si="9"/>
        <v>0</v>
      </c>
      <c r="NW16" s="191">
        <f t="shared" si="9"/>
        <v>0</v>
      </c>
      <c r="NX16" s="191">
        <f t="shared" si="9"/>
        <v>0</v>
      </c>
      <c r="NY16" s="191">
        <f t="shared" si="9"/>
        <v>0</v>
      </c>
      <c r="NZ16" s="191">
        <f t="shared" si="9"/>
        <v>454465</v>
      </c>
      <c r="OA16" s="191">
        <f t="shared" si="9"/>
        <v>227232.5</v>
      </c>
      <c r="OB16" s="191">
        <f t="shared" si="9"/>
        <v>227232.5</v>
      </c>
      <c r="OC16" s="191">
        <f t="shared" si="9"/>
        <v>0</v>
      </c>
      <c r="OD16" s="191">
        <f t="shared" si="9"/>
        <v>454465</v>
      </c>
      <c r="OE16" s="191">
        <f t="shared" si="9"/>
        <v>0</v>
      </c>
      <c r="OF16" s="191">
        <f t="shared" si="9"/>
        <v>0</v>
      </c>
      <c r="OG16" s="191">
        <f t="shared" si="9"/>
        <v>0</v>
      </c>
      <c r="OH16" s="191">
        <f t="shared" si="9"/>
        <v>0</v>
      </c>
      <c r="OI16" s="191">
        <f t="shared" si="9"/>
        <v>0</v>
      </c>
      <c r="OJ16" s="191">
        <f t="shared" si="9"/>
        <v>0</v>
      </c>
      <c r="OK16" s="191">
        <f t="shared" si="9"/>
        <v>0</v>
      </c>
      <c r="OL16" s="191">
        <f t="shared" si="9"/>
        <v>0</v>
      </c>
      <c r="OM16" s="191">
        <f t="shared" si="9"/>
        <v>0</v>
      </c>
      <c r="ON16" s="191">
        <f t="shared" si="9"/>
        <v>0</v>
      </c>
      <c r="OO16" s="191">
        <f t="shared" si="9"/>
        <v>0</v>
      </c>
      <c r="OP16" s="191">
        <f t="shared" si="9"/>
        <v>0</v>
      </c>
      <c r="OQ16" s="191">
        <f t="shared" si="9"/>
        <v>454465</v>
      </c>
      <c r="OR16" s="191">
        <f t="shared" si="9"/>
        <v>0</v>
      </c>
      <c r="OS16" s="191">
        <f t="shared" si="9"/>
        <v>-179232.5</v>
      </c>
      <c r="OT16" s="191">
        <f t="shared" si="9"/>
        <v>0</v>
      </c>
      <c r="OU16" s="191">
        <f t="shared" si="9"/>
        <v>0</v>
      </c>
      <c r="OV16" s="115">
        <f>NZ16-OQ16</f>
        <v>0</v>
      </c>
      <c r="OX16" s="17">
        <f>SUM(OX17,OX43,OX120,OX128)</f>
        <v>315604.5</v>
      </c>
      <c r="OY16" s="17">
        <f>SUM(OY17,OY43,OY120,OY128)</f>
        <v>0</v>
      </c>
      <c r="OZ16" s="190">
        <f>SUM(OX16:OY16)</f>
        <v>315604.5</v>
      </c>
      <c r="PA16" s="17">
        <f>SUM(PA17,PA43,PA120,PA128)</f>
        <v>315604.5</v>
      </c>
      <c r="PB16" s="17">
        <f>SUM(PB17,PB43,PB120,PB128)</f>
        <v>0</v>
      </c>
      <c r="PC16" s="17">
        <f>SUM(PC17,PC43,PC120,PC128)</f>
        <v>0</v>
      </c>
      <c r="PD16" s="17">
        <f>SUM(PD17,PD43,PD120,PD128)</f>
        <v>0</v>
      </c>
      <c r="PE16" s="190">
        <f>(PA16-PB16)-PC16+PD16</f>
        <v>315604.5</v>
      </c>
      <c r="PF16" s="191">
        <f t="shared" ref="PF16:QQ16" si="10">PF17+PF43+PF120+PF128</f>
        <v>235604.5</v>
      </c>
      <c r="PG16" s="191">
        <f t="shared" si="10"/>
        <v>306301.34999999998</v>
      </c>
      <c r="PH16" s="191">
        <f t="shared" si="10"/>
        <v>0</v>
      </c>
      <c r="PI16" s="191">
        <f t="shared" si="10"/>
        <v>541905.85</v>
      </c>
      <c r="PJ16" s="191">
        <f t="shared" si="10"/>
        <v>0</v>
      </c>
      <c r="PK16" s="191">
        <f t="shared" si="10"/>
        <v>0</v>
      </c>
      <c r="PL16" s="191">
        <f t="shared" si="10"/>
        <v>0</v>
      </c>
      <c r="PM16" s="191">
        <f t="shared" si="10"/>
        <v>0</v>
      </c>
      <c r="PN16" s="191">
        <f t="shared" si="10"/>
        <v>0</v>
      </c>
      <c r="PO16" s="191">
        <f t="shared" si="10"/>
        <v>0</v>
      </c>
      <c r="PP16" s="191">
        <f t="shared" si="10"/>
        <v>0</v>
      </c>
      <c r="PQ16" s="191">
        <f t="shared" si="10"/>
        <v>0</v>
      </c>
      <c r="PR16" s="191">
        <f t="shared" si="10"/>
        <v>0</v>
      </c>
      <c r="PS16" s="191">
        <f t="shared" si="10"/>
        <v>0</v>
      </c>
      <c r="PT16" s="191">
        <f t="shared" si="10"/>
        <v>0</v>
      </c>
      <c r="PU16" s="191">
        <f t="shared" si="10"/>
        <v>0</v>
      </c>
      <c r="PV16" s="191">
        <f t="shared" si="10"/>
        <v>541905.85</v>
      </c>
      <c r="PW16" s="191">
        <f t="shared" si="10"/>
        <v>235604.5</v>
      </c>
      <c r="PX16" s="191">
        <f t="shared" si="10"/>
        <v>306301.34999999998</v>
      </c>
      <c r="PY16" s="191">
        <f t="shared" si="10"/>
        <v>0</v>
      </c>
      <c r="PZ16" s="191">
        <f t="shared" si="10"/>
        <v>541905.85</v>
      </c>
      <c r="QA16" s="191">
        <f t="shared" si="10"/>
        <v>0</v>
      </c>
      <c r="QB16" s="191">
        <f t="shared" si="10"/>
        <v>0</v>
      </c>
      <c r="QC16" s="191">
        <f t="shared" si="10"/>
        <v>0</v>
      </c>
      <c r="QD16" s="191">
        <f t="shared" si="10"/>
        <v>0</v>
      </c>
      <c r="QE16" s="191">
        <f t="shared" si="10"/>
        <v>0</v>
      </c>
      <c r="QF16" s="191">
        <f t="shared" si="10"/>
        <v>0</v>
      </c>
      <c r="QG16" s="191">
        <f t="shared" si="10"/>
        <v>0</v>
      </c>
      <c r="QH16" s="191">
        <f t="shared" si="10"/>
        <v>0</v>
      </c>
      <c r="QI16" s="191">
        <f t="shared" si="10"/>
        <v>0</v>
      </c>
      <c r="QJ16" s="191">
        <f t="shared" si="10"/>
        <v>0</v>
      </c>
      <c r="QK16" s="191">
        <f t="shared" si="10"/>
        <v>0</v>
      </c>
      <c r="QL16" s="191">
        <f t="shared" si="10"/>
        <v>0</v>
      </c>
      <c r="QM16" s="191">
        <f t="shared" si="10"/>
        <v>541905.85</v>
      </c>
      <c r="QN16" s="191">
        <f t="shared" si="10"/>
        <v>0</v>
      </c>
      <c r="QO16" s="191">
        <f t="shared" si="10"/>
        <v>-226301.35</v>
      </c>
      <c r="QP16" s="191">
        <f t="shared" si="10"/>
        <v>0</v>
      </c>
      <c r="QQ16" s="191">
        <f t="shared" si="10"/>
        <v>0</v>
      </c>
      <c r="QT16" s="17">
        <f>SUM(QT17,QT43,QT120,QT128)</f>
        <v>208342.5</v>
      </c>
      <c r="QU16" s="17">
        <f>SUM(QU17,QU43,QU120,QU128)</f>
        <v>0</v>
      </c>
      <c r="QV16" s="190">
        <f>SUM(QT16:QU16)</f>
        <v>208342.5</v>
      </c>
      <c r="QW16" s="17">
        <f>SUM(QW17,QW43,QW120,QW128)</f>
        <v>208342.5</v>
      </c>
      <c r="QX16" s="17">
        <f>SUM(QX17,QX43,QX120,QX128)</f>
        <v>0</v>
      </c>
      <c r="QY16" s="17">
        <f>SUM(QY17,QY43,QY120,QY128)</f>
        <v>0</v>
      </c>
      <c r="QZ16" s="17">
        <f>SUM(QZ17,QZ43,QZ120,QZ128)</f>
        <v>0</v>
      </c>
      <c r="RA16" s="190">
        <f>(QW16-QX16)-QY16+QZ16</f>
        <v>208342.5</v>
      </c>
      <c r="RB16" s="191">
        <f t="shared" ref="RB16:SM16" si="11">RB17+RB43+RB120+RB128</f>
        <v>185017.12</v>
      </c>
      <c r="RC16" s="191">
        <f t="shared" si="11"/>
        <v>181136.96</v>
      </c>
      <c r="RD16" s="191">
        <f t="shared" si="11"/>
        <v>0</v>
      </c>
      <c r="RE16" s="191">
        <f t="shared" si="11"/>
        <v>366154.08</v>
      </c>
      <c r="RF16" s="191">
        <f t="shared" si="11"/>
        <v>0</v>
      </c>
      <c r="RG16" s="191">
        <f t="shared" si="11"/>
        <v>0</v>
      </c>
      <c r="RH16" s="191">
        <f t="shared" si="11"/>
        <v>0</v>
      </c>
      <c r="RI16" s="191">
        <f t="shared" si="11"/>
        <v>0</v>
      </c>
      <c r="RJ16" s="191">
        <f t="shared" si="11"/>
        <v>0</v>
      </c>
      <c r="RK16" s="191">
        <f t="shared" si="11"/>
        <v>0</v>
      </c>
      <c r="RL16" s="191">
        <f t="shared" si="11"/>
        <v>0</v>
      </c>
      <c r="RM16" s="191">
        <f t="shared" si="11"/>
        <v>0</v>
      </c>
      <c r="RN16" s="191">
        <f t="shared" si="11"/>
        <v>0</v>
      </c>
      <c r="RO16" s="191">
        <f t="shared" si="11"/>
        <v>0</v>
      </c>
      <c r="RP16" s="191">
        <f t="shared" si="11"/>
        <v>0</v>
      </c>
      <c r="RQ16" s="191">
        <f t="shared" si="11"/>
        <v>0</v>
      </c>
      <c r="RR16" s="191">
        <f t="shared" si="11"/>
        <v>366154.08</v>
      </c>
      <c r="RS16" s="191">
        <f t="shared" si="11"/>
        <v>185017.12</v>
      </c>
      <c r="RT16" s="191">
        <f t="shared" si="11"/>
        <v>181136.96</v>
      </c>
      <c r="RU16" s="191">
        <f t="shared" si="11"/>
        <v>0</v>
      </c>
      <c r="RV16" s="191">
        <f t="shared" si="11"/>
        <v>366154.08</v>
      </c>
      <c r="RW16" s="191">
        <f t="shared" si="11"/>
        <v>0</v>
      </c>
      <c r="RX16" s="191">
        <f t="shared" si="11"/>
        <v>0</v>
      </c>
      <c r="RY16" s="191">
        <f t="shared" si="11"/>
        <v>0</v>
      </c>
      <c r="RZ16" s="191">
        <f t="shared" si="11"/>
        <v>0</v>
      </c>
      <c r="SA16" s="191">
        <f t="shared" si="11"/>
        <v>0</v>
      </c>
      <c r="SB16" s="191">
        <f t="shared" si="11"/>
        <v>0</v>
      </c>
      <c r="SC16" s="191">
        <f t="shared" si="11"/>
        <v>0</v>
      </c>
      <c r="SD16" s="191">
        <f t="shared" si="11"/>
        <v>0</v>
      </c>
      <c r="SE16" s="191">
        <f t="shared" si="11"/>
        <v>0</v>
      </c>
      <c r="SF16" s="191">
        <f t="shared" si="11"/>
        <v>0</v>
      </c>
      <c r="SG16" s="191">
        <f t="shared" si="11"/>
        <v>0</v>
      </c>
      <c r="SH16" s="191">
        <f t="shared" si="11"/>
        <v>0</v>
      </c>
      <c r="SI16" s="191">
        <f t="shared" si="11"/>
        <v>366154.08</v>
      </c>
      <c r="SJ16" s="17">
        <f t="shared" si="11"/>
        <v>0</v>
      </c>
      <c r="SK16" s="17">
        <f t="shared" si="11"/>
        <v>-157811.57999999999</v>
      </c>
      <c r="SL16" s="191">
        <f t="shared" si="11"/>
        <v>0</v>
      </c>
      <c r="SM16" s="191">
        <f t="shared" si="11"/>
        <v>0</v>
      </c>
      <c r="SP16" s="17">
        <f>SUM(SP17,SP43,SP120,SP128)</f>
        <v>172654</v>
      </c>
      <c r="SQ16" s="17">
        <f>SUM(SQ17,SQ43,SQ120,SQ128)</f>
        <v>0</v>
      </c>
      <c r="SR16" s="190">
        <f>SUM(SP16:SQ16)</f>
        <v>172654</v>
      </c>
      <c r="SS16" s="17">
        <f>SUM(SS17,SS43,SS120,SS128)</f>
        <v>172654</v>
      </c>
      <c r="ST16" s="17">
        <f>SUM(ST17,ST43,ST120,ST128)</f>
        <v>0</v>
      </c>
      <c r="SU16" s="17">
        <f>SUM(SU17,SU43,SU120,SU128)</f>
        <v>0</v>
      </c>
      <c r="SV16" s="17">
        <f>SUM(SV17,SV43,SV120,SV128)</f>
        <v>0</v>
      </c>
      <c r="SW16" s="190">
        <f>(SS16-ST16)-SU16+SV16</f>
        <v>172654</v>
      </c>
      <c r="SX16" s="191">
        <f t="shared" ref="SX16:UI16" si="12">SX17+SX43+SX120+SX128</f>
        <v>172118.1</v>
      </c>
      <c r="SY16" s="191">
        <f t="shared" si="12"/>
        <v>150474.53</v>
      </c>
      <c r="SZ16" s="191">
        <f t="shared" si="12"/>
        <v>0</v>
      </c>
      <c r="TA16" s="191">
        <f t="shared" si="12"/>
        <v>322592.63</v>
      </c>
      <c r="TB16" s="191">
        <f t="shared" si="12"/>
        <v>0</v>
      </c>
      <c r="TC16" s="191">
        <f t="shared" si="12"/>
        <v>0</v>
      </c>
      <c r="TD16" s="191">
        <f t="shared" si="12"/>
        <v>0</v>
      </c>
      <c r="TE16" s="191">
        <f t="shared" si="12"/>
        <v>0</v>
      </c>
      <c r="TF16" s="191">
        <f t="shared" si="12"/>
        <v>0</v>
      </c>
      <c r="TG16" s="191">
        <f t="shared" si="12"/>
        <v>0</v>
      </c>
      <c r="TH16" s="191">
        <f t="shared" si="12"/>
        <v>0</v>
      </c>
      <c r="TI16" s="191">
        <f t="shared" si="12"/>
        <v>0</v>
      </c>
      <c r="TJ16" s="191">
        <f t="shared" si="12"/>
        <v>0</v>
      </c>
      <c r="TK16" s="191">
        <f t="shared" si="12"/>
        <v>0</v>
      </c>
      <c r="TL16" s="191">
        <f t="shared" si="12"/>
        <v>0</v>
      </c>
      <c r="TM16" s="191">
        <f t="shared" si="12"/>
        <v>0</v>
      </c>
      <c r="TN16" s="191">
        <f t="shared" si="12"/>
        <v>322592.63</v>
      </c>
      <c r="TO16" s="191">
        <f t="shared" si="12"/>
        <v>172118.1</v>
      </c>
      <c r="TP16" s="191">
        <f t="shared" si="12"/>
        <v>150474.53</v>
      </c>
      <c r="TQ16" s="191">
        <f t="shared" si="12"/>
        <v>0</v>
      </c>
      <c r="TR16" s="191">
        <f t="shared" si="12"/>
        <v>322592.63</v>
      </c>
      <c r="TS16" s="191">
        <f t="shared" si="12"/>
        <v>0</v>
      </c>
      <c r="TT16" s="191">
        <f t="shared" si="12"/>
        <v>0</v>
      </c>
      <c r="TU16" s="191">
        <f t="shared" si="12"/>
        <v>0</v>
      </c>
      <c r="TV16" s="191">
        <f t="shared" si="12"/>
        <v>0</v>
      </c>
      <c r="TW16" s="191">
        <f t="shared" si="12"/>
        <v>0</v>
      </c>
      <c r="TX16" s="191">
        <f t="shared" si="12"/>
        <v>0</v>
      </c>
      <c r="TY16" s="191">
        <f t="shared" si="12"/>
        <v>0</v>
      </c>
      <c r="TZ16" s="191">
        <f t="shared" si="12"/>
        <v>0</v>
      </c>
      <c r="UA16" s="191">
        <f t="shared" si="12"/>
        <v>0</v>
      </c>
      <c r="UB16" s="191">
        <f t="shared" si="12"/>
        <v>0</v>
      </c>
      <c r="UC16" s="191">
        <f t="shared" si="12"/>
        <v>0</v>
      </c>
      <c r="UD16" s="191">
        <f t="shared" si="12"/>
        <v>0</v>
      </c>
      <c r="UE16" s="191">
        <f t="shared" si="12"/>
        <v>322592.63</v>
      </c>
      <c r="UF16" s="17">
        <f t="shared" si="12"/>
        <v>0</v>
      </c>
      <c r="UG16" s="17">
        <f t="shared" si="12"/>
        <v>-149938.63</v>
      </c>
      <c r="UH16" s="191">
        <f t="shared" si="12"/>
        <v>0</v>
      </c>
      <c r="UI16" s="191">
        <f t="shared" si="12"/>
        <v>0</v>
      </c>
      <c r="UJ16" s="113"/>
      <c r="UR16" s="115">
        <f>BU16+DQ16+FM16+HJ16+JF16+LN16+NJ16+PF16+RB16+SX16</f>
        <v>4559222.3899999997</v>
      </c>
      <c r="US16" s="115">
        <f>UR16-P16</f>
        <v>13638.590000000782</v>
      </c>
      <c r="VB16" s="17" t="e">
        <f t="shared" ref="VB16:VL16" si="13">SUM(VB17,VB43,VB120,VB128)</f>
        <v>#REF!</v>
      </c>
      <c r="VC16" s="17" t="e">
        <f t="shared" si="13"/>
        <v>#REF!</v>
      </c>
      <c r="VD16" s="17" t="e">
        <f t="shared" si="13"/>
        <v>#REF!</v>
      </c>
      <c r="VE16" s="17" t="e">
        <f t="shared" si="13"/>
        <v>#REF!</v>
      </c>
      <c r="VF16" s="17">
        <f t="shared" si="13"/>
        <v>0</v>
      </c>
      <c r="VG16" s="17">
        <f t="shared" si="13"/>
        <v>0</v>
      </c>
      <c r="VH16" s="17">
        <f t="shared" si="13"/>
        <v>0</v>
      </c>
      <c r="VI16" s="17" t="e">
        <f t="shared" si="13"/>
        <v>#REF!</v>
      </c>
      <c r="VJ16" s="17">
        <f t="shared" si="13"/>
        <v>0</v>
      </c>
      <c r="VK16" s="17">
        <f t="shared" si="13"/>
        <v>0</v>
      </c>
      <c r="VL16" s="17">
        <f t="shared" si="13"/>
        <v>0</v>
      </c>
      <c r="VM16" s="17">
        <f>SUM(VJ16:VL16)</f>
        <v>0</v>
      </c>
      <c r="VN16" s="17">
        <f>SUM(VN17,VN43,VN120,VN128)</f>
        <v>0</v>
      </c>
      <c r="VO16" s="17">
        <f>SUM(VO17,VO43,VO120,VO128)</f>
        <v>0</v>
      </c>
      <c r="VP16" s="17">
        <f>SUM(VP17,VP43,VP120,VP128)</f>
        <v>0</v>
      </c>
      <c r="VQ16" s="17">
        <f>SUM(VN16:VP16)</f>
        <v>0</v>
      </c>
      <c r="VR16" s="17">
        <f>SUM(VR17,VR43,VR120,VR128)</f>
        <v>0</v>
      </c>
      <c r="VS16" s="17">
        <f>SUM(VS17,VS43,VS120,VS128)</f>
        <v>0</v>
      </c>
      <c r="VT16" s="17">
        <f>SUM(VT17,VT43,VT120,VT128)</f>
        <v>0</v>
      </c>
      <c r="VU16" s="17">
        <f>SUM(VR16:VT16)</f>
        <v>0</v>
      </c>
      <c r="VV16" s="17">
        <f>SUM(VV17,VV43,VV120,VV128)</f>
        <v>0</v>
      </c>
      <c r="VW16" s="17">
        <f>SUM(VW17,VW43,VW120,VW128)</f>
        <v>0</v>
      </c>
      <c r="VX16" s="17">
        <f>SUM(VX17,VX43,VX120,VX128)</f>
        <v>0</v>
      </c>
      <c r="VY16" s="17">
        <f>SUM(VV16:VX16)</f>
        <v>0</v>
      </c>
      <c r="VZ16" s="17">
        <f>SUM(VM16,VQ16,VU16,VY16)</f>
        <v>0</v>
      </c>
      <c r="WA16" s="17">
        <f>SUM(WA17,WA43,WA120,WA128)</f>
        <v>0</v>
      </c>
      <c r="WB16" s="17">
        <f>SUM(WB17,WB43,WB120,WB128)</f>
        <v>0</v>
      </c>
      <c r="WC16" s="17">
        <f>SUM(WC17,WC43,WC120,WC128)</f>
        <v>0</v>
      </c>
      <c r="WD16" s="17">
        <f>SUM(WA16:WC16)</f>
        <v>0</v>
      </c>
      <c r="WE16" s="17">
        <f>SUM(WE17,WE43,WE120,WE128)</f>
        <v>0</v>
      </c>
      <c r="WF16" s="17">
        <f>SUM(WF17,WF43,WF120,WF128)</f>
        <v>0</v>
      </c>
      <c r="WG16" s="17">
        <f>SUM(WG17,WG43,WG120,WG128)</f>
        <v>0</v>
      </c>
      <c r="WH16" s="17">
        <f>SUM(WE16:WG16)</f>
        <v>0</v>
      </c>
      <c r="WI16" s="17">
        <f>SUM(WI17,WI43,WI120,WI128)</f>
        <v>0</v>
      </c>
      <c r="WJ16" s="17">
        <f>SUM(WJ17,WJ43,WJ120,WJ128)</f>
        <v>0</v>
      </c>
      <c r="WK16" s="17">
        <f>SUM(WK17,WK43,WK120,WK128)</f>
        <v>0</v>
      </c>
      <c r="WL16" s="17">
        <f>SUM(WI16:WK16)</f>
        <v>0</v>
      </c>
      <c r="WM16" s="17">
        <f>SUM(WM17,WM43,WM120,WM128)</f>
        <v>0</v>
      </c>
      <c r="WN16" s="17">
        <f>SUM(WN17,WN43,WN120,WN128)</f>
        <v>0</v>
      </c>
      <c r="WO16" s="17">
        <f>SUM(WO17,WO43,WO120,WO128)</f>
        <v>0</v>
      </c>
      <c r="WP16" s="17">
        <f>SUM(WM16:WO16)</f>
        <v>0</v>
      </c>
      <c r="WQ16" s="17">
        <f>SUM(WD16,WH16,WL16,WP16)</f>
        <v>0</v>
      </c>
      <c r="WR16" s="17" t="e">
        <f>VD16-VI16</f>
        <v>#REF!</v>
      </c>
      <c r="WS16" s="17" t="e">
        <f>VI16-VZ16</f>
        <v>#REF!</v>
      </c>
      <c r="WT16" s="17">
        <f>SUM(WT17,WT43,WT120,WT128)</f>
        <v>0</v>
      </c>
      <c r="WU16" s="17">
        <f>SUM(WU17,WU43,WU120,WU128)</f>
        <v>0</v>
      </c>
      <c r="WY16" s="115" t="e">
        <f>VI16-BT16-DP16-FL16-HI16-JE16-LM16-NI16-PE16-RA16-SW16</f>
        <v>#REF!</v>
      </c>
      <c r="WZ16" s="115" t="e">
        <f>VD16-BO16-DK16-FG16-HD16-IZ16-LH16-ND16-OZ16-QV16-SR16</f>
        <v>#REF!</v>
      </c>
    </row>
    <row r="17" spans="1:624" s="116" customFormat="1" ht="15" customHeight="1" x14ac:dyDescent="0.25">
      <c r="A17" s="442" t="s">
        <v>83</v>
      </c>
      <c r="B17" s="414"/>
      <c r="C17" s="414"/>
      <c r="D17" s="414"/>
      <c r="E17" s="414"/>
      <c r="F17" s="249"/>
      <c r="G17" s="237" t="s">
        <v>84</v>
      </c>
      <c r="H17" s="238">
        <f>SUM(H18:H42)</f>
        <v>28431000</v>
      </c>
      <c r="I17" s="238">
        <f>SUM(I18:I42)</f>
        <v>0</v>
      </c>
      <c r="J17" s="238">
        <f>SUM(H17:I17)</f>
        <v>28431000</v>
      </c>
      <c r="K17" s="238">
        <f>SUM(K18:K42)</f>
        <v>28431000</v>
      </c>
      <c r="L17" s="238">
        <f>SUM(L18:L42)</f>
        <v>0</v>
      </c>
      <c r="M17" s="238">
        <f>SUM(M18:M42)</f>
        <v>0</v>
      </c>
      <c r="N17" s="238">
        <f>SUM(N18:N42)</f>
        <v>0</v>
      </c>
      <c r="O17" s="238">
        <f>(K17-L17)-M17+N17</f>
        <v>28431000</v>
      </c>
      <c r="P17" s="238">
        <f>SUM(P18:P42)</f>
        <v>2576246.5</v>
      </c>
      <c r="Q17" s="238">
        <f>SUM(Q18:Q42)</f>
        <v>2701799</v>
      </c>
      <c r="R17" s="238">
        <f>SUM(R18:R42)</f>
        <v>248722</v>
      </c>
      <c r="S17" s="238">
        <f>SUM(P17:R17)</f>
        <v>5526767.5</v>
      </c>
      <c r="T17" s="238">
        <f>SUM(T18:T42)</f>
        <v>218722</v>
      </c>
      <c r="U17" s="238">
        <f>SUM(U18:U42)</f>
        <v>405344</v>
      </c>
      <c r="V17" s="238">
        <f>SUM(V18:V42)</f>
        <v>218722</v>
      </c>
      <c r="W17" s="238">
        <f>SUM(T17:V17)</f>
        <v>842788</v>
      </c>
      <c r="X17" s="238">
        <f t="shared" ref="X17:AD17" si="14">SUM(X18:X42)</f>
        <v>246211.49</v>
      </c>
      <c r="Y17" s="238">
        <f t="shared" si="14"/>
        <v>238108</v>
      </c>
      <c r="Z17" s="238">
        <f t="shared" si="14"/>
        <v>238108</v>
      </c>
      <c r="AA17" s="238">
        <f t="shared" si="14"/>
        <v>722427.49</v>
      </c>
      <c r="AB17" s="238">
        <f t="shared" si="14"/>
        <v>0</v>
      </c>
      <c r="AC17" s="238">
        <f>SUM(AC18:AC42)</f>
        <v>0</v>
      </c>
      <c r="AD17" s="238">
        <f t="shared" si="14"/>
        <v>0</v>
      </c>
      <c r="AE17" s="238">
        <f>SUM(AB17:AD17)</f>
        <v>0</v>
      </c>
      <c r="AF17" s="238">
        <f>SUM(S17,W17,AA17,AE17)</f>
        <v>7091982.9900000002</v>
      </c>
      <c r="AG17" s="238">
        <f>SUM(AG18:AG42)</f>
        <v>2576246.5</v>
      </c>
      <c r="AH17" s="238">
        <f>SUM(AH18:AH42)</f>
        <v>2576459</v>
      </c>
      <c r="AI17" s="238">
        <f>SUM(AI18:AI42)</f>
        <v>248722</v>
      </c>
      <c r="AJ17" s="238">
        <f>SUM(AG17:AI17)</f>
        <v>5401427.5</v>
      </c>
      <c r="AK17" s="238">
        <f>SUM(AK18:AK42)</f>
        <v>218722</v>
      </c>
      <c r="AL17" s="238">
        <f>SUM(AL18:AL42)</f>
        <v>405344</v>
      </c>
      <c r="AM17" s="238">
        <f>SUM(AM18:AM42)</f>
        <v>218722</v>
      </c>
      <c r="AN17" s="238">
        <f>SUM(AK17:AM17)</f>
        <v>842788</v>
      </c>
      <c r="AO17" s="238">
        <f>SUM(AO18:AO42)</f>
        <v>246211.49</v>
      </c>
      <c r="AP17" s="238">
        <f>SUM(AP18:AP42)</f>
        <v>238108</v>
      </c>
      <c r="AQ17" s="238">
        <f>SUM(AQ18:AQ42)</f>
        <v>238108</v>
      </c>
      <c r="AR17" s="238">
        <f>SUM(AO17:AQ17)</f>
        <v>722427.49</v>
      </c>
      <c r="AS17" s="238">
        <f>SUM(AS18:AS42)</f>
        <v>0</v>
      </c>
      <c r="AT17" s="238">
        <f>SUM(AT18:AT42)</f>
        <v>0</v>
      </c>
      <c r="AU17" s="238">
        <f>SUM(AU18:AU42)</f>
        <v>0</v>
      </c>
      <c r="AV17" s="238">
        <f>SUM(AS17:AU17)</f>
        <v>0</v>
      </c>
      <c r="AW17" s="238">
        <f>SUM(AJ17,AN17,AR17,AV17)</f>
        <v>6966642.9900000002</v>
      </c>
      <c r="AX17" s="238">
        <f>J17-O17</f>
        <v>0</v>
      </c>
      <c r="AY17" s="238">
        <f>O17-AF17</f>
        <v>21339017.009999998</v>
      </c>
      <c r="AZ17" s="238">
        <f>SUM(AZ18:AZ42)</f>
        <v>0</v>
      </c>
      <c r="BA17" s="238">
        <f>SUM(BA18:BA42)</f>
        <v>0</v>
      </c>
      <c r="BB17" s="239">
        <f>CK17+EG17+GC17+HZ17+JV17+MD17+NZ17+PV17+RR17+TN17</f>
        <v>7091982.9900000002</v>
      </c>
      <c r="BC17" s="239">
        <f>BB17-AF17</f>
        <v>0</v>
      </c>
      <c r="BD17" s="238">
        <f>AZ17-DE17-FA17-GW17-IT17-KR17-MX17-OT17-QP17-SL17-UH17</f>
        <v>0</v>
      </c>
      <c r="BE17" s="240"/>
      <c r="BF17" s="241">
        <f t="shared" ref="BF17:BF81" si="15">BG17-O17</f>
        <v>6758000</v>
      </c>
      <c r="BG17" s="238">
        <f>SUM(BG18:BG42)</f>
        <v>35189000</v>
      </c>
      <c r="BH17" s="242"/>
      <c r="BI17" s="242"/>
      <c r="BJ17" s="242"/>
      <c r="BK17" s="238">
        <f>SUM(BK18:BK42)</f>
        <v>35189000</v>
      </c>
      <c r="BL17" s="238"/>
      <c r="BM17" s="238">
        <f>SUM(BM18:BM42)</f>
        <v>31334076.510000002</v>
      </c>
      <c r="BN17" s="238">
        <f>SUM(BN18:BN42)</f>
        <v>0</v>
      </c>
      <c r="BO17" s="238">
        <f>SUM(BM17:BN17)</f>
        <v>31334076.510000002</v>
      </c>
      <c r="BP17" s="238">
        <f>SUM(BP18:BP42)</f>
        <v>31334076.510000002</v>
      </c>
      <c r="BQ17" s="238">
        <f>SUM(BQ18:BQ42)</f>
        <v>0</v>
      </c>
      <c r="BR17" s="238">
        <f>SUM(BR18:BR42)</f>
        <v>0</v>
      </c>
      <c r="BS17" s="238">
        <f>SUM(BS18:BS42)</f>
        <v>0</v>
      </c>
      <c r="BT17" s="238">
        <f>(BP17-BQ17)-BR17+BS17</f>
        <v>31334076.510000002</v>
      </c>
      <c r="BU17" s="238">
        <f t="shared" ref="BU17:DF17" si="16">SUM(BU18:BU42)</f>
        <v>753982.5</v>
      </c>
      <c r="BV17" s="238">
        <f t="shared" si="16"/>
        <v>753982.5</v>
      </c>
      <c r="BW17" s="238">
        <f t="shared" si="16"/>
        <v>0</v>
      </c>
      <c r="BX17" s="238">
        <f t="shared" si="16"/>
        <v>1507965</v>
      </c>
      <c r="BY17" s="238">
        <f t="shared" si="16"/>
        <v>0</v>
      </c>
      <c r="BZ17" s="238">
        <f t="shared" si="16"/>
        <v>0</v>
      </c>
      <c r="CA17" s="238">
        <f t="shared" si="16"/>
        <v>0</v>
      </c>
      <c r="CB17" s="238">
        <f t="shared" si="16"/>
        <v>0</v>
      </c>
      <c r="CC17" s="238">
        <f t="shared" si="16"/>
        <v>0</v>
      </c>
      <c r="CD17" s="238">
        <f t="shared" si="16"/>
        <v>0</v>
      </c>
      <c r="CE17" s="238">
        <f t="shared" si="16"/>
        <v>0</v>
      </c>
      <c r="CF17" s="238">
        <f t="shared" si="16"/>
        <v>0</v>
      </c>
      <c r="CG17" s="238">
        <f t="shared" si="16"/>
        <v>0</v>
      </c>
      <c r="CH17" s="238">
        <f t="shared" si="16"/>
        <v>0</v>
      </c>
      <c r="CI17" s="238">
        <f t="shared" si="16"/>
        <v>0</v>
      </c>
      <c r="CJ17" s="238">
        <f t="shared" si="16"/>
        <v>0</v>
      </c>
      <c r="CK17" s="238">
        <f t="shared" si="16"/>
        <v>1507965</v>
      </c>
      <c r="CL17" s="238">
        <f t="shared" si="16"/>
        <v>753982.5</v>
      </c>
      <c r="CM17" s="238">
        <f t="shared" si="16"/>
        <v>753982.5</v>
      </c>
      <c r="CN17" s="238">
        <f t="shared" si="16"/>
        <v>0</v>
      </c>
      <c r="CO17" s="238">
        <f t="shared" si="16"/>
        <v>1507965</v>
      </c>
      <c r="CP17" s="238">
        <f t="shared" si="16"/>
        <v>0</v>
      </c>
      <c r="CQ17" s="238">
        <f t="shared" si="16"/>
        <v>0</v>
      </c>
      <c r="CR17" s="238">
        <f t="shared" si="16"/>
        <v>0</v>
      </c>
      <c r="CS17" s="238">
        <f t="shared" si="16"/>
        <v>0</v>
      </c>
      <c r="CT17" s="238">
        <f t="shared" si="16"/>
        <v>0</v>
      </c>
      <c r="CU17" s="238">
        <f t="shared" si="16"/>
        <v>0</v>
      </c>
      <c r="CV17" s="238">
        <f t="shared" si="16"/>
        <v>0</v>
      </c>
      <c r="CW17" s="238">
        <f t="shared" si="16"/>
        <v>0</v>
      </c>
      <c r="CX17" s="238">
        <f t="shared" si="16"/>
        <v>0</v>
      </c>
      <c r="CY17" s="238">
        <f t="shared" si="16"/>
        <v>0</v>
      </c>
      <c r="CZ17" s="238">
        <f t="shared" si="16"/>
        <v>0</v>
      </c>
      <c r="DA17" s="238">
        <f t="shared" si="16"/>
        <v>0</v>
      </c>
      <c r="DB17" s="238">
        <f t="shared" si="16"/>
        <v>1507965</v>
      </c>
      <c r="DC17" s="238">
        <f t="shared" si="16"/>
        <v>0</v>
      </c>
      <c r="DD17" s="238">
        <f t="shared" si="16"/>
        <v>29826111.510000002</v>
      </c>
      <c r="DE17" s="238">
        <f t="shared" si="16"/>
        <v>0</v>
      </c>
      <c r="DF17" s="238">
        <f t="shared" si="16"/>
        <v>0</v>
      </c>
      <c r="DG17" s="243">
        <f>CK17-DB17</f>
        <v>0</v>
      </c>
      <c r="DH17" s="244"/>
      <c r="DI17" s="238">
        <f>SUM(DI18:DI42)</f>
        <v>151831</v>
      </c>
      <c r="DJ17" s="238">
        <f>SUM(DJ18:DJ42)</f>
        <v>0</v>
      </c>
      <c r="DK17" s="238">
        <f>SUM(DI17:DJ17)</f>
        <v>151831</v>
      </c>
      <c r="DL17" s="238">
        <f>SUM(DL18:DL42)</f>
        <v>151831</v>
      </c>
      <c r="DM17" s="238">
        <f>SUM(DM18:DM42)</f>
        <v>0</v>
      </c>
      <c r="DN17" s="238">
        <f>SUM(DN18:DN42)</f>
        <v>0</v>
      </c>
      <c r="DO17" s="238">
        <f>SUM(DO18:DO42)</f>
        <v>0</v>
      </c>
      <c r="DP17" s="238">
        <f>(DL17-DM17)-DN17+DO17</f>
        <v>151831</v>
      </c>
      <c r="DQ17" s="245">
        <f>SUM(DQ18:DQ42)</f>
        <v>151831</v>
      </c>
      <c r="DR17" s="245">
        <f t="shared" ref="DR17:FB17" si="17">SUM(DR18:DR42)</f>
        <v>151831</v>
      </c>
      <c r="DS17" s="245">
        <f t="shared" si="17"/>
        <v>0</v>
      </c>
      <c r="DT17" s="245">
        <f t="shared" si="17"/>
        <v>303662</v>
      </c>
      <c r="DU17" s="245">
        <f t="shared" si="17"/>
        <v>0</v>
      </c>
      <c r="DV17" s="245">
        <f t="shared" si="17"/>
        <v>0</v>
      </c>
      <c r="DW17" s="245">
        <f t="shared" si="17"/>
        <v>0</v>
      </c>
      <c r="DX17" s="245">
        <f t="shared" si="17"/>
        <v>0</v>
      </c>
      <c r="DY17" s="245">
        <f t="shared" si="17"/>
        <v>0</v>
      </c>
      <c r="DZ17" s="245">
        <f t="shared" si="17"/>
        <v>0</v>
      </c>
      <c r="EA17" s="245">
        <f t="shared" si="17"/>
        <v>0</v>
      </c>
      <c r="EB17" s="245">
        <f t="shared" si="17"/>
        <v>0</v>
      </c>
      <c r="EC17" s="245">
        <f t="shared" si="17"/>
        <v>0</v>
      </c>
      <c r="ED17" s="245">
        <f t="shared" si="17"/>
        <v>0</v>
      </c>
      <c r="EE17" s="245">
        <f t="shared" si="17"/>
        <v>0</v>
      </c>
      <c r="EF17" s="245">
        <f t="shared" si="17"/>
        <v>0</v>
      </c>
      <c r="EG17" s="245">
        <f>SUM(EG18:EG42)</f>
        <v>303662</v>
      </c>
      <c r="EH17" s="245">
        <f t="shared" si="17"/>
        <v>151831</v>
      </c>
      <c r="EI17" s="245">
        <f t="shared" si="17"/>
        <v>151831</v>
      </c>
      <c r="EJ17" s="245">
        <f t="shared" si="17"/>
        <v>0</v>
      </c>
      <c r="EK17" s="245">
        <f t="shared" si="17"/>
        <v>303662</v>
      </c>
      <c r="EL17" s="245">
        <f t="shared" si="17"/>
        <v>0</v>
      </c>
      <c r="EM17" s="245">
        <f t="shared" si="17"/>
        <v>0</v>
      </c>
      <c r="EN17" s="245">
        <f t="shared" si="17"/>
        <v>0</v>
      </c>
      <c r="EO17" s="245">
        <f t="shared" si="17"/>
        <v>0</v>
      </c>
      <c r="EP17" s="245">
        <f t="shared" si="17"/>
        <v>0</v>
      </c>
      <c r="EQ17" s="245">
        <f t="shared" si="17"/>
        <v>0</v>
      </c>
      <c r="ER17" s="245">
        <f t="shared" si="17"/>
        <v>0</v>
      </c>
      <c r="ES17" s="245">
        <f t="shared" si="17"/>
        <v>0</v>
      </c>
      <c r="ET17" s="245">
        <f t="shared" si="17"/>
        <v>0</v>
      </c>
      <c r="EU17" s="245">
        <f t="shared" si="17"/>
        <v>0</v>
      </c>
      <c r="EV17" s="245">
        <f t="shared" si="17"/>
        <v>0</v>
      </c>
      <c r="EW17" s="245">
        <f t="shared" si="17"/>
        <v>0</v>
      </c>
      <c r="EX17" s="245">
        <f t="shared" si="17"/>
        <v>303662</v>
      </c>
      <c r="EY17" s="245">
        <f t="shared" si="17"/>
        <v>0</v>
      </c>
      <c r="EZ17" s="245">
        <f t="shared" si="17"/>
        <v>-151831</v>
      </c>
      <c r="FA17" s="245">
        <f t="shared" si="17"/>
        <v>0</v>
      </c>
      <c r="FB17" s="245">
        <f t="shared" si="17"/>
        <v>0</v>
      </c>
      <c r="FC17" s="244"/>
      <c r="FD17" s="246">
        <f>1618491.5-FG17</f>
        <v>1425706.5</v>
      </c>
      <c r="FE17" s="238">
        <f>SUM(FE18:FE42)</f>
        <v>192785</v>
      </c>
      <c r="FF17" s="238">
        <f>SUM(FF18:FF42)</f>
        <v>0</v>
      </c>
      <c r="FG17" s="238">
        <f>SUM(FE17:FF17)</f>
        <v>192785</v>
      </c>
      <c r="FH17" s="238">
        <f>SUM(FH18:FH42)</f>
        <v>192785</v>
      </c>
      <c r="FI17" s="238">
        <f>SUM(FI18:FI42)</f>
        <v>0</v>
      </c>
      <c r="FJ17" s="238">
        <f>SUM(FJ18:FJ42)</f>
        <v>0</v>
      </c>
      <c r="FK17" s="238">
        <f>SUM(FK18:FK42)</f>
        <v>0</v>
      </c>
      <c r="FL17" s="238">
        <f>(FH17-FI17)-FJ17+FK17</f>
        <v>192785</v>
      </c>
      <c r="FM17" s="238">
        <f t="shared" ref="FM17:GO17" si="18">SUM(FM18:FM42)</f>
        <v>192785</v>
      </c>
      <c r="FN17" s="238">
        <f t="shared" si="18"/>
        <v>192785</v>
      </c>
      <c r="FO17" s="238">
        <f t="shared" si="18"/>
        <v>0</v>
      </c>
      <c r="FP17" s="238">
        <f t="shared" si="18"/>
        <v>385570</v>
      </c>
      <c r="FQ17" s="238">
        <f t="shared" si="18"/>
        <v>0</v>
      </c>
      <c r="FR17" s="238">
        <f t="shared" si="18"/>
        <v>0</v>
      </c>
      <c r="FS17" s="238">
        <f t="shared" si="18"/>
        <v>0</v>
      </c>
      <c r="FT17" s="238">
        <f t="shared" si="18"/>
        <v>0</v>
      </c>
      <c r="FU17" s="238">
        <f t="shared" si="18"/>
        <v>0</v>
      </c>
      <c r="FV17" s="238">
        <f t="shared" si="18"/>
        <v>0</v>
      </c>
      <c r="FW17" s="238">
        <f t="shared" si="18"/>
        <v>0</v>
      </c>
      <c r="FX17" s="238">
        <f t="shared" si="18"/>
        <v>0</v>
      </c>
      <c r="FY17" s="238">
        <f t="shared" si="18"/>
        <v>0</v>
      </c>
      <c r="FZ17" s="238">
        <f t="shared" si="18"/>
        <v>0</v>
      </c>
      <c r="GA17" s="238">
        <f t="shared" si="18"/>
        <v>0</v>
      </c>
      <c r="GB17" s="238">
        <f t="shared" si="18"/>
        <v>0</v>
      </c>
      <c r="GC17" s="238">
        <f t="shared" si="18"/>
        <v>385570</v>
      </c>
      <c r="GD17" s="238">
        <f t="shared" si="18"/>
        <v>192785</v>
      </c>
      <c r="GE17" s="238">
        <f t="shared" si="18"/>
        <v>192785</v>
      </c>
      <c r="GF17" s="238">
        <f t="shared" si="18"/>
        <v>0</v>
      </c>
      <c r="GG17" s="238">
        <f t="shared" si="18"/>
        <v>385570</v>
      </c>
      <c r="GH17" s="238">
        <f t="shared" si="18"/>
        <v>0</v>
      </c>
      <c r="GI17" s="238">
        <f t="shared" si="18"/>
        <v>0</v>
      </c>
      <c r="GJ17" s="238">
        <f t="shared" si="18"/>
        <v>0</v>
      </c>
      <c r="GK17" s="238">
        <f t="shared" si="18"/>
        <v>0</v>
      </c>
      <c r="GL17" s="238">
        <f t="shared" si="18"/>
        <v>0</v>
      </c>
      <c r="GM17" s="238">
        <f t="shared" si="18"/>
        <v>0</v>
      </c>
      <c r="GN17" s="238">
        <f t="shared" si="18"/>
        <v>0</v>
      </c>
      <c r="GO17" s="238">
        <f t="shared" si="18"/>
        <v>0</v>
      </c>
      <c r="GP17" s="238">
        <f t="shared" ref="GP17:GX17" si="19">SUM(GP18:GP42)</f>
        <v>0</v>
      </c>
      <c r="GQ17" s="238">
        <f t="shared" si="19"/>
        <v>0</v>
      </c>
      <c r="GR17" s="238">
        <f t="shared" si="19"/>
        <v>0</v>
      </c>
      <c r="GS17" s="238">
        <f t="shared" si="19"/>
        <v>0</v>
      </c>
      <c r="GT17" s="238">
        <f t="shared" si="19"/>
        <v>385570</v>
      </c>
      <c r="GU17" s="238">
        <f>SUM(GU18:GU42)</f>
        <v>0</v>
      </c>
      <c r="GV17" s="238">
        <f>SUM(GV18:GV42)</f>
        <v>-192785</v>
      </c>
      <c r="GW17" s="238">
        <f t="shared" si="19"/>
        <v>0</v>
      </c>
      <c r="GX17" s="238">
        <f t="shared" si="19"/>
        <v>0</v>
      </c>
      <c r="GY17" s="244"/>
      <c r="GZ17" s="244"/>
      <c r="HA17" s="244"/>
      <c r="HB17" s="238">
        <f>SUM(HB18:HB42)</f>
        <v>196657</v>
      </c>
      <c r="HC17" s="238">
        <f>SUM(HC18:HC42)</f>
        <v>0</v>
      </c>
      <c r="HD17" s="238">
        <f>SUM(HB17:HC17)</f>
        <v>196657</v>
      </c>
      <c r="HE17" s="238">
        <f>SUM(HE18:HE42)</f>
        <v>196657</v>
      </c>
      <c r="HF17" s="238">
        <f>SUM(HF18:HF42)</f>
        <v>0</v>
      </c>
      <c r="HG17" s="238">
        <f>SUM(HG18:HG42)</f>
        <v>0</v>
      </c>
      <c r="HH17" s="238">
        <f>SUM(HH18:HH42)</f>
        <v>0</v>
      </c>
      <c r="HI17" s="238">
        <f>(HE17-HF17)-HG17+HH17</f>
        <v>196657</v>
      </c>
      <c r="HJ17" s="238">
        <f t="shared" ref="HJ17:IL17" si="20">SUM(HJ18:HJ42)</f>
        <v>196657</v>
      </c>
      <c r="HK17" s="238">
        <f t="shared" si="20"/>
        <v>321997</v>
      </c>
      <c r="HL17" s="238">
        <f t="shared" si="20"/>
        <v>0</v>
      </c>
      <c r="HM17" s="238">
        <f t="shared" si="20"/>
        <v>518654</v>
      </c>
      <c r="HN17" s="238">
        <f t="shared" si="20"/>
        <v>0</v>
      </c>
      <c r="HO17" s="238">
        <f t="shared" si="20"/>
        <v>0</v>
      </c>
      <c r="HP17" s="238">
        <f t="shared" si="20"/>
        <v>0</v>
      </c>
      <c r="HQ17" s="238">
        <f t="shared" si="20"/>
        <v>0</v>
      </c>
      <c r="HR17" s="238">
        <f t="shared" si="20"/>
        <v>0</v>
      </c>
      <c r="HS17" s="238">
        <f t="shared" si="20"/>
        <v>0</v>
      </c>
      <c r="HT17" s="238">
        <f t="shared" si="20"/>
        <v>0</v>
      </c>
      <c r="HU17" s="238">
        <f t="shared" si="20"/>
        <v>0</v>
      </c>
      <c r="HV17" s="238">
        <f t="shared" si="20"/>
        <v>0</v>
      </c>
      <c r="HW17" s="238">
        <f t="shared" si="20"/>
        <v>0</v>
      </c>
      <c r="HX17" s="238">
        <f t="shared" si="20"/>
        <v>0</v>
      </c>
      <c r="HY17" s="238">
        <f t="shared" si="20"/>
        <v>0</v>
      </c>
      <c r="HZ17" s="238">
        <f t="shared" si="20"/>
        <v>518654</v>
      </c>
      <c r="IA17" s="238">
        <f t="shared" si="20"/>
        <v>196657</v>
      </c>
      <c r="IB17" s="238">
        <f t="shared" si="20"/>
        <v>196657</v>
      </c>
      <c r="IC17" s="238">
        <f t="shared" si="20"/>
        <v>0</v>
      </c>
      <c r="ID17" s="238">
        <f t="shared" si="20"/>
        <v>393314</v>
      </c>
      <c r="IE17" s="238">
        <f t="shared" si="20"/>
        <v>0</v>
      </c>
      <c r="IF17" s="238">
        <f t="shared" si="20"/>
        <v>0</v>
      </c>
      <c r="IG17" s="238">
        <f t="shared" si="20"/>
        <v>0</v>
      </c>
      <c r="IH17" s="238">
        <f t="shared" si="20"/>
        <v>0</v>
      </c>
      <c r="II17" s="238">
        <f t="shared" si="20"/>
        <v>0</v>
      </c>
      <c r="IJ17" s="238">
        <f t="shared" si="20"/>
        <v>0</v>
      </c>
      <c r="IK17" s="238">
        <f t="shared" si="20"/>
        <v>0</v>
      </c>
      <c r="IL17" s="238">
        <f t="shared" si="20"/>
        <v>0</v>
      </c>
      <c r="IM17" s="238">
        <f t="shared" ref="IM17:IU17" si="21">SUM(IM18:IM42)</f>
        <v>0</v>
      </c>
      <c r="IN17" s="238">
        <f t="shared" si="21"/>
        <v>0</v>
      </c>
      <c r="IO17" s="238">
        <f t="shared" si="21"/>
        <v>0</v>
      </c>
      <c r="IP17" s="238">
        <f t="shared" si="21"/>
        <v>0</v>
      </c>
      <c r="IQ17" s="238">
        <f t="shared" si="21"/>
        <v>393314</v>
      </c>
      <c r="IR17" s="238">
        <f t="shared" si="21"/>
        <v>0</v>
      </c>
      <c r="IS17" s="238">
        <f t="shared" si="21"/>
        <v>-321997</v>
      </c>
      <c r="IT17" s="238">
        <f t="shared" si="21"/>
        <v>0</v>
      </c>
      <c r="IU17" s="238">
        <f t="shared" si="21"/>
        <v>0</v>
      </c>
      <c r="IV17" s="246">
        <f t="shared" ref="IV17:IV42" si="22">HZ17-IQ17</f>
        <v>125340</v>
      </c>
      <c r="IW17" s="244"/>
      <c r="IX17" s="247">
        <f>SUM(IX18:IX42)</f>
        <v>2251168.9900000002</v>
      </c>
      <c r="IY17" s="247">
        <f>SUM(IY18:IY42)</f>
        <v>0</v>
      </c>
      <c r="IZ17" s="247">
        <f>SUM(IX17:IY17)</f>
        <v>2251168.9900000002</v>
      </c>
      <c r="JA17" s="247">
        <f>SUM(JA18:JA42)</f>
        <v>2251168.9900000002</v>
      </c>
      <c r="JB17" s="247">
        <f>SUM(JB18:JB42)</f>
        <v>0</v>
      </c>
      <c r="JC17" s="247">
        <f>SUM(JC18:JC42)</f>
        <v>0</v>
      </c>
      <c r="JD17" s="247">
        <f>SUM(JD18:JD42)</f>
        <v>0</v>
      </c>
      <c r="JE17" s="247">
        <f>(JA17-JB17)-JC17+JD17</f>
        <v>2251168.9900000002</v>
      </c>
      <c r="JF17" s="247">
        <f t="shared" ref="JF17:KJ17" si="23">SUM(JF18:JF42)</f>
        <v>218509.5</v>
      </c>
      <c r="JG17" s="247">
        <f t="shared" si="23"/>
        <v>218722</v>
      </c>
      <c r="JH17" s="247">
        <f t="shared" si="23"/>
        <v>248722</v>
      </c>
      <c r="JI17" s="247">
        <f t="shared" si="23"/>
        <v>685953.5</v>
      </c>
      <c r="JJ17" s="247">
        <f t="shared" si="23"/>
        <v>218722</v>
      </c>
      <c r="JK17" s="247">
        <f t="shared" si="23"/>
        <v>405344</v>
      </c>
      <c r="JL17" s="247">
        <f t="shared" si="23"/>
        <v>218722</v>
      </c>
      <c r="JM17" s="247">
        <f t="shared" si="23"/>
        <v>842788</v>
      </c>
      <c r="JN17" s="247">
        <f t="shared" si="23"/>
        <v>246211.49</v>
      </c>
      <c r="JO17" s="247">
        <f t="shared" si="23"/>
        <v>238108</v>
      </c>
      <c r="JP17" s="247">
        <f t="shared" si="23"/>
        <v>238108</v>
      </c>
      <c r="JQ17" s="247">
        <f t="shared" si="23"/>
        <v>722427.49</v>
      </c>
      <c r="JR17" s="247"/>
      <c r="JS17" s="247"/>
      <c r="JT17" s="247"/>
      <c r="JU17" s="247"/>
      <c r="JV17" s="247">
        <f>JI17+JM17+JQ17+JU17</f>
        <v>2251168.9900000002</v>
      </c>
      <c r="JW17" s="557">
        <f t="shared" si="23"/>
        <v>218509.5</v>
      </c>
      <c r="JX17" s="586"/>
      <c r="JY17" s="587"/>
      <c r="JZ17" s="570">
        <f t="shared" si="23"/>
        <v>218722</v>
      </c>
      <c r="KA17" s="247">
        <f t="shared" si="23"/>
        <v>248722</v>
      </c>
      <c r="KB17" s="247">
        <f t="shared" si="23"/>
        <v>685953.5</v>
      </c>
      <c r="KC17" s="247">
        <f t="shared" si="23"/>
        <v>218722</v>
      </c>
      <c r="KD17" s="247">
        <f t="shared" si="23"/>
        <v>405344</v>
      </c>
      <c r="KE17" s="247">
        <f t="shared" si="23"/>
        <v>218722</v>
      </c>
      <c r="KF17" s="247">
        <f t="shared" si="23"/>
        <v>842788</v>
      </c>
      <c r="KG17" s="247">
        <f t="shared" si="23"/>
        <v>246211.49</v>
      </c>
      <c r="KH17" s="247">
        <f t="shared" si="23"/>
        <v>238108</v>
      </c>
      <c r="KI17" s="247">
        <f t="shared" si="23"/>
        <v>238108</v>
      </c>
      <c r="KJ17" s="247">
        <f t="shared" si="23"/>
        <v>722427.49</v>
      </c>
      <c r="KK17" s="247"/>
      <c r="KL17" s="247"/>
      <c r="KM17" s="247"/>
      <c r="KN17" s="247">
        <f>KK17+KL17+KM17</f>
        <v>0</v>
      </c>
      <c r="KO17" s="247">
        <f>KB17+KF17+KJ17+KN17</f>
        <v>2251168.9900000002</v>
      </c>
      <c r="KP17" s="247"/>
      <c r="KQ17" s="247"/>
      <c r="KR17" s="247"/>
      <c r="KS17" s="248"/>
      <c r="KT17" s="212"/>
      <c r="KU17" s="212"/>
      <c r="KV17" s="212"/>
      <c r="KW17" s="212"/>
      <c r="KX17" s="212"/>
      <c r="KY17" s="212"/>
      <c r="KZ17" s="212"/>
      <c r="LA17" s="212"/>
      <c r="LB17" s="212"/>
      <c r="LC17" s="212"/>
      <c r="LD17" s="212"/>
      <c r="LF17" s="17">
        <f>SUM(LF18:LF42)</f>
        <v>290648</v>
      </c>
      <c r="LG17" s="17">
        <f>SUM(LG18:LG42)</f>
        <v>0</v>
      </c>
      <c r="LH17" s="17">
        <f>SUM(LF17:LG17)</f>
        <v>290648</v>
      </c>
      <c r="LI17" s="17">
        <f>SUM(LI18:LI42)</f>
        <v>290648</v>
      </c>
      <c r="LJ17" s="17">
        <f>SUM(LJ18:LJ42)</f>
        <v>0</v>
      </c>
      <c r="LK17" s="17">
        <f>SUM(LK18:LK42)</f>
        <v>0</v>
      </c>
      <c r="LL17" s="17">
        <f>SUM(LL18:LL42)</f>
        <v>0</v>
      </c>
      <c r="LM17" s="17">
        <f>(LI17-LJ17)-LK17+LL17</f>
        <v>290648</v>
      </c>
      <c r="LN17" s="17">
        <f t="shared" ref="LN17:MP17" si="24">SUM(LN18:LN42)</f>
        <v>290648</v>
      </c>
      <c r="LO17" s="17">
        <f t="shared" si="24"/>
        <v>290648</v>
      </c>
      <c r="LP17" s="17">
        <f t="shared" si="24"/>
        <v>0</v>
      </c>
      <c r="LQ17" s="17">
        <f t="shared" si="24"/>
        <v>581296</v>
      </c>
      <c r="LR17" s="17">
        <f t="shared" si="24"/>
        <v>0</v>
      </c>
      <c r="LS17" s="17">
        <f t="shared" si="24"/>
        <v>0</v>
      </c>
      <c r="LT17" s="17">
        <f t="shared" si="24"/>
        <v>0</v>
      </c>
      <c r="LU17" s="17">
        <f t="shared" si="24"/>
        <v>0</v>
      </c>
      <c r="LV17" s="17">
        <f t="shared" si="24"/>
        <v>0</v>
      </c>
      <c r="LW17" s="17">
        <f t="shared" si="24"/>
        <v>0</v>
      </c>
      <c r="LX17" s="17">
        <f t="shared" si="24"/>
        <v>0</v>
      </c>
      <c r="LY17" s="17">
        <f t="shared" si="24"/>
        <v>0</v>
      </c>
      <c r="LZ17" s="17">
        <f t="shared" si="24"/>
        <v>0</v>
      </c>
      <c r="MA17" s="17">
        <f t="shared" si="24"/>
        <v>0</v>
      </c>
      <c r="MB17" s="17">
        <f t="shared" si="24"/>
        <v>0</v>
      </c>
      <c r="MC17" s="17">
        <f t="shared" si="24"/>
        <v>0</v>
      </c>
      <c r="MD17" s="17">
        <f>SUM(MD18:MD42)</f>
        <v>581296</v>
      </c>
      <c r="ME17" s="17">
        <f t="shared" si="24"/>
        <v>290648</v>
      </c>
      <c r="MF17" s="17">
        <f t="shared" si="24"/>
        <v>290648</v>
      </c>
      <c r="MG17" s="17">
        <f t="shared" si="24"/>
        <v>0</v>
      </c>
      <c r="MH17" s="17">
        <f t="shared" si="24"/>
        <v>581296</v>
      </c>
      <c r="MI17" s="17">
        <f t="shared" si="24"/>
        <v>0</v>
      </c>
      <c r="MJ17" s="17">
        <f t="shared" si="24"/>
        <v>0</v>
      </c>
      <c r="MK17" s="17">
        <f t="shared" si="24"/>
        <v>0</v>
      </c>
      <c r="ML17" s="17">
        <f t="shared" si="24"/>
        <v>0</v>
      </c>
      <c r="MM17" s="17">
        <f t="shared" si="24"/>
        <v>0</v>
      </c>
      <c r="MN17" s="17">
        <f t="shared" si="24"/>
        <v>0</v>
      </c>
      <c r="MO17" s="17">
        <f t="shared" si="24"/>
        <v>0</v>
      </c>
      <c r="MP17" s="17">
        <f t="shared" si="24"/>
        <v>0</v>
      </c>
      <c r="MQ17" s="17">
        <f t="shared" ref="MQ17:MY17" si="25">SUM(MQ18:MQ42)</f>
        <v>0</v>
      </c>
      <c r="MR17" s="17">
        <f t="shared" si="25"/>
        <v>0</v>
      </c>
      <c r="MS17" s="17">
        <f t="shared" si="25"/>
        <v>0</v>
      </c>
      <c r="MT17" s="17">
        <f t="shared" si="25"/>
        <v>0</v>
      </c>
      <c r="MU17" s="17">
        <f t="shared" si="25"/>
        <v>581296</v>
      </c>
      <c r="MV17" s="17">
        <f t="shared" si="25"/>
        <v>0</v>
      </c>
      <c r="MW17" s="17">
        <f t="shared" si="25"/>
        <v>-290648</v>
      </c>
      <c r="MX17" s="17">
        <f t="shared" si="25"/>
        <v>0</v>
      </c>
      <c r="MY17" s="17">
        <f t="shared" si="25"/>
        <v>0</v>
      </c>
      <c r="NA17" s="115">
        <f>4385585.84-NI17</f>
        <v>4158353.34</v>
      </c>
      <c r="NB17" s="17">
        <f>SUM(NB18:NB42)</f>
        <v>227232.5</v>
      </c>
      <c r="NC17" s="17">
        <f>SUM(NC18:NC42)</f>
        <v>0</v>
      </c>
      <c r="ND17" s="17">
        <f>SUM(NB17:NC17)</f>
        <v>227232.5</v>
      </c>
      <c r="NE17" s="17">
        <f>SUM(NE18:NE42)</f>
        <v>227232.5</v>
      </c>
      <c r="NF17" s="17">
        <f>SUM(NF18:NF42)</f>
        <v>0</v>
      </c>
      <c r="NG17" s="17">
        <f>SUM(NG18:NG42)</f>
        <v>0</v>
      </c>
      <c r="NH17" s="17">
        <f>SUM(NH18:NH42)</f>
        <v>0</v>
      </c>
      <c r="NI17" s="17">
        <f>(NE17-NF17)-NG17+NH17</f>
        <v>227232.5</v>
      </c>
      <c r="NJ17" s="17">
        <f t="shared" ref="NJ17:OL17" si="26">SUM(NJ18:NJ42)</f>
        <v>227232.5</v>
      </c>
      <c r="NK17" s="17">
        <f t="shared" si="26"/>
        <v>227232.5</v>
      </c>
      <c r="NL17" s="17">
        <f t="shared" si="26"/>
        <v>0</v>
      </c>
      <c r="NM17" s="17">
        <f t="shared" si="26"/>
        <v>454465</v>
      </c>
      <c r="NN17" s="17">
        <f t="shared" si="26"/>
        <v>0</v>
      </c>
      <c r="NO17" s="17">
        <f t="shared" si="26"/>
        <v>0</v>
      </c>
      <c r="NP17" s="17">
        <f t="shared" si="26"/>
        <v>0</v>
      </c>
      <c r="NQ17" s="17">
        <f t="shared" si="26"/>
        <v>0</v>
      </c>
      <c r="NR17" s="17">
        <f t="shared" si="26"/>
        <v>0</v>
      </c>
      <c r="NS17" s="17">
        <f t="shared" si="26"/>
        <v>0</v>
      </c>
      <c r="NT17" s="17">
        <f t="shared" si="26"/>
        <v>0</v>
      </c>
      <c r="NU17" s="17">
        <f t="shared" si="26"/>
        <v>0</v>
      </c>
      <c r="NV17" s="17">
        <f t="shared" si="26"/>
        <v>0</v>
      </c>
      <c r="NW17" s="17">
        <f t="shared" si="26"/>
        <v>0</v>
      </c>
      <c r="NX17" s="17">
        <f t="shared" si="26"/>
        <v>0</v>
      </c>
      <c r="NY17" s="17">
        <f t="shared" si="26"/>
        <v>0</v>
      </c>
      <c r="NZ17" s="17">
        <f t="shared" si="26"/>
        <v>454465</v>
      </c>
      <c r="OA17" s="17">
        <f t="shared" si="26"/>
        <v>227232.5</v>
      </c>
      <c r="OB17" s="17">
        <f t="shared" si="26"/>
        <v>227232.5</v>
      </c>
      <c r="OC17" s="17">
        <f t="shared" si="26"/>
        <v>0</v>
      </c>
      <c r="OD17" s="17">
        <f t="shared" si="26"/>
        <v>454465</v>
      </c>
      <c r="OE17" s="17">
        <f t="shared" si="26"/>
        <v>0</v>
      </c>
      <c r="OF17" s="17">
        <f t="shared" si="26"/>
        <v>0</v>
      </c>
      <c r="OG17" s="17">
        <f t="shared" si="26"/>
        <v>0</v>
      </c>
      <c r="OH17" s="17">
        <f t="shared" si="26"/>
        <v>0</v>
      </c>
      <c r="OI17" s="17">
        <f t="shared" si="26"/>
        <v>0</v>
      </c>
      <c r="OJ17" s="17">
        <f t="shared" si="26"/>
        <v>0</v>
      </c>
      <c r="OK17" s="17">
        <f t="shared" si="26"/>
        <v>0</v>
      </c>
      <c r="OL17" s="17">
        <f t="shared" si="26"/>
        <v>0</v>
      </c>
      <c r="OM17" s="17">
        <f t="shared" ref="OM17:OU17" si="27">SUM(OM18:OM42)</f>
        <v>0</v>
      </c>
      <c r="ON17" s="17">
        <f t="shared" si="27"/>
        <v>0</v>
      </c>
      <c r="OO17" s="17">
        <f t="shared" si="27"/>
        <v>0</v>
      </c>
      <c r="OP17" s="17">
        <f t="shared" si="27"/>
        <v>0</v>
      </c>
      <c r="OQ17" s="17">
        <f t="shared" si="27"/>
        <v>454465</v>
      </c>
      <c r="OR17" s="17">
        <f t="shared" si="27"/>
        <v>0</v>
      </c>
      <c r="OS17" s="17">
        <f t="shared" si="27"/>
        <v>-227232.5</v>
      </c>
      <c r="OT17" s="17">
        <f t="shared" si="27"/>
        <v>0</v>
      </c>
      <c r="OU17" s="17">
        <f t="shared" si="27"/>
        <v>0</v>
      </c>
      <c r="OV17" s="115">
        <f t="shared" ref="OV17:OV42" si="28">NZ17-OQ17</f>
        <v>0</v>
      </c>
      <c r="OX17" s="17">
        <f>SUM(OX18:OX42)</f>
        <v>235604.5</v>
      </c>
      <c r="OY17" s="17">
        <f>SUM(OY18:OY42)</f>
        <v>0</v>
      </c>
      <c r="OZ17" s="17">
        <f>SUM(OX17:OY17)</f>
        <v>235604.5</v>
      </c>
      <c r="PA17" s="17">
        <f>SUM(PA18:PA42)</f>
        <v>235604.5</v>
      </c>
      <c r="PB17" s="17">
        <f>SUM(PB18:PB42)</f>
        <v>0</v>
      </c>
      <c r="PC17" s="17">
        <f>SUM(PC18:PC42)</f>
        <v>0</v>
      </c>
      <c r="PD17" s="17">
        <f>SUM(PD18:PD42)</f>
        <v>0</v>
      </c>
      <c r="PE17" s="17">
        <f>(PA17-PB17)-PC17+PD17</f>
        <v>235604.5</v>
      </c>
      <c r="PF17" s="17">
        <f t="shared" ref="PF17:QH17" si="29">SUM(PF18:PF42)</f>
        <v>235604.5</v>
      </c>
      <c r="PG17" s="17">
        <f t="shared" si="29"/>
        <v>235604.5</v>
      </c>
      <c r="PH17" s="17">
        <f t="shared" si="29"/>
        <v>0</v>
      </c>
      <c r="PI17" s="17">
        <f t="shared" si="29"/>
        <v>471209</v>
      </c>
      <c r="PJ17" s="17">
        <f t="shared" si="29"/>
        <v>0</v>
      </c>
      <c r="PK17" s="17">
        <f t="shared" si="29"/>
        <v>0</v>
      </c>
      <c r="PL17" s="17">
        <f t="shared" si="29"/>
        <v>0</v>
      </c>
      <c r="PM17" s="17">
        <f t="shared" si="29"/>
        <v>0</v>
      </c>
      <c r="PN17" s="17">
        <f t="shared" si="29"/>
        <v>0</v>
      </c>
      <c r="PO17" s="17">
        <f t="shared" si="29"/>
        <v>0</v>
      </c>
      <c r="PP17" s="17">
        <f t="shared" si="29"/>
        <v>0</v>
      </c>
      <c r="PQ17" s="17">
        <f t="shared" si="29"/>
        <v>0</v>
      </c>
      <c r="PR17" s="17">
        <f t="shared" si="29"/>
        <v>0</v>
      </c>
      <c r="PS17" s="17">
        <f>SUM(PS18:PS42)</f>
        <v>0</v>
      </c>
      <c r="PT17" s="17">
        <f t="shared" si="29"/>
        <v>0</v>
      </c>
      <c r="PU17" s="17">
        <f t="shared" si="29"/>
        <v>0</v>
      </c>
      <c r="PV17" s="17">
        <f t="shared" si="29"/>
        <v>471209</v>
      </c>
      <c r="PW17" s="17">
        <f t="shared" si="29"/>
        <v>235604.5</v>
      </c>
      <c r="PX17" s="17">
        <f t="shared" si="29"/>
        <v>235604.5</v>
      </c>
      <c r="PY17" s="17">
        <f t="shared" si="29"/>
        <v>0</v>
      </c>
      <c r="PZ17" s="17">
        <f t="shared" si="29"/>
        <v>471209</v>
      </c>
      <c r="QA17" s="17">
        <f t="shared" si="29"/>
        <v>0</v>
      </c>
      <c r="QB17" s="17">
        <f t="shared" si="29"/>
        <v>0</v>
      </c>
      <c r="QC17" s="17">
        <f t="shared" si="29"/>
        <v>0</v>
      </c>
      <c r="QD17" s="17">
        <f t="shared" si="29"/>
        <v>0</v>
      </c>
      <c r="QE17" s="17">
        <f t="shared" si="29"/>
        <v>0</v>
      </c>
      <c r="QF17" s="17">
        <f t="shared" si="29"/>
        <v>0</v>
      </c>
      <c r="QG17" s="17">
        <f t="shared" si="29"/>
        <v>0</v>
      </c>
      <c r="QH17" s="17">
        <f t="shared" si="29"/>
        <v>0</v>
      </c>
      <c r="QI17" s="17">
        <f t="shared" ref="QI17:QQ17" si="30">SUM(QI18:QI42)</f>
        <v>0</v>
      </c>
      <c r="QJ17" s="17">
        <f t="shared" si="30"/>
        <v>0</v>
      </c>
      <c r="QK17" s="17">
        <f t="shared" si="30"/>
        <v>0</v>
      </c>
      <c r="QL17" s="17">
        <f t="shared" si="30"/>
        <v>0</v>
      </c>
      <c r="QM17" s="17">
        <f>SUM(QM18:QM42)</f>
        <v>471209</v>
      </c>
      <c r="QN17" s="17">
        <f t="shared" si="30"/>
        <v>0</v>
      </c>
      <c r="QO17" s="17">
        <f t="shared" si="30"/>
        <v>-235604.5</v>
      </c>
      <c r="QP17" s="17">
        <f t="shared" si="30"/>
        <v>0</v>
      </c>
      <c r="QQ17" s="17">
        <f t="shared" si="30"/>
        <v>0</v>
      </c>
      <c r="QT17" s="17">
        <f>SUM(QT18:QT42)</f>
        <v>172342.5</v>
      </c>
      <c r="QU17" s="17">
        <f>SUM(QU18:QU42)</f>
        <v>0</v>
      </c>
      <c r="QV17" s="17">
        <f>SUM(QT17:QU17)</f>
        <v>172342.5</v>
      </c>
      <c r="QW17" s="17">
        <f>SUM(QW18:QW42)</f>
        <v>172342.5</v>
      </c>
      <c r="QX17" s="17">
        <f>SUM(QX18:QX42)</f>
        <v>0</v>
      </c>
      <c r="QY17" s="17">
        <f>SUM(QY18:QY42)</f>
        <v>0</v>
      </c>
      <c r="QZ17" s="17">
        <f>SUM(QZ18:QZ42)</f>
        <v>0</v>
      </c>
      <c r="RA17" s="17">
        <f>(QW17-QX17)-QY17+QZ17</f>
        <v>172342.5</v>
      </c>
      <c r="RB17" s="17">
        <f t="shared" ref="RB17:SD17" si="31">SUM(RB18:RB42)</f>
        <v>172342.5</v>
      </c>
      <c r="RC17" s="17">
        <f t="shared" si="31"/>
        <v>172342.5</v>
      </c>
      <c r="RD17" s="17">
        <f t="shared" si="31"/>
        <v>0</v>
      </c>
      <c r="RE17" s="17">
        <f t="shared" si="31"/>
        <v>344685</v>
      </c>
      <c r="RF17" s="17">
        <f t="shared" si="31"/>
        <v>0</v>
      </c>
      <c r="RG17" s="17">
        <f t="shared" si="31"/>
        <v>0</v>
      </c>
      <c r="RH17" s="17">
        <f t="shared" si="31"/>
        <v>0</v>
      </c>
      <c r="RI17" s="17">
        <f t="shared" si="31"/>
        <v>0</v>
      </c>
      <c r="RJ17" s="17">
        <f t="shared" si="31"/>
        <v>0</v>
      </c>
      <c r="RK17" s="17">
        <f t="shared" si="31"/>
        <v>0</v>
      </c>
      <c r="RL17" s="17">
        <f t="shared" si="31"/>
        <v>0</v>
      </c>
      <c r="RM17" s="17">
        <f t="shared" si="31"/>
        <v>0</v>
      </c>
      <c r="RN17" s="17">
        <f t="shared" si="31"/>
        <v>0</v>
      </c>
      <c r="RO17" s="17">
        <f t="shared" si="31"/>
        <v>0</v>
      </c>
      <c r="RP17" s="17">
        <f t="shared" si="31"/>
        <v>0</v>
      </c>
      <c r="RQ17" s="17">
        <f t="shared" si="31"/>
        <v>0</v>
      </c>
      <c r="RR17" s="17">
        <f>SUM(RR18:RR42)</f>
        <v>344685</v>
      </c>
      <c r="RS17" s="17">
        <f t="shared" si="31"/>
        <v>172342.5</v>
      </c>
      <c r="RT17" s="17">
        <f t="shared" si="31"/>
        <v>172342.5</v>
      </c>
      <c r="RU17" s="17">
        <f t="shared" si="31"/>
        <v>0</v>
      </c>
      <c r="RV17" s="17">
        <f t="shared" si="31"/>
        <v>344685</v>
      </c>
      <c r="RW17" s="17">
        <f t="shared" si="31"/>
        <v>0</v>
      </c>
      <c r="RX17" s="17">
        <f t="shared" si="31"/>
        <v>0</v>
      </c>
      <c r="RY17" s="17">
        <f t="shared" si="31"/>
        <v>0</v>
      </c>
      <c r="RZ17" s="17">
        <f t="shared" si="31"/>
        <v>0</v>
      </c>
      <c r="SA17" s="17">
        <f t="shared" si="31"/>
        <v>0</v>
      </c>
      <c r="SB17" s="17">
        <f t="shared" si="31"/>
        <v>0</v>
      </c>
      <c r="SC17" s="17">
        <f t="shared" si="31"/>
        <v>0</v>
      </c>
      <c r="SD17" s="17">
        <f t="shared" si="31"/>
        <v>0</v>
      </c>
      <c r="SE17" s="17">
        <f t="shared" ref="SE17:SM17" si="32">SUM(SE18:SE42)</f>
        <v>0</v>
      </c>
      <c r="SF17" s="17">
        <f t="shared" si="32"/>
        <v>0</v>
      </c>
      <c r="SG17" s="17">
        <f t="shared" si="32"/>
        <v>0</v>
      </c>
      <c r="SH17" s="17">
        <f t="shared" si="32"/>
        <v>0</v>
      </c>
      <c r="SI17" s="17">
        <f t="shared" si="32"/>
        <v>344685</v>
      </c>
      <c r="SJ17" s="17">
        <f t="shared" si="32"/>
        <v>0</v>
      </c>
      <c r="SK17" s="17">
        <f t="shared" si="32"/>
        <v>-172342.5</v>
      </c>
      <c r="SL17" s="17">
        <f t="shared" si="32"/>
        <v>0</v>
      </c>
      <c r="SM17" s="17">
        <f t="shared" si="32"/>
        <v>0</v>
      </c>
      <c r="SP17" s="17">
        <f>SUM(SP18:SP42)</f>
        <v>136654</v>
      </c>
      <c r="SQ17" s="17">
        <f>SUM(SQ18:SQ42)</f>
        <v>0</v>
      </c>
      <c r="SR17" s="17">
        <f>SUM(SP17:SQ17)</f>
        <v>136654</v>
      </c>
      <c r="SS17" s="17">
        <f>SUM(SS18:SS42)</f>
        <v>136654</v>
      </c>
      <c r="ST17" s="17">
        <f>SUM(ST18:ST42)</f>
        <v>0</v>
      </c>
      <c r="SU17" s="17">
        <f>SUM(SU18:SU42)</f>
        <v>0</v>
      </c>
      <c r="SV17" s="17">
        <f>SUM(SV18:SV42)</f>
        <v>0</v>
      </c>
      <c r="SW17" s="17">
        <f>(SS17-ST17)-SU17+SV17</f>
        <v>136654</v>
      </c>
      <c r="SX17" s="17">
        <f t="shared" ref="SX17:TZ17" si="33">SUM(SX18:SX42)</f>
        <v>136654</v>
      </c>
      <c r="SY17" s="17">
        <f t="shared" si="33"/>
        <v>136654</v>
      </c>
      <c r="SZ17" s="17">
        <f t="shared" si="33"/>
        <v>0</v>
      </c>
      <c r="TA17" s="17">
        <f t="shared" si="33"/>
        <v>273308</v>
      </c>
      <c r="TB17" s="17">
        <f t="shared" si="33"/>
        <v>0</v>
      </c>
      <c r="TC17" s="17">
        <f t="shared" si="33"/>
        <v>0</v>
      </c>
      <c r="TD17" s="17">
        <f t="shared" si="33"/>
        <v>0</v>
      </c>
      <c r="TE17" s="17">
        <f t="shared" si="33"/>
        <v>0</v>
      </c>
      <c r="TF17" s="17">
        <f t="shared" si="33"/>
        <v>0</v>
      </c>
      <c r="TG17" s="17">
        <f t="shared" si="33"/>
        <v>0</v>
      </c>
      <c r="TH17" s="17">
        <f t="shared" si="33"/>
        <v>0</v>
      </c>
      <c r="TI17" s="17">
        <f t="shared" si="33"/>
        <v>0</v>
      </c>
      <c r="TJ17" s="17">
        <f t="shared" si="33"/>
        <v>0</v>
      </c>
      <c r="TK17" s="17">
        <f t="shared" si="33"/>
        <v>0</v>
      </c>
      <c r="TL17" s="17">
        <f t="shared" si="33"/>
        <v>0</v>
      </c>
      <c r="TM17" s="17">
        <f t="shared" si="33"/>
        <v>0</v>
      </c>
      <c r="TN17" s="17">
        <f>SUM(TN18:TN42)</f>
        <v>273308</v>
      </c>
      <c r="TO17" s="17">
        <f t="shared" si="33"/>
        <v>136654</v>
      </c>
      <c r="TP17" s="17">
        <f t="shared" si="33"/>
        <v>136654</v>
      </c>
      <c r="TQ17" s="17">
        <f t="shared" si="33"/>
        <v>0</v>
      </c>
      <c r="TR17" s="17">
        <f t="shared" si="33"/>
        <v>273308</v>
      </c>
      <c r="TS17" s="17">
        <f t="shared" si="33"/>
        <v>0</v>
      </c>
      <c r="TT17" s="17">
        <f t="shared" si="33"/>
        <v>0</v>
      </c>
      <c r="TU17" s="17">
        <f t="shared" si="33"/>
        <v>0</v>
      </c>
      <c r="TV17" s="17">
        <f t="shared" si="33"/>
        <v>0</v>
      </c>
      <c r="TW17" s="17">
        <f t="shared" si="33"/>
        <v>0</v>
      </c>
      <c r="TX17" s="17">
        <f t="shared" si="33"/>
        <v>0</v>
      </c>
      <c r="TY17" s="17">
        <f t="shared" si="33"/>
        <v>0</v>
      </c>
      <c r="TZ17" s="17">
        <f t="shared" si="33"/>
        <v>0</v>
      </c>
      <c r="UA17" s="17">
        <f t="shared" ref="UA17:UI17" si="34">SUM(UA18:UA42)</f>
        <v>0</v>
      </c>
      <c r="UB17" s="17">
        <f t="shared" si="34"/>
        <v>0</v>
      </c>
      <c r="UC17" s="17">
        <f t="shared" si="34"/>
        <v>0</v>
      </c>
      <c r="UD17" s="17">
        <f>SUM(UD18:UD42)</f>
        <v>0</v>
      </c>
      <c r="UE17" s="17">
        <f>SUM(UE18:UE42)</f>
        <v>273308</v>
      </c>
      <c r="UF17" s="17">
        <f t="shared" si="34"/>
        <v>0</v>
      </c>
      <c r="UG17" s="17">
        <f t="shared" si="34"/>
        <v>-136654</v>
      </c>
      <c r="UH17" s="17">
        <f t="shared" si="34"/>
        <v>0</v>
      </c>
      <c r="UI17" s="17">
        <f t="shared" si="34"/>
        <v>0</v>
      </c>
      <c r="UJ17" s="194"/>
      <c r="UR17" s="115">
        <f>BU17+DQ17+FM17+HJ17+JF17+LN17+NJ17+PF17+RB17+SX17</f>
        <v>2576246.5</v>
      </c>
      <c r="US17" s="115">
        <f>UR17-P17</f>
        <v>0</v>
      </c>
      <c r="UY17" s="115">
        <f>41304200-VI17</f>
        <v>6115200</v>
      </c>
      <c r="UZ17" s="115"/>
      <c r="VB17" s="17">
        <f>SUM(VB18:VB42)</f>
        <v>35189000</v>
      </c>
      <c r="VC17" s="17">
        <f t="shared" ref="VC17:VE17" si="35">SUM(VC18:VC42)</f>
        <v>0</v>
      </c>
      <c r="VD17" s="17">
        <f t="shared" si="35"/>
        <v>35189000</v>
      </c>
      <c r="VE17" s="17">
        <f t="shared" si="35"/>
        <v>35189000</v>
      </c>
      <c r="VF17" s="17">
        <f>SUM(VF18:VF42)</f>
        <v>0</v>
      </c>
      <c r="VG17" s="17">
        <f t="shared" ref="VG17:WU17" si="36">SUM(VG18:VG42)</f>
        <v>0</v>
      </c>
      <c r="VH17" s="17">
        <f t="shared" si="36"/>
        <v>0</v>
      </c>
      <c r="VI17" s="17">
        <f t="shared" si="36"/>
        <v>35189000</v>
      </c>
      <c r="VJ17" s="17">
        <f t="shared" si="36"/>
        <v>0</v>
      </c>
      <c r="VK17" s="17">
        <f t="shared" si="36"/>
        <v>0</v>
      </c>
      <c r="VL17" s="17">
        <f t="shared" si="36"/>
        <v>0</v>
      </c>
      <c r="VM17" s="17">
        <f t="shared" si="36"/>
        <v>0</v>
      </c>
      <c r="VN17" s="17">
        <f t="shared" si="36"/>
        <v>0</v>
      </c>
      <c r="VO17" s="17">
        <f t="shared" si="36"/>
        <v>0</v>
      </c>
      <c r="VP17" s="17">
        <f t="shared" si="36"/>
        <v>0</v>
      </c>
      <c r="VQ17" s="17">
        <f t="shared" si="36"/>
        <v>0</v>
      </c>
      <c r="VR17" s="17">
        <f t="shared" si="36"/>
        <v>0</v>
      </c>
      <c r="VS17" s="17">
        <f t="shared" si="36"/>
        <v>0</v>
      </c>
      <c r="VT17" s="17">
        <f t="shared" si="36"/>
        <v>0</v>
      </c>
      <c r="VU17" s="17">
        <f t="shared" si="36"/>
        <v>0</v>
      </c>
      <c r="VV17" s="17">
        <f t="shared" si="36"/>
        <v>0</v>
      </c>
      <c r="VW17" s="17">
        <f t="shared" si="36"/>
        <v>0</v>
      </c>
      <c r="VX17" s="17">
        <f t="shared" si="36"/>
        <v>0</v>
      </c>
      <c r="VY17" s="17">
        <f t="shared" si="36"/>
        <v>0</v>
      </c>
      <c r="VZ17" s="17">
        <f t="shared" si="36"/>
        <v>0</v>
      </c>
      <c r="WA17" s="17">
        <f t="shared" si="36"/>
        <v>0</v>
      </c>
      <c r="WB17" s="17">
        <f t="shared" si="36"/>
        <v>0</v>
      </c>
      <c r="WC17" s="17">
        <f t="shared" si="36"/>
        <v>0</v>
      </c>
      <c r="WD17" s="17">
        <f t="shared" si="36"/>
        <v>0</v>
      </c>
      <c r="WE17" s="17">
        <f t="shared" si="36"/>
        <v>0</v>
      </c>
      <c r="WF17" s="17">
        <f t="shared" si="36"/>
        <v>0</v>
      </c>
      <c r="WG17" s="17">
        <f t="shared" si="36"/>
        <v>0</v>
      </c>
      <c r="WH17" s="17">
        <f t="shared" si="36"/>
        <v>0</v>
      </c>
      <c r="WI17" s="17">
        <f t="shared" si="36"/>
        <v>0</v>
      </c>
      <c r="WJ17" s="17">
        <f t="shared" si="36"/>
        <v>0</v>
      </c>
      <c r="WK17" s="17">
        <f t="shared" si="36"/>
        <v>0</v>
      </c>
      <c r="WL17" s="17">
        <f t="shared" si="36"/>
        <v>0</v>
      </c>
      <c r="WM17" s="17">
        <f t="shared" si="36"/>
        <v>0</v>
      </c>
      <c r="WN17" s="17">
        <f t="shared" si="36"/>
        <v>0</v>
      </c>
      <c r="WO17" s="17">
        <f t="shared" si="36"/>
        <v>0</v>
      </c>
      <c r="WP17" s="17">
        <f t="shared" si="36"/>
        <v>0</v>
      </c>
      <c r="WQ17" s="17">
        <f t="shared" si="36"/>
        <v>0</v>
      </c>
      <c r="WR17" s="17">
        <f t="shared" si="36"/>
        <v>0</v>
      </c>
      <c r="WS17" s="17">
        <f t="shared" si="36"/>
        <v>0</v>
      </c>
      <c r="WT17" s="17">
        <f t="shared" si="36"/>
        <v>0</v>
      </c>
      <c r="WU17" s="17">
        <f t="shared" si="36"/>
        <v>0</v>
      </c>
      <c r="WY17" s="115">
        <f>VI17-BT17-DP17-FL17-HI17-JE17-LM17-NI17-PE17-RA17-SW17</f>
        <v>-1.862645149230957E-9</v>
      </c>
      <c r="WZ17" s="115">
        <f>VD17-BO17-DK17-FG17-HD17-IZ17-LH17-ND17-OZ17-QV17-SR17</f>
        <v>-1.862645149230957E-9</v>
      </c>
    </row>
    <row r="18" spans="1:624" s="116" customFormat="1" ht="13.5" x14ac:dyDescent="0.25">
      <c r="A18" s="443" t="s">
        <v>85</v>
      </c>
      <c r="B18" s="415"/>
      <c r="C18" s="416"/>
      <c r="D18" s="415"/>
      <c r="E18" s="416"/>
      <c r="F18" s="235"/>
      <c r="G18" s="237"/>
      <c r="H18" s="250"/>
      <c r="I18" s="250"/>
      <c r="J18" s="250"/>
      <c r="K18" s="250"/>
      <c r="L18" s="250"/>
      <c r="M18" s="250"/>
      <c r="N18" s="250"/>
      <c r="O18" s="250"/>
      <c r="P18" s="250">
        <f>BU18+DQ18+FM18+HJ18+JF18+LN18+NJ18+PF18+RB18+SX18</f>
        <v>0</v>
      </c>
      <c r="Q18" s="250">
        <f>BV18+DR18+FN18+HK18+JG18+LO18+NK18+PG18+RC18+SY18</f>
        <v>0</v>
      </c>
      <c r="R18" s="250">
        <f>BW18+DS18+FO18+HL18+JH18+LP18+NL18+PH18+RD18+SZ18</f>
        <v>0</v>
      </c>
      <c r="S18" s="238">
        <f t="shared" ref="S18:S42" si="37">SUM(P18:R18)</f>
        <v>0</v>
      </c>
      <c r="T18" s="250">
        <f>BY18+DU18+FQ18+HN18+JJ18+LR18+NN18+PJ18+RF18+TB18</f>
        <v>0</v>
      </c>
      <c r="U18" s="250">
        <f>BZ18+DV18+FR18+HO18+JK18+LS18+NO18+PK18+RG18+TC18</f>
        <v>0</v>
      </c>
      <c r="V18" s="250">
        <f>CA18+DW18+FS18+HP18+JL18+LT18+NP18+PL18+RH18+TD18</f>
        <v>0</v>
      </c>
      <c r="W18" s="238">
        <f t="shared" ref="W18:W42" si="38">SUM(T18:V18)</f>
        <v>0</v>
      </c>
      <c r="X18" s="250">
        <f>CC18+DY18+FU18+HR18+JN18+LV18+NR18+PN18+RJ18+TF18</f>
        <v>0</v>
      </c>
      <c r="Y18" s="250">
        <f>CD18+DZ18+FV18+HS18+JO18+LW18+NS18+PO18+RK18+TG18</f>
        <v>0</v>
      </c>
      <c r="Z18" s="250">
        <f>CE18+EA18+FW18+HT18+JP18+LX18+NT18+PP18+RL18+TH18</f>
        <v>0</v>
      </c>
      <c r="AA18" s="238">
        <f t="shared" ref="AA18:AA42" si="39">SUM(X18:Z18)</f>
        <v>0</v>
      </c>
      <c r="AB18" s="250">
        <f>CG18+EC18+FY18+HV18+JR18+LZ18+NV18+PR18+RN18+TJ18</f>
        <v>0</v>
      </c>
      <c r="AC18" s="250">
        <f>CH18+ED18+FZ18+HW18+JS18+MA18+NW18+PS18+RO18+TK18</f>
        <v>0</v>
      </c>
      <c r="AD18" s="250">
        <f>CI18+EE18+GA18+HX18+JT18+MB18+NX18+PT18+RP18+TL18</f>
        <v>0</v>
      </c>
      <c r="AE18" s="250">
        <f t="shared" ref="AE18:AE41" si="40">SUM(AB18:AD18)</f>
        <v>0</v>
      </c>
      <c r="AF18" s="238">
        <f t="shared" ref="AF18:AF41" si="41">SUM(AE18,AA18,W18,S18)</f>
        <v>0</v>
      </c>
      <c r="AG18" s="250">
        <f>CL18+EH18+GD18+IA18+JW18+ME18+OA18+PW18+RS18+TO18</f>
        <v>0</v>
      </c>
      <c r="AH18" s="250">
        <f>CM18+EI18+GE18+IB18+JZ18+MF18+OB18+PX18+RT18+TP18</f>
        <v>0</v>
      </c>
      <c r="AI18" s="250">
        <f>CN18+EJ18+GF18+IC18+KA18+MG18+OC18+PY18+RU18+TQ18</f>
        <v>0</v>
      </c>
      <c r="AJ18" s="238">
        <f t="shared" ref="AJ18:AJ42" si="42">SUM(AG18:AI18)</f>
        <v>0</v>
      </c>
      <c r="AK18" s="250">
        <f>CP18+EL18+GH18+IE18+KC18+MI18+OE18+QA18+RW18+TS18</f>
        <v>0</v>
      </c>
      <c r="AL18" s="250">
        <f>CQ18+EM18+GI18+IF18+KD18+MJ18+OF18+QB18+RX18+TT18</f>
        <v>0</v>
      </c>
      <c r="AM18" s="250">
        <f>CR18+EN18+GJ18+IG18+KE18+MK18+OG18+QC18+RY18+TU18</f>
        <v>0</v>
      </c>
      <c r="AN18" s="238">
        <f t="shared" ref="AN18:AN42" si="43">SUM(AK18:AM18)</f>
        <v>0</v>
      </c>
      <c r="AO18" s="250">
        <f>CT18+EP18+GL18+II18+KG18+MM18+OI18+QE18+SA18+TW18</f>
        <v>0</v>
      </c>
      <c r="AP18" s="250">
        <f>CU18+EQ18+GM18+IJ18+KH18+MN18+OJ18+QF18+SB18+TX18</f>
        <v>0</v>
      </c>
      <c r="AQ18" s="250">
        <f>CV18+ER18+GN18+IK18+KI18+MO18+OK18+QG18+SC18+TY18</f>
        <v>0</v>
      </c>
      <c r="AR18" s="238">
        <f t="shared" ref="AR18:AR42" si="44">SUM(AO18:AQ18)</f>
        <v>0</v>
      </c>
      <c r="AS18" s="250">
        <f>CX18+ET18+GP18+IM18+KK18+MQ18+OM18+QI18+SE18+UA18</f>
        <v>0</v>
      </c>
      <c r="AT18" s="250">
        <f>CY18+EU18+GQ18+IN18+KL18+MR18+ON18+QJ18+SF18+UB18</f>
        <v>0</v>
      </c>
      <c r="AU18" s="250">
        <f>CZ18+EV18+GR18+IO18+KM18+MS18+OO18+QK18+SG18+UC18</f>
        <v>0</v>
      </c>
      <c r="AV18" s="238">
        <f>SUM(AS18:AU18)</f>
        <v>0</v>
      </c>
      <c r="AW18" s="238">
        <f>SUM(AV18,AR18,AN18,AJ18)</f>
        <v>0</v>
      </c>
      <c r="AX18" s="250">
        <f>J18-O18</f>
        <v>0</v>
      </c>
      <c r="AY18" s="238">
        <f>O18-AF18</f>
        <v>0</v>
      </c>
      <c r="AZ18" s="238">
        <f>DE18+FA18+GW18+IT18+KR18+MX18+OT18+QP18+SL18+UH18</f>
        <v>0</v>
      </c>
      <c r="BA18" s="238">
        <f>DF18+FB18+GX18+IU18+KS18+MY18+OU18+QQ18+SM18+UI18</f>
        <v>0</v>
      </c>
      <c r="BB18" s="239">
        <f>CK18+EG18+GC18+HZ18+JV18+MD18+NZ18+PV18+RR18+TN18</f>
        <v>0</v>
      </c>
      <c r="BC18" s="239">
        <f t="shared" ref="BC18:BC82" si="45">BB18-AF18</f>
        <v>0</v>
      </c>
      <c r="BD18" s="238">
        <f>AZ18-DE18-FA18-GW18-IT18-KR18-MX18-OT18-QP18-SL18-UH18</f>
        <v>0</v>
      </c>
      <c r="BE18" s="240"/>
      <c r="BF18" s="241">
        <f t="shared" si="15"/>
        <v>0</v>
      </c>
      <c r="BG18" s="241">
        <f>BH18+BI18+BJ18+BK18</f>
        <v>0</v>
      </c>
      <c r="BH18" s="242"/>
      <c r="BI18" s="242"/>
      <c r="BJ18" s="242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>
        <f>BO18-BT18</f>
        <v>0</v>
      </c>
      <c r="DD18" s="251"/>
      <c r="DE18" s="238"/>
      <c r="DF18" s="238"/>
      <c r="DG18" s="243">
        <f>CK18-DB18</f>
        <v>0</v>
      </c>
      <c r="DH18" s="244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2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3"/>
      <c r="EY18" s="250">
        <f>DK18-DP18</f>
        <v>0</v>
      </c>
      <c r="EZ18" s="250"/>
      <c r="FA18" s="238"/>
      <c r="FB18" s="238"/>
      <c r="FC18" s="244"/>
      <c r="FD18" s="244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2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3"/>
      <c r="GU18" s="250">
        <f>FG18-FL18</f>
        <v>0</v>
      </c>
      <c r="GV18" s="250">
        <f>FL18-GC18</f>
        <v>0</v>
      </c>
      <c r="GW18" s="238"/>
      <c r="GX18" s="238"/>
      <c r="GY18" s="244"/>
      <c r="GZ18" s="244"/>
      <c r="HA18" s="244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  <c r="HS18" s="250"/>
      <c r="HT18" s="250"/>
      <c r="HU18" s="250"/>
      <c r="HV18" s="250"/>
      <c r="HW18" s="250"/>
      <c r="HX18" s="250"/>
      <c r="HY18" s="250"/>
      <c r="HZ18" s="252"/>
      <c r="IA18" s="250"/>
      <c r="IB18" s="250"/>
      <c r="IC18" s="250"/>
      <c r="ID18" s="250"/>
      <c r="IE18" s="250"/>
      <c r="IF18" s="250"/>
      <c r="IG18" s="250"/>
      <c r="IH18" s="250"/>
      <c r="II18" s="250"/>
      <c r="IJ18" s="250"/>
      <c r="IK18" s="250"/>
      <c r="IL18" s="250"/>
      <c r="IM18" s="250"/>
      <c r="IN18" s="250"/>
      <c r="IO18" s="250"/>
      <c r="IP18" s="250"/>
      <c r="IQ18" s="253"/>
      <c r="IR18" s="250">
        <f>HD18-HI18</f>
        <v>0</v>
      </c>
      <c r="IS18" s="250">
        <f>HI18-HZ18</f>
        <v>0</v>
      </c>
      <c r="IT18" s="238"/>
      <c r="IU18" s="238"/>
      <c r="IV18" s="246">
        <f t="shared" si="22"/>
        <v>0</v>
      </c>
      <c r="IW18" s="244"/>
      <c r="IX18" s="254"/>
      <c r="IY18" s="254"/>
      <c r="IZ18" s="254"/>
      <c r="JA18" s="254"/>
      <c r="JB18" s="254"/>
      <c r="JC18" s="254"/>
      <c r="JD18" s="254"/>
      <c r="JE18" s="254"/>
      <c r="JF18" s="254"/>
      <c r="JG18" s="254"/>
      <c r="JH18" s="254"/>
      <c r="JI18" s="254"/>
      <c r="JJ18" s="254"/>
      <c r="JK18" s="254"/>
      <c r="JL18" s="254"/>
      <c r="JM18" s="254"/>
      <c r="JN18" s="254"/>
      <c r="JO18" s="254"/>
      <c r="JP18" s="254"/>
      <c r="JQ18" s="254"/>
      <c r="JR18" s="254"/>
      <c r="JS18" s="254"/>
      <c r="JT18" s="254"/>
      <c r="JU18" s="254"/>
      <c r="JV18" s="255"/>
      <c r="JW18" s="558"/>
      <c r="JX18" s="588"/>
      <c r="JY18" s="589"/>
      <c r="JZ18" s="571"/>
      <c r="KA18" s="254"/>
      <c r="KB18" s="254"/>
      <c r="KC18" s="254"/>
      <c r="KD18" s="254"/>
      <c r="KE18" s="254"/>
      <c r="KF18" s="254"/>
      <c r="KG18" s="254"/>
      <c r="KH18" s="254"/>
      <c r="KI18" s="254"/>
      <c r="KJ18" s="254"/>
      <c r="KK18" s="254"/>
      <c r="KL18" s="254"/>
      <c r="KM18" s="254"/>
      <c r="KN18" s="254"/>
      <c r="KO18" s="256"/>
      <c r="KP18" s="254"/>
      <c r="KQ18" s="254"/>
      <c r="KR18" s="247"/>
      <c r="KS18" s="248"/>
      <c r="KT18" s="212"/>
      <c r="KU18" s="212"/>
      <c r="KV18" s="212"/>
      <c r="KW18" s="212"/>
      <c r="KX18" s="212"/>
      <c r="KY18" s="212"/>
      <c r="KZ18" s="212"/>
      <c r="LA18" s="212"/>
      <c r="LB18" s="212"/>
      <c r="LC18" s="212"/>
      <c r="LD18" s="212"/>
      <c r="LF18" s="193"/>
      <c r="LG18" s="193"/>
      <c r="LH18" s="193"/>
      <c r="LI18" s="193"/>
      <c r="LJ18" s="193"/>
      <c r="LK18" s="193"/>
      <c r="LL18" s="193"/>
      <c r="LM18" s="193"/>
      <c r="LN18" s="193"/>
      <c r="LO18" s="193"/>
      <c r="LP18" s="193"/>
      <c r="LQ18" s="193"/>
      <c r="LR18" s="193"/>
      <c r="LS18" s="193"/>
      <c r="LT18" s="193"/>
      <c r="LU18" s="193"/>
      <c r="LV18" s="193"/>
      <c r="LW18" s="193"/>
      <c r="LX18" s="193"/>
      <c r="LY18" s="193"/>
      <c r="LZ18" s="193"/>
      <c r="MA18" s="193"/>
      <c r="MB18" s="193"/>
      <c r="MC18" s="193"/>
      <c r="MD18" s="118"/>
      <c r="ME18" s="193"/>
      <c r="MF18" s="193"/>
      <c r="MG18" s="193"/>
      <c r="MH18" s="193"/>
      <c r="MI18" s="193"/>
      <c r="MJ18" s="193"/>
      <c r="MK18" s="193"/>
      <c r="ML18" s="193"/>
      <c r="MM18" s="193"/>
      <c r="MN18" s="193"/>
      <c r="MO18" s="193"/>
      <c r="MP18" s="193"/>
      <c r="MQ18" s="193"/>
      <c r="MR18" s="193"/>
      <c r="MS18" s="193"/>
      <c r="MT18" s="193"/>
      <c r="MU18" s="119"/>
      <c r="MV18" s="193">
        <f>LH18-LM18</f>
        <v>0</v>
      </c>
      <c r="MW18" s="193">
        <f>LM18-MD18</f>
        <v>0</v>
      </c>
      <c r="MX18" s="194"/>
      <c r="MY18" s="194"/>
      <c r="NB18" s="193"/>
      <c r="NC18" s="193"/>
      <c r="ND18" s="193"/>
      <c r="NE18" s="193"/>
      <c r="NF18" s="193"/>
      <c r="NG18" s="193"/>
      <c r="NH18" s="193"/>
      <c r="NI18" s="193"/>
      <c r="NJ18" s="193"/>
      <c r="NK18" s="193"/>
      <c r="NL18" s="193"/>
      <c r="NM18" s="193"/>
      <c r="NN18" s="193"/>
      <c r="NO18" s="193"/>
      <c r="NP18" s="193"/>
      <c r="NQ18" s="193"/>
      <c r="NR18" s="193"/>
      <c r="NS18" s="193"/>
      <c r="NT18" s="193"/>
      <c r="NU18" s="193"/>
      <c r="NV18" s="193"/>
      <c r="NW18" s="193"/>
      <c r="NX18" s="193"/>
      <c r="NY18" s="193"/>
      <c r="NZ18" s="118"/>
      <c r="OA18" s="193"/>
      <c r="OB18" s="193"/>
      <c r="OC18" s="193"/>
      <c r="OD18" s="193"/>
      <c r="OE18" s="193"/>
      <c r="OF18" s="193"/>
      <c r="OG18" s="193"/>
      <c r="OH18" s="193"/>
      <c r="OI18" s="193"/>
      <c r="OJ18" s="193"/>
      <c r="OK18" s="193"/>
      <c r="OL18" s="193"/>
      <c r="OM18" s="193"/>
      <c r="ON18" s="193"/>
      <c r="OO18" s="193"/>
      <c r="OP18" s="193"/>
      <c r="OQ18" s="119"/>
      <c r="OR18" s="193">
        <f>ND18-NI18</f>
        <v>0</v>
      </c>
      <c r="OS18" s="193">
        <f>NI18-NZ18</f>
        <v>0</v>
      </c>
      <c r="OT18" s="194"/>
      <c r="OU18" s="194"/>
      <c r="OV18" s="115">
        <f t="shared" si="28"/>
        <v>0</v>
      </c>
      <c r="OX18" s="193"/>
      <c r="OY18" s="193"/>
      <c r="OZ18" s="193"/>
      <c r="PA18" s="193"/>
      <c r="PB18" s="193"/>
      <c r="PC18" s="193"/>
      <c r="PD18" s="193"/>
      <c r="PE18" s="193"/>
      <c r="PF18" s="193"/>
      <c r="PG18" s="193"/>
      <c r="PH18" s="193"/>
      <c r="PI18" s="193"/>
      <c r="PJ18" s="193"/>
      <c r="PK18" s="193"/>
      <c r="PL18" s="193"/>
      <c r="PM18" s="193"/>
      <c r="PN18" s="193"/>
      <c r="PO18" s="193"/>
      <c r="PP18" s="193"/>
      <c r="PQ18" s="193"/>
      <c r="PR18" s="193"/>
      <c r="PS18" s="193"/>
      <c r="PT18" s="193"/>
      <c r="PU18" s="193"/>
      <c r="PV18" s="118"/>
      <c r="PW18" s="193"/>
      <c r="PX18" s="193"/>
      <c r="PY18" s="193"/>
      <c r="PZ18" s="193"/>
      <c r="QA18" s="193"/>
      <c r="QB18" s="193"/>
      <c r="QC18" s="193"/>
      <c r="QD18" s="193"/>
      <c r="QE18" s="193"/>
      <c r="QF18" s="193"/>
      <c r="QG18" s="193"/>
      <c r="QH18" s="193"/>
      <c r="QI18" s="193"/>
      <c r="QJ18" s="193"/>
      <c r="QK18" s="193"/>
      <c r="QL18" s="193"/>
      <c r="QM18" s="119"/>
      <c r="QN18" s="193">
        <f>OZ18-PE18</f>
        <v>0</v>
      </c>
      <c r="QO18" s="193">
        <f>PE18-PV18</f>
        <v>0</v>
      </c>
      <c r="QP18" s="194"/>
      <c r="QQ18" s="194"/>
      <c r="QT18" s="193"/>
      <c r="QU18" s="193"/>
      <c r="QV18" s="193"/>
      <c r="QW18" s="193"/>
      <c r="QX18" s="193"/>
      <c r="QY18" s="193"/>
      <c r="QZ18" s="193"/>
      <c r="RA18" s="193"/>
      <c r="RB18" s="193"/>
      <c r="RC18" s="193"/>
      <c r="RD18" s="193"/>
      <c r="RE18" s="193"/>
      <c r="RF18" s="193"/>
      <c r="RG18" s="193"/>
      <c r="RH18" s="193"/>
      <c r="RI18" s="193"/>
      <c r="RJ18" s="193"/>
      <c r="RK18" s="193"/>
      <c r="RL18" s="193"/>
      <c r="RM18" s="193"/>
      <c r="RN18" s="193"/>
      <c r="RO18" s="193"/>
      <c r="RP18" s="193"/>
      <c r="RQ18" s="193"/>
      <c r="RR18" s="118"/>
      <c r="RS18" s="193"/>
      <c r="RT18" s="193"/>
      <c r="RU18" s="193"/>
      <c r="RV18" s="193"/>
      <c r="RW18" s="193"/>
      <c r="RX18" s="193"/>
      <c r="RY18" s="193"/>
      <c r="RZ18" s="193"/>
      <c r="SA18" s="193"/>
      <c r="SB18" s="193"/>
      <c r="SC18" s="193"/>
      <c r="SD18" s="193"/>
      <c r="SE18" s="193"/>
      <c r="SF18" s="193"/>
      <c r="SG18" s="193"/>
      <c r="SH18" s="193"/>
      <c r="SI18" s="119"/>
      <c r="SJ18" s="193">
        <f>QV18-RA18</f>
        <v>0</v>
      </c>
      <c r="SK18" s="193">
        <f>RA18-RR18</f>
        <v>0</v>
      </c>
      <c r="SL18" s="194"/>
      <c r="SM18" s="194"/>
      <c r="SP18" s="193"/>
      <c r="SQ18" s="193"/>
      <c r="SR18" s="193"/>
      <c r="SS18" s="193"/>
      <c r="ST18" s="193"/>
      <c r="SU18" s="193"/>
      <c r="SV18" s="193"/>
      <c r="SW18" s="193"/>
      <c r="SX18" s="193"/>
      <c r="SY18" s="193"/>
      <c r="SZ18" s="193"/>
      <c r="TA18" s="193"/>
      <c r="TB18" s="193"/>
      <c r="TC18" s="193"/>
      <c r="TD18" s="193"/>
      <c r="TE18" s="193"/>
      <c r="TF18" s="193"/>
      <c r="TG18" s="193"/>
      <c r="TH18" s="193"/>
      <c r="TI18" s="193"/>
      <c r="TJ18" s="193"/>
      <c r="TK18" s="193"/>
      <c r="TL18" s="193"/>
      <c r="TM18" s="193"/>
      <c r="TN18" s="118"/>
      <c r="TO18" s="193"/>
      <c r="TP18" s="193"/>
      <c r="TQ18" s="193"/>
      <c r="TR18" s="193"/>
      <c r="TS18" s="193"/>
      <c r="TT18" s="193"/>
      <c r="TU18" s="193"/>
      <c r="TV18" s="193"/>
      <c r="TW18" s="193"/>
      <c r="TX18" s="193"/>
      <c r="TY18" s="193"/>
      <c r="TZ18" s="193"/>
      <c r="UA18" s="193"/>
      <c r="UB18" s="193"/>
      <c r="UC18" s="193"/>
      <c r="UD18" s="193"/>
      <c r="UE18" s="119"/>
      <c r="UF18" s="193">
        <f>SR18-SW18</f>
        <v>0</v>
      </c>
      <c r="UG18" s="193">
        <f>SW18-TN18</f>
        <v>0</v>
      </c>
      <c r="UH18" s="194"/>
      <c r="UI18" s="194"/>
      <c r="UJ18" s="194"/>
      <c r="UR18" s="115">
        <f>BU18+DQ18+FM18+HJ18+JF18+LN18+NJ18+PF18+RB18+SX18</f>
        <v>0</v>
      </c>
      <c r="US18" s="115">
        <f>UR18-P18</f>
        <v>0</v>
      </c>
      <c r="VB18" s="193"/>
      <c r="VC18" s="193"/>
      <c r="VD18" s="193"/>
      <c r="VE18" s="193"/>
      <c r="VF18" s="193"/>
      <c r="VG18" s="193"/>
      <c r="VH18" s="193"/>
      <c r="VI18" s="193"/>
      <c r="VJ18" s="193"/>
      <c r="VK18" s="193"/>
      <c r="VL18" s="193"/>
      <c r="VM18" s="193"/>
      <c r="VN18" s="193"/>
      <c r="VO18" s="193"/>
      <c r="VP18" s="193"/>
      <c r="VQ18" s="193"/>
      <c r="VR18" s="193"/>
      <c r="VS18" s="193"/>
      <c r="VT18" s="193"/>
      <c r="VU18" s="193"/>
      <c r="VV18" s="193"/>
      <c r="VW18" s="193"/>
      <c r="VX18" s="193"/>
      <c r="VY18" s="193"/>
      <c r="VZ18" s="118"/>
      <c r="WA18" s="193"/>
      <c r="WB18" s="193"/>
      <c r="WC18" s="193"/>
      <c r="WD18" s="193"/>
      <c r="WE18" s="193"/>
      <c r="WF18" s="193"/>
      <c r="WG18" s="193"/>
      <c r="WH18" s="193"/>
      <c r="WI18" s="193"/>
      <c r="WJ18" s="193"/>
      <c r="WK18" s="193"/>
      <c r="WL18" s="193"/>
      <c r="WM18" s="193"/>
      <c r="WN18" s="193"/>
      <c r="WO18" s="193"/>
      <c r="WP18" s="193"/>
      <c r="WQ18" s="119"/>
      <c r="WR18" s="120">
        <f>VD18-VI18</f>
        <v>0</v>
      </c>
      <c r="WS18" s="120"/>
      <c r="WT18" s="194"/>
      <c r="WU18" s="194"/>
      <c r="WY18" s="115">
        <f>VI18-BT18-DP18-FL18-HI18-JE18-LM18-NI18-PE18-RA18-SW18</f>
        <v>0</v>
      </c>
      <c r="WZ18" s="115">
        <f>VD18-BO18-DK18-FG18-HD18-IZ18-LH18-ND18-OZ18-QV18-SR18</f>
        <v>0</v>
      </c>
    </row>
    <row r="19" spans="1:624" s="116" customFormat="1" ht="13.5" x14ac:dyDescent="0.25">
      <c r="A19" s="444" t="s">
        <v>85</v>
      </c>
      <c r="B19" s="416"/>
      <c r="C19" s="416"/>
      <c r="D19" s="416"/>
      <c r="E19" s="416"/>
      <c r="F19" s="249"/>
      <c r="G19" s="258"/>
      <c r="H19" s="250"/>
      <c r="I19" s="250"/>
      <c r="J19" s="250"/>
      <c r="K19" s="250"/>
      <c r="L19" s="250"/>
      <c r="M19" s="250"/>
      <c r="N19" s="250"/>
      <c r="O19" s="250"/>
      <c r="P19" s="250">
        <f>BU19+DQ19+FM19+HJ19+JF19+LN19+NJ19+PF19+RB19+SX19</f>
        <v>0</v>
      </c>
      <c r="Q19" s="250">
        <f>BV19+DR19+FN19+HK19+JG19+LO19+NK19+PG19+RC19+SY19</f>
        <v>0</v>
      </c>
      <c r="R19" s="250">
        <f>BW19+DS19+FO19+HL19+JH19+LP19+NL19+PH19+RD19+SZ19</f>
        <v>0</v>
      </c>
      <c r="S19" s="238">
        <f t="shared" si="37"/>
        <v>0</v>
      </c>
      <c r="T19" s="250">
        <f>BY19+DU19+FQ19+HN19+JJ19+LR19+NN19+PJ19+RF19+TB19</f>
        <v>0</v>
      </c>
      <c r="U19" s="250">
        <f>BZ19+DV19+FR19+HO19+JK19+LS19+NO19+PK19+RG19+TC19</f>
        <v>0</v>
      </c>
      <c r="V19" s="250">
        <f>CA19+DW19+FS19+HP19+JL19+LT19+NP19+PL19+RH19+TD19</f>
        <v>0</v>
      </c>
      <c r="W19" s="238">
        <f t="shared" si="38"/>
        <v>0</v>
      </c>
      <c r="X19" s="250">
        <f>CC19+DY19+FU19+HR19+JN19+LV19+NR19+PN19+RJ19+TF19</f>
        <v>0</v>
      </c>
      <c r="Y19" s="250">
        <f>CD19+DZ19+FV19+HS19+JO19+LW19+NS19+PO19+RK19+TG19</f>
        <v>0</v>
      </c>
      <c r="Z19" s="250">
        <f>CE19+EA19+FW19+HT19+JP19+LX19+NT19+PP19+RL19+TH19</f>
        <v>0</v>
      </c>
      <c r="AA19" s="238">
        <f t="shared" si="39"/>
        <v>0</v>
      </c>
      <c r="AB19" s="250">
        <f>CG19+EC19+FY19+HV19+JR19+LZ19+NV19+PR19+RN19+TJ19</f>
        <v>0</v>
      </c>
      <c r="AC19" s="250">
        <f>CH19+ED19+FZ19+HW19+JS19+MA19+NW19+PS19+RO19+TK19</f>
        <v>0</v>
      </c>
      <c r="AD19" s="250">
        <f>CI19+EE19+GA19+HX19+JT19+MB19+NX19+PT19+RP19+TL19</f>
        <v>0</v>
      </c>
      <c r="AE19" s="250">
        <f t="shared" si="40"/>
        <v>0</v>
      </c>
      <c r="AF19" s="238">
        <f t="shared" si="41"/>
        <v>0</v>
      </c>
      <c r="AG19" s="250">
        <f>CL19+EH19+GD19+IA19+JW19+ME19+OA19+PW19+RS19+TO19</f>
        <v>0</v>
      </c>
      <c r="AH19" s="250">
        <f>CM19+EI19+GE19+IB19+JZ19+MF19+OB19+PX19+RT19+TP19</f>
        <v>0</v>
      </c>
      <c r="AI19" s="250">
        <f>CN19+EJ19+GF19+IC19+KA19+MG19+OC19+PY19+RU19+TQ19</f>
        <v>0</v>
      </c>
      <c r="AJ19" s="238">
        <f t="shared" si="42"/>
        <v>0</v>
      </c>
      <c r="AK19" s="250">
        <f>CP19+EL19+GH19+IE19+KC19+MI19+OE19+QA19+RW19+TS19</f>
        <v>0</v>
      </c>
      <c r="AL19" s="250">
        <f>CQ19+EM19+GI19+IF19+KD19+MJ19+OF19+QB19+RX19+TT19</f>
        <v>0</v>
      </c>
      <c r="AM19" s="250">
        <f>CR19+EN19+GJ19+IG19+KE19+MK19+OG19+QC19+RY19+TU19</f>
        <v>0</v>
      </c>
      <c r="AN19" s="238">
        <f t="shared" si="43"/>
        <v>0</v>
      </c>
      <c r="AO19" s="250">
        <f>CT19+EP19+GL19+II19+KG19+MM19+OI19+QE19+SA19+TW19</f>
        <v>0</v>
      </c>
      <c r="AP19" s="250">
        <f>CU19+EQ19+GM19+IJ19+KH19+MN19+OJ19+QF19+SB19+TX19</f>
        <v>0</v>
      </c>
      <c r="AQ19" s="250">
        <f>CV19+ER19+GN19+IK19+KI19+MO19+OK19+QG19+SC19+TY19</f>
        <v>0</v>
      </c>
      <c r="AR19" s="238">
        <f t="shared" si="44"/>
        <v>0</v>
      </c>
      <c r="AS19" s="250">
        <f>CX19+ET19+GP19+IM19+KK19+MQ19+OM19+QI19+SE19+UA19</f>
        <v>0</v>
      </c>
      <c r="AT19" s="250">
        <f>CY19+EU19+GQ19+IN19+KL19+MR19+ON19+QJ19+SF19+UB19</f>
        <v>0</v>
      </c>
      <c r="AU19" s="250">
        <f>CZ19+EV19+GR19+IO19+KM19+MS19+OO19+QK19+SG19+UC19</f>
        <v>0</v>
      </c>
      <c r="AV19" s="238">
        <f t="shared" ref="AV19:AV42" si="46">SUM(AS19:AU19)</f>
        <v>0</v>
      </c>
      <c r="AW19" s="238">
        <f>SUM(AV19,AR19,AN19,AJ19)</f>
        <v>0</v>
      </c>
      <c r="AX19" s="250">
        <f t="shared" ref="AX19:AX84" si="47">J19-O19</f>
        <v>0</v>
      </c>
      <c r="AY19" s="238">
        <f t="shared" ref="AY19:AY42" si="48">O19-AF19</f>
        <v>0</v>
      </c>
      <c r="AZ19" s="238">
        <f>DE19+FA19+GW19+IT19+KR19+MX19+OT19+QP19+SL19+UH19</f>
        <v>0</v>
      </c>
      <c r="BA19" s="238">
        <f>DF19+FB19+GX19+IU19+KS19+MY19+OU19+QQ19+SM19+UI19</f>
        <v>0</v>
      </c>
      <c r="BB19" s="239">
        <f>CK19+EG19+GC19+HZ19+JV19+MD19+NZ19+PV19+RR19+TN19</f>
        <v>0</v>
      </c>
      <c r="BC19" s="239">
        <f t="shared" si="45"/>
        <v>0</v>
      </c>
      <c r="BD19" s="238">
        <f>AZ19-DE19-FA19-GW19-IT19-KR19-MX19-OT19-QP19-SL19-UH19</f>
        <v>0</v>
      </c>
      <c r="BE19" s="240"/>
      <c r="BF19" s="241">
        <f t="shared" si="15"/>
        <v>0</v>
      </c>
      <c r="BG19" s="241">
        <f t="shared" ref="BG19:BG83" si="49">BH19+BI19+BJ19+BK19</f>
        <v>0</v>
      </c>
      <c r="BH19" s="242"/>
      <c r="BI19" s="242"/>
      <c r="BJ19" s="242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38">
        <f t="shared" ref="BX19:BX84" si="50">SUM(BU19:BW19)</f>
        <v>0</v>
      </c>
      <c r="BY19" s="251"/>
      <c r="BZ19" s="251"/>
      <c r="CA19" s="251"/>
      <c r="CB19" s="238">
        <f t="shared" ref="CB19:CB84" si="51">SUM(BY19:CA19)</f>
        <v>0</v>
      </c>
      <c r="CC19" s="251"/>
      <c r="CD19" s="251"/>
      <c r="CE19" s="251"/>
      <c r="CF19" s="238">
        <f>SUM(CC19:CE19)</f>
        <v>0</v>
      </c>
      <c r="CG19" s="251"/>
      <c r="CH19" s="251"/>
      <c r="CI19" s="251"/>
      <c r="CJ19" s="251">
        <f t="shared" ref="CJ19" si="52">SUM(CG19:CI19)</f>
        <v>0</v>
      </c>
      <c r="CK19" s="238">
        <f>SUM(CJ19,CF19,CB19,BX19)</f>
        <v>0</v>
      </c>
      <c r="CL19" s="251"/>
      <c r="CM19" s="251"/>
      <c r="CN19" s="251"/>
      <c r="CO19" s="238">
        <f t="shared" ref="CO19:CO36" si="53">SUM(CL19:CN19)</f>
        <v>0</v>
      </c>
      <c r="CP19" s="251"/>
      <c r="CQ19" s="251"/>
      <c r="CR19" s="251"/>
      <c r="CS19" s="238">
        <f t="shared" ref="CS19:CS36" si="54">SUM(CP19:CR19)</f>
        <v>0</v>
      </c>
      <c r="CT19" s="251"/>
      <c r="CU19" s="251"/>
      <c r="CV19" s="251"/>
      <c r="CW19" s="238">
        <f>SUM(CT19:CV19)</f>
        <v>0</v>
      </c>
      <c r="CX19" s="251"/>
      <c r="CY19" s="251"/>
      <c r="CZ19" s="251"/>
      <c r="DA19" s="251">
        <f t="shared" ref="DA19:DA42" si="55">SUM(CX19:CZ19)</f>
        <v>0</v>
      </c>
      <c r="DB19" s="238">
        <f>SUM(DA19,CW19,CS19,CO19)</f>
        <v>0</v>
      </c>
      <c r="DC19" s="251"/>
      <c r="DD19" s="251"/>
      <c r="DE19" s="238"/>
      <c r="DF19" s="238"/>
      <c r="DG19" s="243">
        <f>CK19-DB19</f>
        <v>0</v>
      </c>
      <c r="DH19" s="244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38">
        <f t="shared" ref="DT19:DT42" si="56">SUM(DQ19:DS19)</f>
        <v>0</v>
      </c>
      <c r="DU19" s="250"/>
      <c r="DV19" s="250"/>
      <c r="DW19" s="250"/>
      <c r="DX19" s="238">
        <f t="shared" ref="DX19:DX42" si="57">SUM(DU19:DW19)</f>
        <v>0</v>
      </c>
      <c r="DY19" s="250"/>
      <c r="DZ19" s="250"/>
      <c r="EA19" s="250"/>
      <c r="EB19" s="238">
        <f>SUM(DY19:EA19)</f>
        <v>0</v>
      </c>
      <c r="EC19" s="250"/>
      <c r="ED19" s="250"/>
      <c r="EE19" s="250"/>
      <c r="EF19" s="250">
        <f>SUM(EC19:EE19)</f>
        <v>0</v>
      </c>
      <c r="EG19" s="259">
        <f>SUM(EF19,EB19,DX19,DT19)</f>
        <v>0</v>
      </c>
      <c r="EH19" s="250"/>
      <c r="EI19" s="250"/>
      <c r="EJ19" s="250"/>
      <c r="EK19" s="238">
        <f t="shared" ref="EK19:EK61" si="58">SUM(EH19:EJ19)</f>
        <v>0</v>
      </c>
      <c r="EL19" s="250"/>
      <c r="EM19" s="250"/>
      <c r="EN19" s="250"/>
      <c r="EO19" s="238">
        <f t="shared" ref="EO19:EO84" si="59">SUM(EL19:EN19)</f>
        <v>0</v>
      </c>
      <c r="EP19" s="250"/>
      <c r="EQ19" s="250"/>
      <c r="ER19" s="250"/>
      <c r="ES19" s="238">
        <f t="shared" ref="ES19:ES42" si="60">SUM(EP19:ER19)</f>
        <v>0</v>
      </c>
      <c r="ET19" s="250"/>
      <c r="EU19" s="250"/>
      <c r="EV19" s="250"/>
      <c r="EW19" s="238">
        <f>SUM(ET19:EV19)</f>
        <v>0</v>
      </c>
      <c r="EX19" s="260">
        <f t="shared" ref="EX19:EX42" si="61">SUM(EW19,ES19,EO19,EK19)</f>
        <v>0</v>
      </c>
      <c r="EY19" s="250"/>
      <c r="EZ19" s="250"/>
      <c r="FA19" s="238"/>
      <c r="FB19" s="238"/>
      <c r="FC19" s="246">
        <f>EG19-EX19</f>
        <v>0</v>
      </c>
      <c r="FD19" s="244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38">
        <f>SUM(FM19:FO19)</f>
        <v>0</v>
      </c>
      <c r="FQ19" s="250"/>
      <c r="FR19" s="250"/>
      <c r="FS19" s="250"/>
      <c r="FT19" s="238">
        <f t="shared" ref="FT19:FT42" si="62">SUM(FQ19:FS19)</f>
        <v>0</v>
      </c>
      <c r="FU19" s="250"/>
      <c r="FV19" s="250"/>
      <c r="FW19" s="250"/>
      <c r="FX19" s="238">
        <f>SUM(FU19:FW19)</f>
        <v>0</v>
      </c>
      <c r="FY19" s="250"/>
      <c r="FZ19" s="250"/>
      <c r="GA19" s="250"/>
      <c r="GB19" s="250">
        <f>SUM(FY19:GA19)</f>
        <v>0</v>
      </c>
      <c r="GC19" s="259">
        <f>SUM(GB19,FX19,FT19,FP19)</f>
        <v>0</v>
      </c>
      <c r="GD19" s="250"/>
      <c r="GE19" s="250"/>
      <c r="GF19" s="250"/>
      <c r="GG19" s="238">
        <f t="shared" ref="GG19:GG42" si="63">SUM(GD19:GF19)</f>
        <v>0</v>
      </c>
      <c r="GH19" s="250"/>
      <c r="GI19" s="250"/>
      <c r="GJ19" s="250"/>
      <c r="GK19" s="238">
        <f t="shared" ref="GK19:GK42" si="64">SUM(GH19:GJ19)</f>
        <v>0</v>
      </c>
      <c r="GL19" s="250"/>
      <c r="GM19" s="250"/>
      <c r="GN19" s="250"/>
      <c r="GO19" s="238">
        <f t="shared" ref="GO19:GO42" si="65">SUM(GL19:GN19)</f>
        <v>0</v>
      </c>
      <c r="GP19" s="250"/>
      <c r="GQ19" s="250"/>
      <c r="GR19" s="250"/>
      <c r="GS19" s="238">
        <f>SUM(GP19:GR19)</f>
        <v>0</v>
      </c>
      <c r="GT19" s="260">
        <f t="shared" ref="GT19:GT42" si="66">SUM(GS19,GO19,GK19,GG19)</f>
        <v>0</v>
      </c>
      <c r="GU19" s="250"/>
      <c r="GV19" s="250">
        <f t="shared" ref="GV19:GV84" si="67">FL19-GC19</f>
        <v>0</v>
      </c>
      <c r="GW19" s="238"/>
      <c r="GX19" s="238"/>
      <c r="GY19" s="246">
        <f>GC19-GT19</f>
        <v>0</v>
      </c>
      <c r="GZ19" s="244"/>
      <c r="HA19" s="244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38">
        <f>SUM(HJ19:HL19)</f>
        <v>0</v>
      </c>
      <c r="HN19" s="250"/>
      <c r="HO19" s="250"/>
      <c r="HP19" s="250"/>
      <c r="HQ19" s="238">
        <f t="shared" ref="HQ19:HQ42" si="68">SUM(HN19:HP19)</f>
        <v>0</v>
      </c>
      <c r="HR19" s="250"/>
      <c r="HS19" s="250"/>
      <c r="HT19" s="250"/>
      <c r="HU19" s="238">
        <f>SUM(HR19:HT19)</f>
        <v>0</v>
      </c>
      <c r="HV19" s="250"/>
      <c r="HW19" s="250"/>
      <c r="HX19" s="250"/>
      <c r="HY19" s="250">
        <f>SUM(HV19:HX19)</f>
        <v>0</v>
      </c>
      <c r="HZ19" s="259">
        <f>SUM(HY19,HU19,HQ19,HM19)</f>
        <v>0</v>
      </c>
      <c r="IA19" s="250"/>
      <c r="IB19" s="250"/>
      <c r="IC19" s="250"/>
      <c r="ID19" s="238">
        <f t="shared" ref="ID19:ID42" si="69">SUM(IA19:IC19)</f>
        <v>0</v>
      </c>
      <c r="IE19" s="250"/>
      <c r="IF19" s="250"/>
      <c r="IG19" s="250"/>
      <c r="IH19" s="238">
        <f t="shared" ref="IH19:IH42" si="70">SUM(IE19:IG19)</f>
        <v>0</v>
      </c>
      <c r="II19" s="250"/>
      <c r="IJ19" s="250"/>
      <c r="IK19" s="250"/>
      <c r="IL19" s="238">
        <f t="shared" ref="IL19:IL42" si="71">SUM(II19:IK19)</f>
        <v>0</v>
      </c>
      <c r="IM19" s="250"/>
      <c r="IN19" s="250"/>
      <c r="IO19" s="250"/>
      <c r="IP19" s="238">
        <f>SUM(IM19:IO19)</f>
        <v>0</v>
      </c>
      <c r="IQ19" s="260">
        <f t="shared" ref="IQ19:IQ42" si="72">SUM(IP19,IL19,IH19,ID19)</f>
        <v>0</v>
      </c>
      <c r="IR19" s="250"/>
      <c r="IS19" s="250">
        <f t="shared" ref="IS19:IS84" si="73">HI19-HZ19</f>
        <v>0</v>
      </c>
      <c r="IT19" s="238"/>
      <c r="IU19" s="238"/>
      <c r="IV19" s="246">
        <f t="shared" si="22"/>
        <v>0</v>
      </c>
      <c r="IW19" s="244"/>
      <c r="IX19" s="254"/>
      <c r="IY19" s="254"/>
      <c r="IZ19" s="254"/>
      <c r="JA19" s="254"/>
      <c r="JB19" s="254"/>
      <c r="JC19" s="254"/>
      <c r="JD19" s="254"/>
      <c r="JE19" s="254"/>
      <c r="JF19" s="254"/>
      <c r="JG19" s="254"/>
      <c r="JH19" s="254"/>
      <c r="JI19" s="247">
        <f>SUM(JF19:JH19)</f>
        <v>0</v>
      </c>
      <c r="JJ19" s="254"/>
      <c r="JK19" s="254"/>
      <c r="JL19" s="254"/>
      <c r="JM19" s="247"/>
      <c r="JN19" s="254"/>
      <c r="JO19" s="254"/>
      <c r="JP19" s="254"/>
      <c r="JQ19" s="247"/>
      <c r="JR19" s="254"/>
      <c r="JS19" s="254"/>
      <c r="JT19" s="254"/>
      <c r="JU19" s="254"/>
      <c r="JV19" s="261"/>
      <c r="JW19" s="558"/>
      <c r="JX19" s="588"/>
      <c r="JY19" s="589"/>
      <c r="JZ19" s="571"/>
      <c r="KA19" s="254"/>
      <c r="KB19" s="247"/>
      <c r="KC19" s="254"/>
      <c r="KD19" s="254"/>
      <c r="KE19" s="254"/>
      <c r="KF19" s="247"/>
      <c r="KG19" s="254"/>
      <c r="KH19" s="254"/>
      <c r="KI19" s="254"/>
      <c r="KJ19" s="247"/>
      <c r="KK19" s="254"/>
      <c r="KL19" s="254"/>
      <c r="KM19" s="254"/>
      <c r="KN19" s="247"/>
      <c r="KO19" s="262"/>
      <c r="KP19" s="254"/>
      <c r="KQ19" s="254"/>
      <c r="KR19" s="247"/>
      <c r="KS19" s="248"/>
      <c r="KT19" s="211">
        <f>JV19-KO19</f>
        <v>0</v>
      </c>
      <c r="KU19" s="211"/>
      <c r="KV19" s="211"/>
      <c r="KW19" s="211"/>
      <c r="KX19" s="211"/>
      <c r="KY19" s="211"/>
      <c r="KZ19" s="211"/>
      <c r="LA19" s="211"/>
      <c r="LB19" s="211"/>
      <c r="LC19" s="211"/>
      <c r="LD19" s="211"/>
      <c r="LF19" s="193"/>
      <c r="LG19" s="193"/>
      <c r="LH19" s="193"/>
      <c r="LI19" s="193"/>
      <c r="LJ19" s="193"/>
      <c r="LK19" s="193"/>
      <c r="LL19" s="193"/>
      <c r="LM19" s="193"/>
      <c r="LN19" s="193"/>
      <c r="LO19" s="193"/>
      <c r="LP19" s="193"/>
      <c r="LQ19" s="194">
        <f>SUM(LN19:LP19)</f>
        <v>0</v>
      </c>
      <c r="LR19" s="193"/>
      <c r="LS19" s="193"/>
      <c r="LT19" s="193"/>
      <c r="LU19" s="194">
        <f t="shared" ref="LU19:LU42" si="74">SUM(LR19:LT19)</f>
        <v>0</v>
      </c>
      <c r="LV19" s="193"/>
      <c r="LW19" s="193"/>
      <c r="LX19" s="193"/>
      <c r="LY19" s="194">
        <f>SUM(LV19:LX19)</f>
        <v>0</v>
      </c>
      <c r="LZ19" s="193"/>
      <c r="MA19" s="193"/>
      <c r="MB19" s="193"/>
      <c r="MC19" s="193">
        <f>SUM(LZ19:MB19)</f>
        <v>0</v>
      </c>
      <c r="MD19" s="121">
        <f>SUM(MC19,LY19,LU19,LQ19)</f>
        <v>0</v>
      </c>
      <c r="ME19" s="193"/>
      <c r="MF19" s="193"/>
      <c r="MG19" s="193"/>
      <c r="MH19" s="194">
        <f t="shared" ref="MH19:MH42" si="75">SUM(ME19:MG19)</f>
        <v>0</v>
      </c>
      <c r="MI19" s="193"/>
      <c r="MJ19" s="193"/>
      <c r="MK19" s="193"/>
      <c r="ML19" s="194">
        <f t="shared" ref="ML19:ML42" si="76">SUM(MI19:MK19)</f>
        <v>0</v>
      </c>
      <c r="MM19" s="193"/>
      <c r="MN19" s="193"/>
      <c r="MO19" s="193"/>
      <c r="MP19" s="194">
        <f t="shared" ref="MP19:MP42" si="77">SUM(MM19:MO19)</f>
        <v>0</v>
      </c>
      <c r="MQ19" s="193"/>
      <c r="MR19" s="193"/>
      <c r="MS19" s="193"/>
      <c r="MT19" s="194">
        <f>SUM(MQ19:MS19)</f>
        <v>0</v>
      </c>
      <c r="MU19" s="122">
        <f t="shared" ref="MU19:MU42" si="78">SUM(MT19,MP19,ML19,MH19)</f>
        <v>0</v>
      </c>
      <c r="MV19" s="193"/>
      <c r="MW19" s="193">
        <f t="shared" ref="MW19:MW84" si="79">LM19-MD19</f>
        <v>0</v>
      </c>
      <c r="MX19" s="194"/>
      <c r="MY19" s="194"/>
      <c r="MZ19" s="115">
        <f>MD19-MU19</f>
        <v>0</v>
      </c>
      <c r="NB19" s="193"/>
      <c r="NC19" s="193"/>
      <c r="ND19" s="193"/>
      <c r="NE19" s="193"/>
      <c r="NF19" s="193"/>
      <c r="NG19" s="193"/>
      <c r="NH19" s="193"/>
      <c r="NI19" s="193"/>
      <c r="NJ19" s="193"/>
      <c r="NK19" s="193"/>
      <c r="NL19" s="193"/>
      <c r="NM19" s="194">
        <f>SUM(NJ19:NL19)</f>
        <v>0</v>
      </c>
      <c r="NN19" s="193"/>
      <c r="NO19" s="193"/>
      <c r="NP19" s="193"/>
      <c r="NQ19" s="194">
        <f t="shared" ref="NQ19:NQ42" si="80">SUM(NN19:NP19)</f>
        <v>0</v>
      </c>
      <c r="NR19" s="193"/>
      <c r="NS19" s="193"/>
      <c r="NT19" s="193"/>
      <c r="NU19" s="194">
        <f>SUM(NR19:NT19)</f>
        <v>0</v>
      </c>
      <c r="NV19" s="193"/>
      <c r="NW19" s="193"/>
      <c r="NX19" s="193"/>
      <c r="NY19" s="193">
        <f>SUM(NV19:NX19)</f>
        <v>0</v>
      </c>
      <c r="NZ19" s="121">
        <f>SUM(NY19,NU19,NQ19,NM19)</f>
        <v>0</v>
      </c>
      <c r="OA19" s="193"/>
      <c r="OB19" s="193"/>
      <c r="OC19" s="193"/>
      <c r="OD19" s="194">
        <f>SUM(OA19:OC19)</f>
        <v>0</v>
      </c>
      <c r="OE19" s="193"/>
      <c r="OF19" s="193"/>
      <c r="OG19" s="193"/>
      <c r="OH19" s="194">
        <f t="shared" ref="OH19:OH42" si="81">SUM(OE19:OG19)</f>
        <v>0</v>
      </c>
      <c r="OI19" s="193"/>
      <c r="OJ19" s="193"/>
      <c r="OK19" s="193"/>
      <c r="OL19" s="194">
        <f t="shared" ref="OL19:OL42" si="82">SUM(OI19:OK19)</f>
        <v>0</v>
      </c>
      <c r="OM19" s="193"/>
      <c r="ON19" s="193"/>
      <c r="OO19" s="193"/>
      <c r="OP19" s="194">
        <f>SUM(OM19:OO19)</f>
        <v>0</v>
      </c>
      <c r="OQ19" s="122">
        <f t="shared" ref="OQ19:OQ36" si="83">SUM(OP19,OL19,OH19,OD19)</f>
        <v>0</v>
      </c>
      <c r="OR19" s="193"/>
      <c r="OS19" s="193">
        <f t="shared" ref="OS19:OS84" si="84">NI19-NZ19</f>
        <v>0</v>
      </c>
      <c r="OT19" s="194"/>
      <c r="OU19" s="194"/>
      <c r="OV19" s="115">
        <f t="shared" si="28"/>
        <v>0</v>
      </c>
      <c r="OX19" s="193"/>
      <c r="OY19" s="193"/>
      <c r="OZ19" s="193"/>
      <c r="PA19" s="193"/>
      <c r="PB19" s="193"/>
      <c r="PC19" s="193"/>
      <c r="PD19" s="193"/>
      <c r="PE19" s="193"/>
      <c r="PF19" s="193"/>
      <c r="PG19" s="193"/>
      <c r="PH19" s="193"/>
      <c r="PI19" s="194">
        <f>SUM(PF19:PH19)</f>
        <v>0</v>
      </c>
      <c r="PJ19" s="193"/>
      <c r="PK19" s="193"/>
      <c r="PL19" s="193"/>
      <c r="PM19" s="194">
        <f t="shared" ref="PM19:PM42" si="85">SUM(PJ19:PL19)</f>
        <v>0</v>
      </c>
      <c r="PN19" s="193"/>
      <c r="PO19" s="193"/>
      <c r="PP19" s="193"/>
      <c r="PQ19" s="194">
        <f>SUM(PN19:PP19)</f>
        <v>0</v>
      </c>
      <c r="PR19" s="193"/>
      <c r="PS19" s="193"/>
      <c r="PT19" s="193"/>
      <c r="PU19" s="193">
        <f>SUM(PR19:PT19)</f>
        <v>0</v>
      </c>
      <c r="PV19" s="121">
        <f>SUM(PU19,PQ19,PM19,PI19)</f>
        <v>0</v>
      </c>
      <c r="PW19" s="193"/>
      <c r="PX19" s="193"/>
      <c r="PY19" s="193"/>
      <c r="PZ19" s="194">
        <f t="shared" ref="PZ19:PZ42" si="86">SUM(PW19:PY19)</f>
        <v>0</v>
      </c>
      <c r="QA19" s="193"/>
      <c r="QB19" s="193"/>
      <c r="QC19" s="193"/>
      <c r="QD19" s="194">
        <f t="shared" ref="QD19:QD42" si="87">SUM(QA19:QC19)</f>
        <v>0</v>
      </c>
      <c r="QE19" s="193"/>
      <c r="QF19" s="193"/>
      <c r="QG19" s="193"/>
      <c r="QH19" s="194">
        <f t="shared" ref="QH19:QH42" si="88">SUM(QE19:QG19)</f>
        <v>0</v>
      </c>
      <c r="QI19" s="193"/>
      <c r="QJ19" s="193"/>
      <c r="QK19" s="193"/>
      <c r="QL19" s="194">
        <f>SUM(QI19:QK19)</f>
        <v>0</v>
      </c>
      <c r="QM19" s="122">
        <f>SUM(QL19,QH19,QD19,PZ19)</f>
        <v>0</v>
      </c>
      <c r="QN19" s="193"/>
      <c r="QO19" s="193">
        <f t="shared" ref="QO19:QO84" si="89">PE19-PV19</f>
        <v>0</v>
      </c>
      <c r="QP19" s="194"/>
      <c r="QQ19" s="194"/>
      <c r="QR19" s="115">
        <f>PV19-QM19</f>
        <v>0</v>
      </c>
      <c r="QT19" s="193"/>
      <c r="QU19" s="193"/>
      <c r="QV19" s="193"/>
      <c r="QW19" s="193"/>
      <c r="QX19" s="193"/>
      <c r="QY19" s="193"/>
      <c r="QZ19" s="193"/>
      <c r="RA19" s="193"/>
      <c r="RB19" s="193"/>
      <c r="RC19" s="193"/>
      <c r="RD19" s="193"/>
      <c r="RE19" s="194">
        <f>SUM(RB19:RD19)</f>
        <v>0</v>
      </c>
      <c r="RF19" s="193"/>
      <c r="RG19" s="193"/>
      <c r="RH19" s="193"/>
      <c r="RI19" s="194">
        <f t="shared" ref="RI19:RI42" si="90">SUM(RF19:RH19)</f>
        <v>0</v>
      </c>
      <c r="RJ19" s="193"/>
      <c r="RK19" s="193"/>
      <c r="RL19" s="193"/>
      <c r="RM19" s="194">
        <f>SUM(RJ19:RL19)</f>
        <v>0</v>
      </c>
      <c r="RN19" s="193"/>
      <c r="RO19" s="193"/>
      <c r="RP19" s="193"/>
      <c r="RQ19" s="193">
        <f>SUM(RN19:RP19)</f>
        <v>0</v>
      </c>
      <c r="RR19" s="121">
        <f>SUM(RQ19,RM19,RI19,RE19)</f>
        <v>0</v>
      </c>
      <c r="RS19" s="193"/>
      <c r="RT19" s="193"/>
      <c r="RU19" s="193"/>
      <c r="RV19" s="194">
        <f>SUM(RS19:RU19)</f>
        <v>0</v>
      </c>
      <c r="RW19" s="193"/>
      <c r="RX19" s="193"/>
      <c r="RY19" s="193"/>
      <c r="RZ19" s="194">
        <f t="shared" ref="RZ19:RZ42" si="91">SUM(RW19:RY19)</f>
        <v>0</v>
      </c>
      <c r="SA19" s="193"/>
      <c r="SB19" s="193"/>
      <c r="SC19" s="193"/>
      <c r="SD19" s="194">
        <f t="shared" ref="SD19:SD42" si="92">SUM(SA19:SC19)</f>
        <v>0</v>
      </c>
      <c r="SE19" s="193"/>
      <c r="SF19" s="193"/>
      <c r="SG19" s="193"/>
      <c r="SH19" s="194">
        <f>SUM(SE19:SG19)</f>
        <v>0</v>
      </c>
      <c r="SI19" s="122">
        <f>SUM(SH19,SD19,RZ19,RV19)</f>
        <v>0</v>
      </c>
      <c r="SJ19" s="193"/>
      <c r="SK19" s="193">
        <f t="shared" ref="SK19:SK84" si="93">RA19-RR19</f>
        <v>0</v>
      </c>
      <c r="SL19" s="194"/>
      <c r="SM19" s="194"/>
      <c r="SN19" s="115">
        <f>RR19-SI19</f>
        <v>0</v>
      </c>
      <c r="SP19" s="193"/>
      <c r="SQ19" s="193"/>
      <c r="SR19" s="193"/>
      <c r="SS19" s="193"/>
      <c r="ST19" s="193"/>
      <c r="SU19" s="193"/>
      <c r="SV19" s="193"/>
      <c r="SW19" s="193"/>
      <c r="SX19" s="193"/>
      <c r="SY19" s="193"/>
      <c r="SZ19" s="193"/>
      <c r="TA19" s="194">
        <f>SUM(SX19:SZ19)</f>
        <v>0</v>
      </c>
      <c r="TB19" s="193"/>
      <c r="TC19" s="193"/>
      <c r="TD19" s="193"/>
      <c r="TE19" s="194">
        <f t="shared" ref="TE19:TE42" si="94">SUM(TB19:TD19)</f>
        <v>0</v>
      </c>
      <c r="TF19" s="193"/>
      <c r="TG19" s="193"/>
      <c r="TH19" s="193"/>
      <c r="TI19" s="194">
        <f>SUM(TF19:TH19)</f>
        <v>0</v>
      </c>
      <c r="TJ19" s="193"/>
      <c r="TK19" s="193"/>
      <c r="TL19" s="193"/>
      <c r="TM19" s="193">
        <f>SUM(TJ19:TL19)</f>
        <v>0</v>
      </c>
      <c r="TN19" s="121">
        <f>SUM(TM19,TI19,TE19,TA19)</f>
        <v>0</v>
      </c>
      <c r="TO19" s="193"/>
      <c r="TP19" s="193"/>
      <c r="TQ19" s="193"/>
      <c r="TR19" s="194">
        <f t="shared" ref="TR19:TR42" si="95">SUM(TO19:TQ19)</f>
        <v>0</v>
      </c>
      <c r="TS19" s="193"/>
      <c r="TT19" s="193"/>
      <c r="TU19" s="193"/>
      <c r="TV19" s="194">
        <f t="shared" ref="TV19:TV42" si="96">SUM(TS19:TU19)</f>
        <v>0</v>
      </c>
      <c r="TW19" s="193"/>
      <c r="TX19" s="193"/>
      <c r="TY19" s="193"/>
      <c r="TZ19" s="194">
        <f t="shared" ref="TZ19:TZ42" si="97">SUM(TW19:TY19)</f>
        <v>0</v>
      </c>
      <c r="UA19" s="193"/>
      <c r="UB19" s="193"/>
      <c r="UC19" s="193"/>
      <c r="UD19" s="194">
        <f>SUM(UA19:UC19)</f>
        <v>0</v>
      </c>
      <c r="UE19" s="122">
        <f>SUM(UD19,TZ19,TV19,TR19)</f>
        <v>0</v>
      </c>
      <c r="UF19" s="193"/>
      <c r="UG19" s="193">
        <f t="shared" ref="UG19:UG84" si="98">SW19-TN19</f>
        <v>0</v>
      </c>
      <c r="UH19" s="194"/>
      <c r="UI19" s="194"/>
      <c r="UJ19" s="194"/>
      <c r="UK19" s="115">
        <f>TN19-UE19</f>
        <v>0</v>
      </c>
      <c r="UL19" s="115"/>
      <c r="UM19" s="115"/>
      <c r="UN19" s="115" t="s">
        <v>86</v>
      </c>
      <c r="UO19" s="115"/>
      <c r="UP19" s="115"/>
      <c r="UQ19" s="115"/>
      <c r="UR19" s="115">
        <f>BU19+DQ19+FM19+HJ19+JF19+LN19+NJ19+PF19+RB19+SX19</f>
        <v>0</v>
      </c>
      <c r="US19" s="115">
        <f>UR19-P19</f>
        <v>0</v>
      </c>
      <c r="UT19" s="115"/>
      <c r="UU19" s="115"/>
      <c r="UV19" s="115"/>
      <c r="UW19" s="115"/>
      <c r="UX19" s="115"/>
      <c r="UY19" s="115"/>
      <c r="UZ19" s="115"/>
      <c r="VB19" s="193"/>
      <c r="VC19" s="193"/>
      <c r="VD19" s="193"/>
      <c r="VE19" s="193"/>
      <c r="VF19" s="193"/>
      <c r="VG19" s="193"/>
      <c r="VH19" s="193"/>
      <c r="VI19" s="193"/>
      <c r="VJ19" s="193"/>
      <c r="VK19" s="193"/>
      <c r="VL19" s="193"/>
      <c r="VM19" s="194">
        <f>SUM(VJ19:VL19)</f>
        <v>0</v>
      </c>
      <c r="VN19" s="193"/>
      <c r="VO19" s="193"/>
      <c r="VP19" s="193"/>
      <c r="VQ19" s="194">
        <f t="shared" ref="VQ19:VQ42" si="99">SUM(VN19:VP19)</f>
        <v>0</v>
      </c>
      <c r="VR19" s="193"/>
      <c r="VS19" s="193"/>
      <c r="VT19" s="193"/>
      <c r="VU19" s="194">
        <f>SUM(VR19:VT19)</f>
        <v>0</v>
      </c>
      <c r="VV19" s="193"/>
      <c r="VW19" s="193"/>
      <c r="VX19" s="193"/>
      <c r="VY19" s="193">
        <f>SUM(VV19:VX19)</f>
        <v>0</v>
      </c>
      <c r="VZ19" s="121">
        <f>SUM(VY19,VU19,VQ19,VM19)</f>
        <v>0</v>
      </c>
      <c r="WA19" s="193"/>
      <c r="WB19" s="193"/>
      <c r="WC19" s="193"/>
      <c r="WD19" s="194">
        <f t="shared" ref="WD19:WD42" si="100">SUM(WA19:WC19)</f>
        <v>0</v>
      </c>
      <c r="WE19" s="193"/>
      <c r="WF19" s="193"/>
      <c r="WG19" s="193"/>
      <c r="WH19" s="194">
        <f t="shared" ref="WH19:WH42" si="101">SUM(WE19:WG19)</f>
        <v>0</v>
      </c>
      <c r="WI19" s="193"/>
      <c r="WJ19" s="193"/>
      <c r="WK19" s="193"/>
      <c r="WL19" s="194">
        <f t="shared" ref="WL19:WL42" si="102">SUM(WI19:WK19)</f>
        <v>0</v>
      </c>
      <c r="WM19" s="193"/>
      <c r="WN19" s="193"/>
      <c r="WO19" s="193"/>
      <c r="WP19" s="194">
        <f>SUM(WM19:WO19)</f>
        <v>0</v>
      </c>
      <c r="WQ19" s="122">
        <f t="shared" ref="WQ19:WQ42" si="103">SUM(WP19,WL19,WH19,WD19)</f>
        <v>0</v>
      </c>
      <c r="WR19" s="120"/>
      <c r="WS19" s="120"/>
      <c r="WT19" s="194"/>
      <c r="WU19" s="194"/>
      <c r="WV19" s="115">
        <f>VZ19-WQ19</f>
        <v>0</v>
      </c>
      <c r="WY19" s="115">
        <f>VI19-BT19-DP19-FL19-HI19-JE19-LM19-NI19-PE19-RA19-SW19</f>
        <v>0</v>
      </c>
      <c r="WZ19" s="115">
        <f>VD19-BO19-DK19-FG19-HD19-IZ19-LH19-ND19-OZ19-QV19-SR19</f>
        <v>0</v>
      </c>
    </row>
    <row r="20" spans="1:624" s="116" customFormat="1" ht="13.5" x14ac:dyDescent="0.25">
      <c r="A20" s="444"/>
      <c r="B20" s="416" t="s">
        <v>87</v>
      </c>
      <c r="C20" s="416"/>
      <c r="D20" s="416"/>
      <c r="E20" s="416"/>
      <c r="F20" s="257"/>
      <c r="G20" s="263" t="s">
        <v>88</v>
      </c>
      <c r="H20" s="250">
        <f>BM20+DI20+FE20+HB20+IX20+LF20+NB20+OX20+QT20+SP20</f>
        <v>28431000</v>
      </c>
      <c r="I20" s="250">
        <f>BN20+DJ20+FF20+HC20+IY20+LG20+NC20+OY20+QU20+SQ20</f>
        <v>0</v>
      </c>
      <c r="J20" s="238">
        <f>SUM(H20:I20)</f>
        <v>28431000</v>
      </c>
      <c r="K20" s="250">
        <f>SUM(J20)</f>
        <v>28431000</v>
      </c>
      <c r="L20" s="250"/>
      <c r="M20" s="250"/>
      <c r="N20" s="250"/>
      <c r="O20" s="238">
        <f>SUM(K20+L20-M20+N20)</f>
        <v>28431000</v>
      </c>
      <c r="P20" s="250">
        <f>BU20+DQ20+FM20+HJ20+JF20+LN20+NJ20+PF20+RB20+SX20</f>
        <v>2249634</v>
      </c>
      <c r="Q20" s="250">
        <f>BV20+DR20+FN20+HK20+JG20+LO20+NK20+PG20+RC20+SY20</f>
        <v>2374974</v>
      </c>
      <c r="R20" s="250">
        <f>BW20+DS20+FO20+HL20+JH20+LP20+NL20+PH20+RD20+SZ20</f>
        <v>186622</v>
      </c>
      <c r="S20" s="238">
        <f t="shared" si="37"/>
        <v>4811230</v>
      </c>
      <c r="T20" s="250">
        <f>BY20+DU20+FQ20+HN20+JJ20+LR20+NN20+PJ20+RF20+TB20</f>
        <v>186622</v>
      </c>
      <c r="U20" s="250">
        <f>BZ20+DV20+FR20+HO20+JK20+LS20+NO20+PK20+RG20+TC20</f>
        <v>186622</v>
      </c>
      <c r="V20" s="250">
        <f>CA20+DW20+FS20+HP20+JL20+LT20+NP20+PL20+RH20+TD20</f>
        <v>186622</v>
      </c>
      <c r="W20" s="238">
        <f t="shared" si="38"/>
        <v>559866</v>
      </c>
      <c r="X20" s="250">
        <f>CC20+DY20+FU20+HR20+JN20+LV20+NR20+PN20+RJ20+TF20</f>
        <v>210402.4</v>
      </c>
      <c r="Y20" s="250">
        <f>CD20+DZ20+FV20+HS20+JO20+LW20+NS20+PO20+RK20+TG20</f>
        <v>203608</v>
      </c>
      <c r="Z20" s="250">
        <f>CE20+EA20+FW20+HT20+JP20+LX20+NT20+PP20+RL20+TH20</f>
        <v>203608</v>
      </c>
      <c r="AA20" s="238">
        <f t="shared" si="39"/>
        <v>617618.4</v>
      </c>
      <c r="AB20" s="250">
        <f>CG20+EC20+FY20+HV20+JR20+LZ20+NV20+PR20+RN20+TJ20</f>
        <v>0</v>
      </c>
      <c r="AC20" s="250">
        <f>CH20+ED20+FZ20+HW20+JS20+MA20+NW20+PS20+RO20+TK20</f>
        <v>0</v>
      </c>
      <c r="AD20" s="250">
        <f>CI20+EE20+GA20+HX20+JT20+MB20+NX20+PT20+RP20+TL20</f>
        <v>0</v>
      </c>
      <c r="AE20" s="250">
        <f t="shared" si="40"/>
        <v>0</v>
      </c>
      <c r="AF20" s="238">
        <f t="shared" si="41"/>
        <v>5988714.4000000004</v>
      </c>
      <c r="AG20" s="250">
        <f>CL20+EH20+GD20+IA20+JW20+ME20+OA20+PW20+RS20+TO20</f>
        <v>2249634</v>
      </c>
      <c r="AH20" s="250">
        <f>CM20+EI20+GE20+IB20+JZ20+MF20+OB20+PX20+RT20+TP20</f>
        <v>2249634</v>
      </c>
      <c r="AI20" s="250">
        <f>CN20+EJ20+GF20+IC20+KA20+MG20+OC20+PY20+RU20+TQ20</f>
        <v>186622</v>
      </c>
      <c r="AJ20" s="238">
        <f t="shared" si="42"/>
        <v>4685890</v>
      </c>
      <c r="AK20" s="250">
        <f>CP20+EL20+GH20+IE20+KC20+MI20+OE20+QA20+RW20+TS20</f>
        <v>186622</v>
      </c>
      <c r="AL20" s="250">
        <f>CQ20+EM20+GI20+IF20+KD20+MJ20+OF20+QB20+RX20+TT20</f>
        <v>186622</v>
      </c>
      <c r="AM20" s="250">
        <f>CR20+EN20+GJ20+IG20+KE20+MK20+OG20+QC20+RY20+TU20</f>
        <v>186622</v>
      </c>
      <c r="AN20" s="238">
        <f t="shared" si="43"/>
        <v>559866</v>
      </c>
      <c r="AO20" s="250">
        <f>CT20+EP20+GL20+II20+KG20+MM20+OI20+QE20+SA20+TW20</f>
        <v>210402.4</v>
      </c>
      <c r="AP20" s="250">
        <f>CU20+EQ20+GM20+IJ20+KH20+MN20+OJ20+QF20+SB20+TX20</f>
        <v>203608</v>
      </c>
      <c r="AQ20" s="250">
        <f>CV20+ER20+GN20+IK20+KI20+MO20+OK20+QG20+SC20+TY20</f>
        <v>203608</v>
      </c>
      <c r="AR20" s="238">
        <f t="shared" si="44"/>
        <v>617618.4</v>
      </c>
      <c r="AS20" s="250">
        <f>CX20+ET20+GP20+IM20+KK20+MQ20+OM20+QI20+SE20+UA20</f>
        <v>0</v>
      </c>
      <c r="AT20" s="250">
        <f>CY20+EU20+GQ20+IN20+KL20+MR20+ON20+QJ20+SF20+UB20</f>
        <v>0</v>
      </c>
      <c r="AU20" s="250">
        <f>CZ20+EV20+GR20+IO20+KM20+MS20+OO20+QK20+SG20+UC20</f>
        <v>0</v>
      </c>
      <c r="AV20" s="238">
        <f t="shared" si="46"/>
        <v>0</v>
      </c>
      <c r="AW20" s="238">
        <f>SUM(AV20,AR20,AN20,AJ20)</f>
        <v>5863374.4000000004</v>
      </c>
      <c r="AX20" s="250">
        <f t="shared" si="47"/>
        <v>0</v>
      </c>
      <c r="AY20" s="238">
        <f t="shared" si="48"/>
        <v>22442285.600000001</v>
      </c>
      <c r="AZ20" s="238">
        <f>DE20+FA20+GW20+IT20+KR20+MX20+OT20+QP20+SL20+UH20</f>
        <v>0</v>
      </c>
      <c r="BA20" s="238">
        <f>DF20+FB20+GX20+IU20+KS20+MY20+OU20+QQ20+SM20+UI20</f>
        <v>0</v>
      </c>
      <c r="BB20" s="239">
        <f>CK20+EG20+GC20+HZ20+JV20+MD20+NZ20+PV20+RR20+TN20</f>
        <v>5988714.4000000004</v>
      </c>
      <c r="BC20" s="239">
        <f t="shared" si="45"/>
        <v>0</v>
      </c>
      <c r="BD20" s="238">
        <f>AZ20-DE20-FA20-GW20-IT20-KR20-MX20-OT20-QP20-SL20-UH20</f>
        <v>0</v>
      </c>
      <c r="BE20" s="240"/>
      <c r="BF20" s="241">
        <f t="shared" si="15"/>
        <v>0</v>
      </c>
      <c r="BG20" s="241">
        <f t="shared" si="49"/>
        <v>28431000</v>
      </c>
      <c r="BH20" s="242"/>
      <c r="BI20" s="242"/>
      <c r="BJ20" s="241"/>
      <c r="BK20" s="251">
        <f>28360000+71000</f>
        <v>28431000</v>
      </c>
      <c r="BL20" s="251">
        <f>DI20+FE20+HB20+IX20+LF20+NB20+OX20+QT20+SP20</f>
        <v>3134017.4</v>
      </c>
      <c r="BM20" s="251">
        <f>28360000+71000-BL20</f>
        <v>25296982.600000001</v>
      </c>
      <c r="BN20" s="251"/>
      <c r="BO20" s="238">
        <f>SUM(BM20:BN20)</f>
        <v>25296982.600000001</v>
      </c>
      <c r="BP20" s="251">
        <f>SUM(BO20)</f>
        <v>25296982.600000001</v>
      </c>
      <c r="BQ20" s="251"/>
      <c r="BR20" s="251"/>
      <c r="BS20" s="251"/>
      <c r="BT20" s="238">
        <f>SUM(BP20+BQ20-BR20+BS20)</f>
        <v>25296982.600000001</v>
      </c>
      <c r="BU20" s="251">
        <v>666345</v>
      </c>
      <c r="BV20" s="251">
        <v>666345</v>
      </c>
      <c r="BW20" s="251"/>
      <c r="BX20" s="238">
        <f t="shared" si="50"/>
        <v>1332690</v>
      </c>
      <c r="BY20" s="251"/>
      <c r="BZ20" s="251"/>
      <c r="CA20" s="251"/>
      <c r="CB20" s="238">
        <f t="shared" si="51"/>
        <v>0</v>
      </c>
      <c r="CC20" s="251"/>
      <c r="CD20" s="251"/>
      <c r="CE20" s="251"/>
      <c r="CF20" s="238">
        <f t="shared" ref="CF20:CF84" si="104">SUM(CC20:CE20)</f>
        <v>0</v>
      </c>
      <c r="CG20" s="251"/>
      <c r="CH20" s="251"/>
      <c r="CI20" s="251"/>
      <c r="CJ20" s="251">
        <f>SUM(CG20:CI20)</f>
        <v>0</v>
      </c>
      <c r="CK20" s="238">
        <f>SUM(CJ20,CF20,CB20,BX20)</f>
        <v>1332690</v>
      </c>
      <c r="CL20" s="251">
        <v>666345</v>
      </c>
      <c r="CM20" s="251">
        <v>666345</v>
      </c>
      <c r="CN20" s="251"/>
      <c r="CO20" s="238">
        <f t="shared" si="53"/>
        <v>1332690</v>
      </c>
      <c r="CP20" s="251"/>
      <c r="CQ20" s="251"/>
      <c r="CR20" s="251"/>
      <c r="CS20" s="238">
        <f t="shared" si="54"/>
        <v>0</v>
      </c>
      <c r="CT20" s="251"/>
      <c r="CU20" s="251"/>
      <c r="CV20" s="251"/>
      <c r="CW20" s="238">
        <f t="shared" ref="CW20:CW40" si="105">SUM(CT20:CV20)</f>
        <v>0</v>
      </c>
      <c r="CX20" s="251"/>
      <c r="CY20" s="251"/>
      <c r="CZ20" s="251"/>
      <c r="DA20" s="251">
        <f t="shared" si="55"/>
        <v>0</v>
      </c>
      <c r="DB20" s="238">
        <f t="shared" ref="DB20:DB42" si="106">SUM(DA20,CW20,CS20,CO20)</f>
        <v>1332690</v>
      </c>
      <c r="DC20" s="251"/>
      <c r="DD20" s="251">
        <f>BT20-CK20</f>
        <v>23964292.600000001</v>
      </c>
      <c r="DE20" s="238"/>
      <c r="DF20" s="238"/>
      <c r="DG20" s="243">
        <f>CK20-DB20</f>
        <v>0</v>
      </c>
      <c r="DH20" s="244"/>
      <c r="DI20" s="250">
        <v>122556</v>
      </c>
      <c r="DJ20" s="250"/>
      <c r="DK20" s="238">
        <f>SUM(DI20:DJ20)</f>
        <v>122556</v>
      </c>
      <c r="DL20" s="250">
        <f>SUM(DK20)</f>
        <v>122556</v>
      </c>
      <c r="DM20" s="250"/>
      <c r="DN20" s="250"/>
      <c r="DO20" s="238"/>
      <c r="DP20" s="238">
        <f>SUM(DL20+DM20-DN20+DO20)</f>
        <v>122556</v>
      </c>
      <c r="DQ20" s="250">
        <v>122556</v>
      </c>
      <c r="DR20" s="250">
        <v>122556</v>
      </c>
      <c r="DS20" s="264"/>
      <c r="DT20" s="238">
        <f t="shared" si="56"/>
        <v>245112</v>
      </c>
      <c r="DU20" s="264"/>
      <c r="DV20" s="264"/>
      <c r="DW20" s="264"/>
      <c r="DX20" s="238">
        <f t="shared" si="57"/>
        <v>0</v>
      </c>
      <c r="DY20" s="264"/>
      <c r="DZ20" s="264"/>
      <c r="EA20" s="265"/>
      <c r="EB20" s="238">
        <f t="shared" ref="EB20:EB42" si="107">SUM(DY20:EA20)</f>
        <v>0</v>
      </c>
      <c r="EC20" s="265"/>
      <c r="ED20" s="266"/>
      <c r="EE20" s="265"/>
      <c r="EF20" s="265">
        <f>SUM(EC20:EE20)</f>
        <v>0</v>
      </c>
      <c r="EG20" s="259">
        <f>SUM(EF20,EB20,DX20,DT20)</f>
        <v>245112</v>
      </c>
      <c r="EH20" s="250">
        <v>122556</v>
      </c>
      <c r="EI20" s="250">
        <v>122556</v>
      </c>
      <c r="EJ20" s="264"/>
      <c r="EK20" s="238">
        <f t="shared" si="58"/>
        <v>245112</v>
      </c>
      <c r="EL20" s="264"/>
      <c r="EM20" s="264"/>
      <c r="EN20" s="264"/>
      <c r="EO20" s="238">
        <f t="shared" si="59"/>
        <v>0</v>
      </c>
      <c r="EP20" s="264"/>
      <c r="EQ20" s="264"/>
      <c r="ER20" s="265"/>
      <c r="ES20" s="238">
        <f t="shared" si="60"/>
        <v>0</v>
      </c>
      <c r="ET20" s="265"/>
      <c r="EU20" s="266"/>
      <c r="EV20" s="265"/>
      <c r="EW20" s="265">
        <f>SUM(ET20:EV20)</f>
        <v>0</v>
      </c>
      <c r="EX20" s="260">
        <f t="shared" si="61"/>
        <v>245112</v>
      </c>
      <c r="EY20" s="250"/>
      <c r="EZ20" s="250">
        <f>DP20-EG20</f>
        <v>-122556</v>
      </c>
      <c r="FA20" s="238"/>
      <c r="FB20" s="238"/>
      <c r="FC20" s="246">
        <f t="shared" ref="FC20:FC84" si="108">EG20-EX20</f>
        <v>0</v>
      </c>
      <c r="FD20" s="244"/>
      <c r="FE20" s="250">
        <v>160935</v>
      </c>
      <c r="FF20" s="250"/>
      <c r="FG20" s="238">
        <f>SUM(FE20:FF20)</f>
        <v>160935</v>
      </c>
      <c r="FH20" s="250">
        <f>SUM(FG20)</f>
        <v>160935</v>
      </c>
      <c r="FI20" s="250"/>
      <c r="FJ20" s="250"/>
      <c r="FK20" s="250"/>
      <c r="FL20" s="238">
        <f>SUM(FH20+FI20-FJ20+FK20)</f>
        <v>160935</v>
      </c>
      <c r="FM20" s="250">
        <v>160935</v>
      </c>
      <c r="FN20" s="250">
        <v>160935</v>
      </c>
      <c r="FO20" s="267"/>
      <c r="FP20" s="238">
        <f t="shared" ref="FP20:FP42" si="109">SUM(FM20:FO20)</f>
        <v>321870</v>
      </c>
      <c r="FQ20" s="267"/>
      <c r="FR20" s="267"/>
      <c r="FS20" s="267"/>
      <c r="FT20" s="238">
        <f t="shared" si="62"/>
        <v>0</v>
      </c>
      <c r="FU20" s="267"/>
      <c r="FV20" s="267"/>
      <c r="FW20" s="265"/>
      <c r="FX20" s="238">
        <f t="shared" ref="FX20:FX42" si="110">SUM(FU20:FW20)</f>
        <v>0</v>
      </c>
      <c r="FY20" s="265"/>
      <c r="FZ20" s="265"/>
      <c r="GA20" s="265"/>
      <c r="GB20" s="265">
        <f>SUM(FY20:GA20)</f>
        <v>0</v>
      </c>
      <c r="GC20" s="259">
        <f t="shared" ref="GC20:GC42" si="111">SUM(GB20,FX20,FT20,FP20)</f>
        <v>321870</v>
      </c>
      <c r="GD20" s="250">
        <v>160935</v>
      </c>
      <c r="GE20" s="250">
        <v>160935</v>
      </c>
      <c r="GF20" s="267"/>
      <c r="GG20" s="238">
        <f t="shared" si="63"/>
        <v>321870</v>
      </c>
      <c r="GH20" s="267"/>
      <c r="GI20" s="267"/>
      <c r="GJ20" s="267"/>
      <c r="GK20" s="238">
        <f t="shared" si="64"/>
        <v>0</v>
      </c>
      <c r="GL20" s="267"/>
      <c r="GM20" s="267"/>
      <c r="GN20" s="265"/>
      <c r="GO20" s="238">
        <f t="shared" si="65"/>
        <v>0</v>
      </c>
      <c r="GP20" s="265"/>
      <c r="GQ20" s="265"/>
      <c r="GR20" s="265"/>
      <c r="GS20" s="265">
        <f>SUM(GP20:GR20)</f>
        <v>0</v>
      </c>
      <c r="GT20" s="260">
        <f t="shared" si="66"/>
        <v>321870</v>
      </c>
      <c r="GU20" s="250"/>
      <c r="GV20" s="250">
        <f t="shared" si="67"/>
        <v>-160935</v>
      </c>
      <c r="GW20" s="238"/>
      <c r="GX20" s="238"/>
      <c r="GY20" s="246">
        <f t="shared" ref="GY20:GY84" si="112">GC20-GT20</f>
        <v>0</v>
      </c>
      <c r="GZ20" s="244"/>
      <c r="HA20" s="244"/>
      <c r="HB20" s="250">
        <v>162357</v>
      </c>
      <c r="HC20" s="250"/>
      <c r="HD20" s="238">
        <f>SUM(HB20:HC20)</f>
        <v>162357</v>
      </c>
      <c r="HE20" s="250">
        <f>SUM(HD20)</f>
        <v>162357</v>
      </c>
      <c r="HF20" s="250"/>
      <c r="HG20" s="250"/>
      <c r="HH20" s="238"/>
      <c r="HI20" s="238">
        <f>SUM(HE20+HF20-HG20+HH20)</f>
        <v>162357</v>
      </c>
      <c r="HJ20" s="268">
        <v>162357</v>
      </c>
      <c r="HK20" s="268">
        <v>287697</v>
      </c>
      <c r="HL20" s="250"/>
      <c r="HM20" s="238">
        <f t="shared" ref="HM20:HM42" si="113">SUM(HJ20:HL20)</f>
        <v>450054</v>
      </c>
      <c r="HN20" s="250"/>
      <c r="HO20" s="250"/>
      <c r="HP20" s="250"/>
      <c r="HQ20" s="238">
        <f t="shared" si="68"/>
        <v>0</v>
      </c>
      <c r="HR20" s="250"/>
      <c r="HS20" s="250"/>
      <c r="HT20" s="265"/>
      <c r="HU20" s="238">
        <f t="shared" ref="HU20:HU42" si="114">SUM(HR20:HT20)</f>
        <v>0</v>
      </c>
      <c r="HV20" s="265"/>
      <c r="HW20" s="268"/>
      <c r="HX20" s="265"/>
      <c r="HY20" s="265">
        <f>SUM(HV20:HX20)</f>
        <v>0</v>
      </c>
      <c r="HZ20" s="259">
        <f t="shared" ref="HZ20:HZ42" si="115">SUM(HY20,HU20,HQ20,HM20)</f>
        <v>450054</v>
      </c>
      <c r="IA20" s="267">
        <v>162357</v>
      </c>
      <c r="IB20" s="267">
        <v>162357</v>
      </c>
      <c r="IC20" s="267"/>
      <c r="ID20" s="238">
        <f t="shared" si="69"/>
        <v>324714</v>
      </c>
      <c r="IE20" s="267"/>
      <c r="IF20" s="267"/>
      <c r="IG20" s="267"/>
      <c r="IH20" s="238">
        <f t="shared" si="70"/>
        <v>0</v>
      </c>
      <c r="II20" s="250"/>
      <c r="IJ20" s="250"/>
      <c r="IK20" s="265"/>
      <c r="IL20" s="238">
        <f t="shared" si="71"/>
        <v>0</v>
      </c>
      <c r="IM20" s="265"/>
      <c r="IN20" s="268"/>
      <c r="IO20" s="265"/>
      <c r="IP20" s="265">
        <f>SUM(IM20:IO20)</f>
        <v>0</v>
      </c>
      <c r="IQ20" s="260">
        <f t="shared" si="72"/>
        <v>324714</v>
      </c>
      <c r="IR20" s="250"/>
      <c r="IS20" s="250">
        <f t="shared" si="73"/>
        <v>-287697</v>
      </c>
      <c r="IT20" s="238"/>
      <c r="IU20" s="238"/>
      <c r="IV20" s="246">
        <f t="shared" si="22"/>
        <v>125340</v>
      </c>
      <c r="IW20" s="244"/>
      <c r="IX20" s="254">
        <f>186622+186622+186622+186622+186622+186622+210402.4+203608+203608</f>
        <v>1737350.4</v>
      </c>
      <c r="IY20" s="254"/>
      <c r="IZ20" s="247">
        <f>SUM(IX20:IY20)</f>
        <v>1737350.4</v>
      </c>
      <c r="JA20" s="254">
        <f>SUM(IZ20)</f>
        <v>1737350.4</v>
      </c>
      <c r="JB20" s="254"/>
      <c r="JC20" s="254"/>
      <c r="JD20" s="254"/>
      <c r="JE20" s="247">
        <f>SUM(JA20+JB20-JC20+JD20)</f>
        <v>1737350.4</v>
      </c>
      <c r="JF20" s="269">
        <v>186622</v>
      </c>
      <c r="JG20" s="269">
        <v>186622</v>
      </c>
      <c r="JH20" s="269">
        <v>186622</v>
      </c>
      <c r="JI20" s="247">
        <f t="shared" ref="JI20:JI42" si="116">SUM(JF20:JH20)</f>
        <v>559866</v>
      </c>
      <c r="JJ20" s="269">
        <v>186622</v>
      </c>
      <c r="JK20" s="269">
        <v>186622</v>
      </c>
      <c r="JL20" s="269">
        <v>186622</v>
      </c>
      <c r="JM20" s="247">
        <f>JJ20+JK20+JL20</f>
        <v>559866</v>
      </c>
      <c r="JN20" s="269">
        <v>210402.4</v>
      </c>
      <c r="JO20" s="269">
        <v>203608</v>
      </c>
      <c r="JP20" s="270">
        <v>203608</v>
      </c>
      <c r="JQ20" s="247">
        <f t="shared" ref="JQ20:JQ42" si="117">JN20+JO20+JP20</f>
        <v>617618.4</v>
      </c>
      <c r="JR20" s="270"/>
      <c r="JS20" s="270"/>
      <c r="JT20" s="270"/>
      <c r="JU20" s="270"/>
      <c r="JV20" s="247">
        <f t="shared" ref="JV20:JV42" si="118">JI20+JM20+JQ20+JU20</f>
        <v>1737350.4</v>
      </c>
      <c r="JW20" s="559">
        <v>186622</v>
      </c>
      <c r="JX20" s="588"/>
      <c r="JY20" s="589"/>
      <c r="JZ20" s="572">
        <v>186622</v>
      </c>
      <c r="KA20" s="269">
        <v>186622</v>
      </c>
      <c r="KB20" s="247">
        <f>JW20+JZ20+KA20</f>
        <v>559866</v>
      </c>
      <c r="KC20" s="269">
        <v>186622</v>
      </c>
      <c r="KD20" s="269">
        <v>186622</v>
      </c>
      <c r="KE20" s="269">
        <v>186622</v>
      </c>
      <c r="KF20" s="247">
        <f>KC20+KD20+KE20</f>
        <v>559866</v>
      </c>
      <c r="KG20" s="269">
        <v>210402.4</v>
      </c>
      <c r="KH20" s="269">
        <v>203608</v>
      </c>
      <c r="KI20" s="270">
        <v>203608</v>
      </c>
      <c r="KJ20" s="247">
        <f>KG20+KH20+KI20</f>
        <v>617618.4</v>
      </c>
      <c r="KK20" s="270"/>
      <c r="KL20" s="270"/>
      <c r="KM20" s="270"/>
      <c r="KN20" s="247">
        <f>KK20+KL20</f>
        <v>0</v>
      </c>
      <c r="KO20" s="262">
        <f>KN20+KJ20+KF20+KB20</f>
        <v>1737350.4</v>
      </c>
      <c r="KP20" s="254"/>
      <c r="KQ20" s="254">
        <f>JE20-JV20</f>
        <v>0</v>
      </c>
      <c r="KR20" s="247"/>
      <c r="KS20" s="248"/>
      <c r="KT20" s="211">
        <f>JV20-KO20</f>
        <v>0</v>
      </c>
      <c r="KU20" s="211"/>
      <c r="KV20" s="211"/>
      <c r="KW20" s="211"/>
      <c r="KX20" s="211"/>
      <c r="KY20" s="211"/>
      <c r="KZ20" s="211"/>
      <c r="LA20" s="211"/>
      <c r="LB20" s="211"/>
      <c r="LC20" s="211"/>
      <c r="LD20" s="211"/>
      <c r="LF20" s="193">
        <v>253848</v>
      </c>
      <c r="LG20" s="193"/>
      <c r="LH20" s="194">
        <f>SUM(LF20:LG20)</f>
        <v>253848</v>
      </c>
      <c r="LI20" s="193">
        <f>SUM(LH20)</f>
        <v>253848</v>
      </c>
      <c r="LJ20" s="193"/>
      <c r="LK20" s="193"/>
      <c r="LL20" s="193"/>
      <c r="LM20" s="194">
        <f>SUM(LI20+LJ20-LK20+LL20)</f>
        <v>253848</v>
      </c>
      <c r="LN20" s="193">
        <v>253848</v>
      </c>
      <c r="LO20" s="193">
        <v>253848</v>
      </c>
      <c r="LP20" s="193"/>
      <c r="LQ20" s="194">
        <f t="shared" ref="LQ20:LQ42" si="119">SUM(LN20:LP20)</f>
        <v>507696</v>
      </c>
      <c r="LR20" s="193"/>
      <c r="LS20" s="193"/>
      <c r="LT20" s="193"/>
      <c r="LU20" s="194">
        <f t="shared" si="74"/>
        <v>0</v>
      </c>
      <c r="LV20" s="193"/>
      <c r="LW20" s="193"/>
      <c r="LX20" s="123"/>
      <c r="LY20" s="194">
        <f t="shared" ref="LY20:LY42" si="120">SUM(LV20:LX20)</f>
        <v>0</v>
      </c>
      <c r="LZ20" s="123"/>
      <c r="MA20" s="123"/>
      <c r="MB20" s="123"/>
      <c r="MC20" s="123">
        <f>SUM(LZ20:MB20)</f>
        <v>0</v>
      </c>
      <c r="MD20" s="121">
        <f t="shared" ref="MD20:MD42" si="121">SUM(MC20,LY20,LU20,LQ20)</f>
        <v>507696</v>
      </c>
      <c r="ME20" s="193">
        <v>253848</v>
      </c>
      <c r="MF20" s="193">
        <v>253848</v>
      </c>
      <c r="MG20" s="193"/>
      <c r="MH20" s="194">
        <f t="shared" si="75"/>
        <v>507696</v>
      </c>
      <c r="MI20" s="193"/>
      <c r="MJ20" s="193"/>
      <c r="MK20" s="193"/>
      <c r="ML20" s="194">
        <f t="shared" si="76"/>
        <v>0</v>
      </c>
      <c r="MM20" s="193"/>
      <c r="MN20" s="193"/>
      <c r="MO20" s="123"/>
      <c r="MP20" s="194">
        <f t="shared" si="77"/>
        <v>0</v>
      </c>
      <c r="MQ20" s="123"/>
      <c r="MR20" s="123"/>
      <c r="MS20" s="123"/>
      <c r="MT20" s="123">
        <f>SUM(MQ20:MS20)</f>
        <v>0</v>
      </c>
      <c r="MU20" s="121">
        <f t="shared" si="78"/>
        <v>507696</v>
      </c>
      <c r="MV20" s="193"/>
      <c r="MW20" s="193">
        <f t="shared" si="79"/>
        <v>-253848</v>
      </c>
      <c r="MX20" s="194"/>
      <c r="MY20" s="194"/>
      <c r="MZ20" s="115">
        <f>MD20-MU20</f>
        <v>0</v>
      </c>
      <c r="NB20" s="193">
        <v>199895</v>
      </c>
      <c r="NC20" s="193"/>
      <c r="ND20" s="194">
        <f>SUM(NB20:NC20)</f>
        <v>199895</v>
      </c>
      <c r="NE20" s="193">
        <f>SUM(ND20)</f>
        <v>199895</v>
      </c>
      <c r="NF20" s="193"/>
      <c r="NG20" s="193"/>
      <c r="NH20" s="193"/>
      <c r="NI20" s="194">
        <f>SUM(NE20+NF20-NG20+NH20)</f>
        <v>199895</v>
      </c>
      <c r="NJ20" s="189">
        <v>199895</v>
      </c>
      <c r="NK20" s="189">
        <v>199895</v>
      </c>
      <c r="NL20" s="189"/>
      <c r="NM20" s="194">
        <f t="shared" ref="NM20:NM42" si="122">SUM(NJ20:NL20)</f>
        <v>399790</v>
      </c>
      <c r="NN20" s="189"/>
      <c r="NO20" s="189"/>
      <c r="NP20" s="189"/>
      <c r="NQ20" s="194">
        <f t="shared" si="80"/>
        <v>0</v>
      </c>
      <c r="NR20" s="189"/>
      <c r="NS20" s="189"/>
      <c r="NT20" s="123"/>
      <c r="NU20" s="194">
        <f t="shared" ref="NU20:NU42" si="123">SUM(NR20:NT20)</f>
        <v>0</v>
      </c>
      <c r="NV20" s="123"/>
      <c r="NW20" s="123"/>
      <c r="NX20" s="124"/>
      <c r="NY20" s="123">
        <f>SUM(NV20:NX20)</f>
        <v>0</v>
      </c>
      <c r="NZ20" s="121">
        <f t="shared" ref="NZ20:NZ42" si="124">SUM(NY20,NU20,NQ20,NM20)</f>
        <v>399790</v>
      </c>
      <c r="OA20" s="189">
        <v>199895</v>
      </c>
      <c r="OB20" s="189">
        <v>199895</v>
      </c>
      <c r="OC20" s="189"/>
      <c r="OD20" s="194">
        <f t="shared" ref="OD20:OD42" si="125">SUM(OA20:OC20)</f>
        <v>399790</v>
      </c>
      <c r="OE20" s="189"/>
      <c r="OF20" s="189"/>
      <c r="OG20" s="189"/>
      <c r="OH20" s="194">
        <f t="shared" si="81"/>
        <v>0</v>
      </c>
      <c r="OI20" s="189"/>
      <c r="OJ20" s="189"/>
      <c r="OK20" s="123"/>
      <c r="OL20" s="194">
        <f t="shared" si="82"/>
        <v>0</v>
      </c>
      <c r="OM20" s="123"/>
      <c r="ON20" s="123"/>
      <c r="OO20" s="124"/>
      <c r="OP20" s="123">
        <f>SUM(OM20:OO20)</f>
        <v>0</v>
      </c>
      <c r="OQ20" s="122">
        <f t="shared" si="83"/>
        <v>399790</v>
      </c>
      <c r="OR20" s="193"/>
      <c r="OS20" s="193">
        <f t="shared" si="84"/>
        <v>-199895</v>
      </c>
      <c r="OT20" s="194"/>
      <c r="OU20" s="194"/>
      <c r="OV20" s="115">
        <f t="shared" si="28"/>
        <v>0</v>
      </c>
      <c r="OX20" s="193">
        <v>210692</v>
      </c>
      <c r="OY20" s="193"/>
      <c r="OZ20" s="194">
        <f>SUM(OX20:OY20)</f>
        <v>210692</v>
      </c>
      <c r="PA20" s="193">
        <f>SUM(OZ20)</f>
        <v>210692</v>
      </c>
      <c r="PB20" s="193"/>
      <c r="PC20" s="193"/>
      <c r="PD20" s="193"/>
      <c r="PE20" s="194">
        <f>SUM(PA20+PB20-PC20+PD20)</f>
        <v>210692</v>
      </c>
      <c r="PF20" s="193">
        <v>210692</v>
      </c>
      <c r="PG20" s="193">
        <v>210692</v>
      </c>
      <c r="PH20" s="193"/>
      <c r="PI20" s="194">
        <f t="shared" ref="PI20:PI42" si="126">SUM(PF20:PH20)</f>
        <v>421384</v>
      </c>
      <c r="PJ20" s="193"/>
      <c r="PK20" s="193"/>
      <c r="PL20" s="193"/>
      <c r="PM20" s="194">
        <f t="shared" si="85"/>
        <v>0</v>
      </c>
      <c r="PN20" s="193"/>
      <c r="PO20" s="193"/>
      <c r="PP20" s="123"/>
      <c r="PQ20" s="194">
        <f t="shared" ref="PQ20:PQ42" si="127">SUM(PN20:PP20)</f>
        <v>0</v>
      </c>
      <c r="PR20" s="123"/>
      <c r="PS20" s="189"/>
      <c r="PT20" s="123"/>
      <c r="PU20" s="123">
        <f>SUM(PR20:PT20)</f>
        <v>0</v>
      </c>
      <c r="PV20" s="121">
        <f t="shared" ref="PV20:PV42" si="128">SUM(PU20,PQ20,PM20,PI20)</f>
        <v>421384</v>
      </c>
      <c r="PW20" s="193">
        <v>210692</v>
      </c>
      <c r="PX20" s="193">
        <v>210692</v>
      </c>
      <c r="PY20" s="193"/>
      <c r="PZ20" s="194">
        <f t="shared" si="86"/>
        <v>421384</v>
      </c>
      <c r="QA20" s="193"/>
      <c r="QB20" s="193"/>
      <c r="QC20" s="193"/>
      <c r="QD20" s="194">
        <f t="shared" si="87"/>
        <v>0</v>
      </c>
      <c r="QE20" s="193"/>
      <c r="QF20" s="193"/>
      <c r="QG20" s="123"/>
      <c r="QH20" s="194">
        <f t="shared" si="88"/>
        <v>0</v>
      </c>
      <c r="QI20" s="123"/>
      <c r="QJ20" s="189"/>
      <c r="QK20" s="123"/>
      <c r="QL20" s="123">
        <f>SUM(QI20:QK20)</f>
        <v>0</v>
      </c>
      <c r="QM20" s="122">
        <f>SUM(QL20,QH20,QD20,PZ20)</f>
        <v>421384</v>
      </c>
      <c r="QN20" s="193"/>
      <c r="QO20" s="193">
        <f t="shared" si="89"/>
        <v>-210692</v>
      </c>
      <c r="QP20" s="194"/>
      <c r="QQ20" s="194"/>
      <c r="QR20" s="115">
        <f t="shared" ref="QR20:QR85" si="129">PV20-QM20</f>
        <v>0</v>
      </c>
      <c r="QT20" s="193">
        <v>159780</v>
      </c>
      <c r="QU20" s="193"/>
      <c r="QV20" s="194">
        <f>SUM(QT20:QU20)</f>
        <v>159780</v>
      </c>
      <c r="QW20" s="193">
        <f>SUM(QV20)</f>
        <v>159780</v>
      </c>
      <c r="QX20" s="193"/>
      <c r="QY20" s="193"/>
      <c r="QZ20" s="193"/>
      <c r="RA20" s="194">
        <f>SUM(QW20+QX20-QY20+QZ20)</f>
        <v>159780</v>
      </c>
      <c r="RB20" s="189">
        <v>159780</v>
      </c>
      <c r="RC20" s="189">
        <v>159780</v>
      </c>
      <c r="RD20" s="189"/>
      <c r="RE20" s="194">
        <f t="shared" ref="RE20:RE42" si="130">SUM(RB20:RD20)</f>
        <v>319560</v>
      </c>
      <c r="RF20" s="189"/>
      <c r="RG20" s="189"/>
      <c r="RH20" s="189"/>
      <c r="RI20" s="194">
        <f t="shared" si="90"/>
        <v>0</v>
      </c>
      <c r="RJ20" s="189"/>
      <c r="RK20" s="189"/>
      <c r="RL20" s="123"/>
      <c r="RM20" s="194">
        <f t="shared" ref="RM20:RM42" si="131">SUM(RJ20:RL20)</f>
        <v>0</v>
      </c>
      <c r="RN20" s="123"/>
      <c r="RO20" s="123"/>
      <c r="RP20" s="123"/>
      <c r="RQ20" s="193">
        <f t="shared" ref="RQ20:RQ42" si="132">SUM(RN20:RP20)</f>
        <v>0</v>
      </c>
      <c r="RR20" s="121">
        <f>SUM(RQ20,RM20,RI20,RE20)</f>
        <v>319560</v>
      </c>
      <c r="RS20" s="189">
        <v>159780</v>
      </c>
      <c r="RT20" s="189">
        <v>159780</v>
      </c>
      <c r="RU20" s="189"/>
      <c r="RV20" s="194">
        <f t="shared" ref="RV20:RV42" si="133">SUM(RS20:RU20)</f>
        <v>319560</v>
      </c>
      <c r="RW20" s="189"/>
      <c r="RX20" s="189"/>
      <c r="RY20" s="189"/>
      <c r="RZ20" s="194">
        <f t="shared" si="91"/>
        <v>0</v>
      </c>
      <c r="SA20" s="189"/>
      <c r="SB20" s="189"/>
      <c r="SC20" s="123"/>
      <c r="SD20" s="194">
        <f t="shared" si="92"/>
        <v>0</v>
      </c>
      <c r="SE20" s="123"/>
      <c r="SF20" s="123"/>
      <c r="SG20" s="123"/>
      <c r="SH20" s="194">
        <f t="shared" ref="SH20:SH42" si="134">SUM(SE20:SG20)</f>
        <v>0</v>
      </c>
      <c r="SI20" s="122">
        <f t="shared" ref="SI20:SI42" si="135">SUM(SH20,SD20,RZ20,RV20)</f>
        <v>319560</v>
      </c>
      <c r="SJ20" s="193"/>
      <c r="SK20" s="193">
        <f t="shared" si="93"/>
        <v>-159780</v>
      </c>
      <c r="SL20" s="194"/>
      <c r="SM20" s="194"/>
      <c r="SN20" s="115">
        <f t="shared" ref="SN20:SN85" si="136">RR20-SI20</f>
        <v>0</v>
      </c>
      <c r="SP20" s="193">
        <v>126604</v>
      </c>
      <c r="SQ20" s="193"/>
      <c r="SR20" s="194">
        <f>SUM(SP20:SQ20)</f>
        <v>126604</v>
      </c>
      <c r="SS20" s="193">
        <f>SUM(SR20)</f>
        <v>126604</v>
      </c>
      <c r="ST20" s="193"/>
      <c r="SU20" s="193"/>
      <c r="SV20" s="193"/>
      <c r="SW20" s="194">
        <f>SUM(SS20+ST20-SU20+SV20)</f>
        <v>126604</v>
      </c>
      <c r="SX20" s="189">
        <v>126604</v>
      </c>
      <c r="SY20" s="189">
        <v>126604</v>
      </c>
      <c r="SZ20" s="189"/>
      <c r="TA20" s="194">
        <f t="shared" ref="TA20:TA42" si="137">SUM(SX20:SZ20)</f>
        <v>253208</v>
      </c>
      <c r="TB20" s="189"/>
      <c r="TC20" s="189"/>
      <c r="TD20" s="189"/>
      <c r="TE20" s="194">
        <f t="shared" si="94"/>
        <v>0</v>
      </c>
      <c r="TF20" s="189"/>
      <c r="TG20" s="189"/>
      <c r="TH20" s="123"/>
      <c r="TI20" s="194">
        <f t="shared" ref="TI20:TI42" si="138">SUM(TF20:TH20)</f>
        <v>0</v>
      </c>
      <c r="TJ20" s="123"/>
      <c r="TK20" s="123"/>
      <c r="TL20" s="123"/>
      <c r="TM20" s="193">
        <f t="shared" ref="TM20:TM42" si="139">SUM(TJ20:TL20)</f>
        <v>0</v>
      </c>
      <c r="TN20" s="121">
        <f>SUM(TM20,TI20,TE20,TA20)</f>
        <v>253208</v>
      </c>
      <c r="TO20" s="189">
        <v>126604</v>
      </c>
      <c r="TP20" s="189">
        <v>126604</v>
      </c>
      <c r="TQ20" s="189"/>
      <c r="TR20" s="194">
        <f t="shared" si="95"/>
        <v>253208</v>
      </c>
      <c r="TS20" s="189"/>
      <c r="TT20" s="189"/>
      <c r="TU20" s="189"/>
      <c r="TV20" s="194">
        <f t="shared" si="96"/>
        <v>0</v>
      </c>
      <c r="TW20" s="189"/>
      <c r="TX20" s="189"/>
      <c r="TY20" s="123"/>
      <c r="TZ20" s="194">
        <f t="shared" si="97"/>
        <v>0</v>
      </c>
      <c r="UA20" s="123"/>
      <c r="UB20" s="123"/>
      <c r="UC20" s="123"/>
      <c r="UD20" s="194">
        <f t="shared" ref="UD20:UD42" si="140">SUM(UA20:UC20)</f>
        <v>0</v>
      </c>
      <c r="UE20" s="122">
        <f>SUM(UD20,TZ20,TV20,TR20)</f>
        <v>253208</v>
      </c>
      <c r="UF20" s="193"/>
      <c r="UG20" s="193">
        <f t="shared" si="98"/>
        <v>-126604</v>
      </c>
      <c r="UH20" s="194"/>
      <c r="UI20" s="194"/>
      <c r="UJ20" s="194"/>
      <c r="UK20" s="115">
        <f t="shared" ref="UK20:UK85" si="141">TN20-UE20</f>
        <v>0</v>
      </c>
      <c r="UL20" s="115">
        <f>CK20+EG20+GC20+HZ20+JV20+MD20+NZ20+PV20+RR20+TN20</f>
        <v>5988714.4000000004</v>
      </c>
      <c r="UM20" s="115">
        <f>UL20-AF20</f>
        <v>0</v>
      </c>
      <c r="UN20" s="115">
        <f>DB20+EX20+GT20+IQ20+KO20+MU20+OQ20+QM20+SI20+UE20</f>
        <v>5863374.4000000004</v>
      </c>
      <c r="UO20" s="115">
        <f>UN20-AW20</f>
        <v>0</v>
      </c>
      <c r="UP20" s="115"/>
      <c r="UQ20" s="115"/>
      <c r="UR20" s="115">
        <f>BU20+DQ20+FM20+HJ20+JF20+LN20+NJ20+PF20+RB20+SX20</f>
        <v>2249634</v>
      </c>
      <c r="US20" s="115">
        <f>UR20-P20</f>
        <v>0</v>
      </c>
      <c r="UT20" s="115"/>
      <c r="UU20" s="115"/>
      <c r="UV20" s="115"/>
      <c r="UW20" s="115"/>
      <c r="UX20" s="115"/>
      <c r="UY20" s="115"/>
      <c r="UZ20" s="115"/>
      <c r="VA20" s="115">
        <f>H20-VB20</f>
        <v>0</v>
      </c>
      <c r="VB20" s="193">
        <f>BM20+DI20+FE20+HB20+IX20+LF20+NB20+OX20+QT20+SP20</f>
        <v>28431000</v>
      </c>
      <c r="VC20" s="193">
        <f>BN20+DJ20+FF20+HC20+IY20+LG20+NC20+OY20+QU20+SQ20</f>
        <v>0</v>
      </c>
      <c r="VD20" s="194">
        <f t="shared" ref="VD20:VD42" si="142">VB20+VC20</f>
        <v>28431000</v>
      </c>
      <c r="VE20" s="193">
        <f>SUM(VD20)</f>
        <v>28431000</v>
      </c>
      <c r="VF20" s="193"/>
      <c r="VG20" s="193"/>
      <c r="VH20" s="193"/>
      <c r="VI20" s="194">
        <f>SUM(VE20+VF20-VG20+VH20)</f>
        <v>28431000</v>
      </c>
      <c r="VJ20" s="189"/>
      <c r="VK20" s="189"/>
      <c r="VL20" s="189"/>
      <c r="VM20" s="194">
        <f t="shared" ref="VM20:VM42" si="143">SUM(VJ20:VL20)</f>
        <v>0</v>
      </c>
      <c r="VN20" s="189"/>
      <c r="VO20" s="189"/>
      <c r="VP20" s="189"/>
      <c r="VQ20" s="194">
        <f t="shared" si="99"/>
        <v>0</v>
      </c>
      <c r="VR20" s="189"/>
      <c r="VS20" s="189"/>
      <c r="VT20" s="123"/>
      <c r="VU20" s="194">
        <f t="shared" ref="VU20:VU42" si="144">SUM(VR20:VT20)</f>
        <v>0</v>
      </c>
      <c r="VV20" s="123"/>
      <c r="VW20" s="123"/>
      <c r="VX20" s="123"/>
      <c r="VY20" s="123">
        <v>0</v>
      </c>
      <c r="VZ20" s="121">
        <f t="shared" ref="VZ20:VZ42" si="145">SUM(VY20,VU20,VQ20,VM20)</f>
        <v>0</v>
      </c>
      <c r="WA20" s="189"/>
      <c r="WB20" s="189"/>
      <c r="WC20" s="189"/>
      <c r="WD20" s="194">
        <f t="shared" si="100"/>
        <v>0</v>
      </c>
      <c r="WE20" s="189"/>
      <c r="WF20" s="189"/>
      <c r="WG20" s="189"/>
      <c r="WH20" s="194">
        <f t="shared" si="101"/>
        <v>0</v>
      </c>
      <c r="WI20" s="189"/>
      <c r="WJ20" s="189"/>
      <c r="WK20" s="123"/>
      <c r="WL20" s="194">
        <f t="shared" si="102"/>
        <v>0</v>
      </c>
      <c r="WM20" s="123"/>
      <c r="WN20" s="123"/>
      <c r="WO20" s="123"/>
      <c r="WP20" s="123">
        <v>0</v>
      </c>
      <c r="WQ20" s="122">
        <f t="shared" si="103"/>
        <v>0</v>
      </c>
      <c r="WR20" s="120"/>
      <c r="WS20" s="120"/>
      <c r="WT20" s="194"/>
      <c r="WU20" s="194"/>
      <c r="WV20" s="115">
        <f t="shared" ref="WV20:WV42" si="146">VZ20-WQ20</f>
        <v>0</v>
      </c>
      <c r="WY20" s="115">
        <f>VI20-BT20-DP20-FL20-HI20-JE20-LM20-NI20-PE20-RA20-SW20</f>
        <v>-1.3969838619232178E-9</v>
      </c>
      <c r="WZ20" s="115">
        <f>VD20-BO20-DK20-FG20-HD20-IZ20-LH20-ND20-OZ20-QV20-SR20</f>
        <v>-1.3969838619232178E-9</v>
      </c>
    </row>
    <row r="21" spans="1:624" s="116" customFormat="1" ht="12.75" hidden="1" customHeight="1" x14ac:dyDescent="0.25">
      <c r="A21" s="444"/>
      <c r="B21" s="416" t="s">
        <v>89</v>
      </c>
      <c r="C21" s="416"/>
      <c r="D21" s="416"/>
      <c r="E21" s="416"/>
      <c r="F21" s="257"/>
      <c r="G21" s="258" t="s">
        <v>90</v>
      </c>
      <c r="H21" s="250">
        <f>BM21+DI21+FE21+HB21+IX21+LF21+NB21+OX21+QT21+SP21</f>
        <v>0</v>
      </c>
      <c r="I21" s="250">
        <f>BN21+DJ21+FF21+HC21+IY21+LG21+NC21+OY21+QU21+SQ21</f>
        <v>0</v>
      </c>
      <c r="J21" s="238">
        <f>SUM(H21:I21)</f>
        <v>0</v>
      </c>
      <c r="K21" s="250">
        <f>SUM(J21)</f>
        <v>0</v>
      </c>
      <c r="L21" s="250"/>
      <c r="M21" s="250"/>
      <c r="N21" s="250"/>
      <c r="O21" s="238">
        <f>SUM(K21+L21-M21+N21)</f>
        <v>0</v>
      </c>
      <c r="P21" s="250">
        <f>BU21+DQ21+FM21+HJ21+JF21+LN21+NJ21+PF21+RB21+SX21</f>
        <v>0</v>
      </c>
      <c r="Q21" s="250">
        <f>BV21+DR21+FN21+HK21+JG21+LO21+NK21+PG21+RC21+SY21</f>
        <v>0</v>
      </c>
      <c r="R21" s="250">
        <f>BW21+DS21+FO21+HL21+JH21+LP21+NL21+PH21+RD21+SZ21</f>
        <v>0</v>
      </c>
      <c r="S21" s="238">
        <f t="shared" si="37"/>
        <v>0</v>
      </c>
      <c r="T21" s="250">
        <f>BY21+DU21+FQ21+HN21+JJ21+LR21+NN21+PJ21+RF21+TB21</f>
        <v>0</v>
      </c>
      <c r="U21" s="250">
        <f>BZ21+DV21+FR21+HO21+JK21+LS21+NO21+PK21+RG21+TC21</f>
        <v>0</v>
      </c>
      <c r="V21" s="250">
        <f>CA21+DW21+FS21+HP21+JL21+LT21+NP21+PL21+RH21+TD21</f>
        <v>0</v>
      </c>
      <c r="W21" s="238">
        <f t="shared" si="38"/>
        <v>0</v>
      </c>
      <c r="X21" s="250">
        <f>CC21+DY21+FU21+HR21+JN21+LV21+NR21+PN21+RJ21+TF21</f>
        <v>0</v>
      </c>
      <c r="Y21" s="250">
        <f>CD21+DZ21+FV21+HS21+JO21+LW21+NS21+PO21+RK21+TG21</f>
        <v>0</v>
      </c>
      <c r="Z21" s="250">
        <f>CE21+EA21+FW21+HT21+JP21+LX21+NT21+PP21+RL21+TH21</f>
        <v>0</v>
      </c>
      <c r="AA21" s="238">
        <f t="shared" si="39"/>
        <v>0</v>
      </c>
      <c r="AB21" s="250">
        <f>CG21+EC21+FY21+HV21+JR21+LZ21+NV21+PR21+RN21+TJ21</f>
        <v>0</v>
      </c>
      <c r="AC21" s="250">
        <f>CH21+ED21+FZ21+HW21+JS21+MA21+NW21+PS21+RO21+TK21</f>
        <v>0</v>
      </c>
      <c r="AD21" s="250">
        <f>CI21+EE21+GA21+HX21+JT21+MB21+NX21+PT21+RP21+TL21</f>
        <v>0</v>
      </c>
      <c r="AE21" s="250">
        <f t="shared" si="40"/>
        <v>0</v>
      </c>
      <c r="AF21" s="238">
        <f t="shared" si="41"/>
        <v>0</v>
      </c>
      <c r="AG21" s="250">
        <f>CL21+EH21+GD21+IA21+JW21+ME21+OA21+PW21+RS21+TO21</f>
        <v>0</v>
      </c>
      <c r="AH21" s="250">
        <f>CM21+EI21+GE21+IB21+JZ21+MF21+OB21+PX21+RT21+TP21</f>
        <v>0</v>
      </c>
      <c r="AI21" s="250">
        <f>CN21+EJ21+GF21+IC21+KA21+MG21+OC21+PY21+RU21+TQ21</f>
        <v>0</v>
      </c>
      <c r="AJ21" s="238">
        <f t="shared" si="42"/>
        <v>0</v>
      </c>
      <c r="AK21" s="250">
        <f>CP21+EL21+GH21+IE21+KC21+MI21+OE21+QA21+RW21+TS21</f>
        <v>0</v>
      </c>
      <c r="AL21" s="250">
        <f>CQ21+EM21+GI21+IF21+KD21+MJ21+OF21+QB21+RX21+TT21</f>
        <v>0</v>
      </c>
      <c r="AM21" s="250">
        <f>CR21+EN21+GJ21+IG21+KE21+MK21+OG21+QC21+RY21+TU21</f>
        <v>0</v>
      </c>
      <c r="AN21" s="238">
        <f t="shared" si="43"/>
        <v>0</v>
      </c>
      <c r="AO21" s="250">
        <f>CT21+EP21+GL21+II21+KG21+MM21+OI21+QE21+SA21+TW21</f>
        <v>0</v>
      </c>
      <c r="AP21" s="250">
        <f>CU21+EQ21+GM21+IJ21+KH21+MN21+OJ21+QF21+SB21+TX21</f>
        <v>0</v>
      </c>
      <c r="AQ21" s="250">
        <f>CV21+ER21+GN21+IK21+KI21+MO21+OK21+QG21+SC21+TY21</f>
        <v>0</v>
      </c>
      <c r="AR21" s="238">
        <f t="shared" si="44"/>
        <v>0</v>
      </c>
      <c r="AS21" s="250">
        <f>CX21+ET21+GP21+IM21+KK21+MQ21+OM21+QI21+SE21+UA21</f>
        <v>0</v>
      </c>
      <c r="AT21" s="250">
        <f>CY21+EU21+GQ21+IN21+KL21+MR21+ON21+QJ21+SF21+UB21</f>
        <v>0</v>
      </c>
      <c r="AU21" s="250">
        <f>CZ21+EV21+GR21+IO21+KM21+MS21+OO21+QK21+SG21+UC21</f>
        <v>0</v>
      </c>
      <c r="AV21" s="238">
        <f t="shared" si="46"/>
        <v>0</v>
      </c>
      <c r="AW21" s="238">
        <f t="shared" ref="AW21:AW42" si="147">SUM(AV21,AR21,AN21,AJ21)</f>
        <v>0</v>
      </c>
      <c r="AX21" s="250">
        <f t="shared" si="47"/>
        <v>0</v>
      </c>
      <c r="AY21" s="238">
        <f t="shared" si="48"/>
        <v>0</v>
      </c>
      <c r="AZ21" s="238">
        <f>DE21+FA21+GW21+IT21+KR21+MX21+OT21+QP21+SL21+UH21</f>
        <v>0</v>
      </c>
      <c r="BA21" s="238">
        <f>DF21+FB21+GX21+IU21+KS21+MY21+OU21+QQ21+SM21+UI21</f>
        <v>0</v>
      </c>
      <c r="BB21" s="239">
        <f>CK21+EG21+GC21+HZ21+JV21+MD21+NZ21+PV21+RR21+TN21</f>
        <v>0</v>
      </c>
      <c r="BC21" s="239">
        <f t="shared" si="45"/>
        <v>0</v>
      </c>
      <c r="BD21" s="238">
        <f>AZ21-DE21-FA21-GW21-IT21-KR21-MX21-OT21-QP21-SL21-UH21</f>
        <v>0</v>
      </c>
      <c r="BE21" s="240"/>
      <c r="BF21" s="241">
        <f t="shared" si="15"/>
        <v>0</v>
      </c>
      <c r="BG21" s="241">
        <f t="shared" si="49"/>
        <v>0</v>
      </c>
      <c r="BH21" s="242"/>
      <c r="BI21" s="242"/>
      <c r="BJ21" s="241"/>
      <c r="BK21" s="251"/>
      <c r="BL21" s="251">
        <f>DI21+FE21+HB21+IX21+LF21+NB21+OX21+QT21+SP21</f>
        <v>0</v>
      </c>
      <c r="BM21" s="251"/>
      <c r="BN21" s="251"/>
      <c r="BO21" s="238">
        <f>SUM(BM21:BN21)</f>
        <v>0</v>
      </c>
      <c r="BP21" s="251">
        <f>SUM(BO21)</f>
        <v>0</v>
      </c>
      <c r="BQ21" s="251"/>
      <c r="BR21" s="251"/>
      <c r="BS21" s="251"/>
      <c r="BT21" s="238">
        <f>SUM(BP21+BQ21-BR21+BS21)</f>
        <v>0</v>
      </c>
      <c r="BU21" s="251"/>
      <c r="BV21" s="251"/>
      <c r="BW21" s="251"/>
      <c r="BX21" s="238">
        <f t="shared" si="50"/>
        <v>0</v>
      </c>
      <c r="BY21" s="251"/>
      <c r="BZ21" s="251"/>
      <c r="CA21" s="251"/>
      <c r="CB21" s="238">
        <f t="shared" si="51"/>
        <v>0</v>
      </c>
      <c r="CC21" s="251"/>
      <c r="CD21" s="251"/>
      <c r="CE21" s="251"/>
      <c r="CF21" s="238">
        <f t="shared" si="104"/>
        <v>0</v>
      </c>
      <c r="CG21" s="251"/>
      <c r="CH21" s="251"/>
      <c r="CI21" s="251"/>
      <c r="CJ21" s="251">
        <f t="shared" ref="CJ21:CJ42" si="148">SUM(CG21:CI21)</f>
        <v>0</v>
      </c>
      <c r="CK21" s="238">
        <f t="shared" ref="CK21:CK84" si="149">SUM(CJ21,CF21,CB21,BX21)</f>
        <v>0</v>
      </c>
      <c r="CL21" s="251"/>
      <c r="CM21" s="251"/>
      <c r="CN21" s="251"/>
      <c r="CO21" s="238">
        <f t="shared" si="53"/>
        <v>0</v>
      </c>
      <c r="CP21" s="251"/>
      <c r="CQ21" s="251"/>
      <c r="CR21" s="251"/>
      <c r="CS21" s="238">
        <f t="shared" si="54"/>
        <v>0</v>
      </c>
      <c r="CT21" s="251"/>
      <c r="CU21" s="251"/>
      <c r="CV21" s="251"/>
      <c r="CW21" s="238">
        <f t="shared" si="105"/>
        <v>0</v>
      </c>
      <c r="CX21" s="251"/>
      <c r="CY21" s="251"/>
      <c r="CZ21" s="251"/>
      <c r="DA21" s="251">
        <f t="shared" si="55"/>
        <v>0</v>
      </c>
      <c r="DB21" s="238">
        <f t="shared" si="106"/>
        <v>0</v>
      </c>
      <c r="DC21" s="251"/>
      <c r="DD21" s="251">
        <f t="shared" ref="DD21:DD84" si="150">BT21-CK21</f>
        <v>0</v>
      </c>
      <c r="DE21" s="238"/>
      <c r="DF21" s="238"/>
      <c r="DG21" s="243">
        <f t="shared" ref="DG21:DG84" si="151">CK21-DB21</f>
        <v>0</v>
      </c>
      <c r="DH21" s="244"/>
      <c r="DI21" s="250"/>
      <c r="DJ21" s="250"/>
      <c r="DK21" s="238">
        <f>SUM(DI21:DJ21)</f>
        <v>0</v>
      </c>
      <c r="DL21" s="250">
        <f>SUM(DK21)</f>
        <v>0</v>
      </c>
      <c r="DM21" s="250"/>
      <c r="DN21" s="250"/>
      <c r="DO21" s="250"/>
      <c r="DP21" s="238">
        <f>SUM(DL21+DM21-DN21+DO21)</f>
        <v>0</v>
      </c>
      <c r="DQ21" s="250"/>
      <c r="DR21" s="250"/>
      <c r="DS21" s="265"/>
      <c r="DT21" s="238">
        <f t="shared" si="56"/>
        <v>0</v>
      </c>
      <c r="DU21" s="265"/>
      <c r="DV21" s="265"/>
      <c r="DW21" s="265"/>
      <c r="DX21" s="238">
        <f t="shared" si="57"/>
        <v>0</v>
      </c>
      <c r="DY21" s="265"/>
      <c r="DZ21" s="265"/>
      <c r="EA21" s="265"/>
      <c r="EB21" s="238">
        <f t="shared" si="107"/>
        <v>0</v>
      </c>
      <c r="EC21" s="265"/>
      <c r="ED21" s="265"/>
      <c r="EE21" s="265"/>
      <c r="EF21" s="265">
        <f t="shared" ref="EF21:EF84" si="152">SUM(EC21:EE21)</f>
        <v>0</v>
      </c>
      <c r="EG21" s="259">
        <f t="shared" ref="EG21:EG42" si="153">SUM(EF21,EB21,DX21,DT21)</f>
        <v>0</v>
      </c>
      <c r="EH21" s="250"/>
      <c r="EI21" s="250"/>
      <c r="EJ21" s="265"/>
      <c r="EK21" s="238">
        <f t="shared" si="58"/>
        <v>0</v>
      </c>
      <c r="EL21" s="265"/>
      <c r="EM21" s="265"/>
      <c r="EN21" s="265"/>
      <c r="EO21" s="238">
        <f t="shared" si="59"/>
        <v>0</v>
      </c>
      <c r="EP21" s="265"/>
      <c r="EQ21" s="265"/>
      <c r="ER21" s="265"/>
      <c r="ES21" s="238">
        <f t="shared" si="60"/>
        <v>0</v>
      </c>
      <c r="ET21" s="265"/>
      <c r="EU21" s="265"/>
      <c r="EV21" s="265"/>
      <c r="EW21" s="265">
        <f t="shared" ref="EW21:EW84" si="154">SUM(ET21:EV21)</f>
        <v>0</v>
      </c>
      <c r="EX21" s="260">
        <f t="shared" si="61"/>
        <v>0</v>
      </c>
      <c r="EY21" s="250"/>
      <c r="EZ21" s="250">
        <f t="shared" ref="EZ21:EZ84" si="155">DP21-EG21</f>
        <v>0</v>
      </c>
      <c r="FA21" s="238"/>
      <c r="FB21" s="238"/>
      <c r="FC21" s="246">
        <f t="shared" si="108"/>
        <v>0</v>
      </c>
      <c r="FD21" s="244"/>
      <c r="FE21" s="250"/>
      <c r="FF21" s="250"/>
      <c r="FG21" s="238">
        <f>SUM(FE21:FF21)</f>
        <v>0</v>
      </c>
      <c r="FH21" s="250">
        <f>SUM(FG21)</f>
        <v>0</v>
      </c>
      <c r="FI21" s="250"/>
      <c r="FJ21" s="250"/>
      <c r="FK21" s="250"/>
      <c r="FL21" s="238">
        <f>SUM(FH21+FI21-FJ21+FK21)</f>
        <v>0</v>
      </c>
      <c r="FM21" s="250"/>
      <c r="FN21" s="250"/>
      <c r="FO21" s="267"/>
      <c r="FP21" s="238">
        <f t="shared" si="109"/>
        <v>0</v>
      </c>
      <c r="FQ21" s="267"/>
      <c r="FR21" s="267"/>
      <c r="FS21" s="267"/>
      <c r="FT21" s="238">
        <f t="shared" si="62"/>
        <v>0</v>
      </c>
      <c r="FU21" s="267"/>
      <c r="FV21" s="267"/>
      <c r="FW21" s="265"/>
      <c r="FX21" s="238">
        <f t="shared" si="110"/>
        <v>0</v>
      </c>
      <c r="FY21" s="265"/>
      <c r="FZ21" s="265"/>
      <c r="GA21" s="265"/>
      <c r="GB21" s="265">
        <f t="shared" ref="GB21:GB84" si="156">SUM(FY21:GA21)</f>
        <v>0</v>
      </c>
      <c r="GC21" s="259">
        <f t="shared" si="111"/>
        <v>0</v>
      </c>
      <c r="GD21" s="250"/>
      <c r="GE21" s="250"/>
      <c r="GF21" s="267"/>
      <c r="GG21" s="238">
        <f t="shared" si="63"/>
        <v>0</v>
      </c>
      <c r="GH21" s="267"/>
      <c r="GI21" s="267"/>
      <c r="GJ21" s="267"/>
      <c r="GK21" s="238">
        <f t="shared" si="64"/>
        <v>0</v>
      </c>
      <c r="GL21" s="267"/>
      <c r="GM21" s="267"/>
      <c r="GN21" s="265"/>
      <c r="GO21" s="238">
        <f t="shared" si="65"/>
        <v>0</v>
      </c>
      <c r="GP21" s="265"/>
      <c r="GQ21" s="265"/>
      <c r="GR21" s="265"/>
      <c r="GS21" s="265">
        <f t="shared" ref="GS21:GS84" si="157">SUM(GP21:GR21)</f>
        <v>0</v>
      </c>
      <c r="GT21" s="260">
        <f t="shared" si="66"/>
        <v>0</v>
      </c>
      <c r="GU21" s="250"/>
      <c r="GV21" s="250">
        <f t="shared" si="67"/>
        <v>0</v>
      </c>
      <c r="GW21" s="238"/>
      <c r="GX21" s="238"/>
      <c r="GY21" s="246">
        <f t="shared" si="112"/>
        <v>0</v>
      </c>
      <c r="GZ21" s="244"/>
      <c r="HA21" s="244"/>
      <c r="HB21" s="250"/>
      <c r="HC21" s="250"/>
      <c r="HD21" s="238">
        <f>SUM(HB21:HC21)</f>
        <v>0</v>
      </c>
      <c r="HE21" s="250">
        <f>SUM(HD21)</f>
        <v>0</v>
      </c>
      <c r="HF21" s="250"/>
      <c r="HG21" s="250"/>
      <c r="HH21" s="238"/>
      <c r="HI21" s="238">
        <f>SUM(HE21+HF21-HG21+HH21)</f>
        <v>0</v>
      </c>
      <c r="HJ21" s="267"/>
      <c r="HK21" s="267"/>
      <c r="HL21" s="267"/>
      <c r="HM21" s="238">
        <f t="shared" si="113"/>
        <v>0</v>
      </c>
      <c r="HN21" s="267"/>
      <c r="HO21" s="267"/>
      <c r="HP21" s="267"/>
      <c r="HQ21" s="238">
        <f t="shared" si="68"/>
        <v>0</v>
      </c>
      <c r="HR21" s="267"/>
      <c r="HS21" s="267"/>
      <c r="HT21" s="265"/>
      <c r="HU21" s="238">
        <f t="shared" si="114"/>
        <v>0</v>
      </c>
      <c r="HV21" s="265"/>
      <c r="HW21" s="268"/>
      <c r="HX21" s="265"/>
      <c r="HY21" s="265">
        <f t="shared" ref="HY21:HY84" si="158">SUM(HV21:HX21)</f>
        <v>0</v>
      </c>
      <c r="HZ21" s="259">
        <f t="shared" si="115"/>
        <v>0</v>
      </c>
      <c r="IA21" s="267"/>
      <c r="IB21" s="267"/>
      <c r="IC21" s="267"/>
      <c r="ID21" s="238">
        <f t="shared" si="69"/>
        <v>0</v>
      </c>
      <c r="IE21" s="267"/>
      <c r="IF21" s="267"/>
      <c r="IG21" s="267"/>
      <c r="IH21" s="238">
        <f t="shared" si="70"/>
        <v>0</v>
      </c>
      <c r="II21" s="267"/>
      <c r="IJ21" s="267"/>
      <c r="IK21" s="265"/>
      <c r="IL21" s="238">
        <f t="shared" si="71"/>
        <v>0</v>
      </c>
      <c r="IM21" s="265"/>
      <c r="IN21" s="268"/>
      <c r="IO21" s="265"/>
      <c r="IP21" s="265">
        <f t="shared" ref="IP21:IP42" si="159">SUM(IM21:IO21)</f>
        <v>0</v>
      </c>
      <c r="IQ21" s="260">
        <f t="shared" si="72"/>
        <v>0</v>
      </c>
      <c r="IR21" s="250"/>
      <c r="IS21" s="250">
        <f t="shared" si="73"/>
        <v>0</v>
      </c>
      <c r="IT21" s="238"/>
      <c r="IU21" s="238"/>
      <c r="IV21" s="246">
        <f t="shared" si="22"/>
        <v>0</v>
      </c>
      <c r="IW21" s="244"/>
      <c r="IX21" s="254"/>
      <c r="IY21" s="254"/>
      <c r="IZ21" s="247">
        <f>SUM(IX21:IY21)</f>
        <v>0</v>
      </c>
      <c r="JA21" s="254">
        <f>SUM(IZ21)</f>
        <v>0</v>
      </c>
      <c r="JB21" s="254"/>
      <c r="JC21" s="254"/>
      <c r="JD21" s="254"/>
      <c r="JE21" s="247">
        <f>SUM(JA21+JB21-JC21+JD21)</f>
        <v>0</v>
      </c>
      <c r="JF21" s="269"/>
      <c r="JG21" s="269"/>
      <c r="JH21" s="269"/>
      <c r="JI21" s="247">
        <f t="shared" si="116"/>
        <v>0</v>
      </c>
      <c r="JJ21" s="269"/>
      <c r="JK21" s="269"/>
      <c r="JL21" s="269"/>
      <c r="JM21" s="247"/>
      <c r="JN21" s="269"/>
      <c r="JO21" s="269"/>
      <c r="JP21" s="270"/>
      <c r="JQ21" s="247">
        <f t="shared" si="117"/>
        <v>0</v>
      </c>
      <c r="JR21" s="270"/>
      <c r="JS21" s="270"/>
      <c r="JT21" s="270"/>
      <c r="JU21" s="270"/>
      <c r="JV21" s="247">
        <f t="shared" si="118"/>
        <v>0</v>
      </c>
      <c r="JW21" s="559"/>
      <c r="JX21" s="588"/>
      <c r="JY21" s="589"/>
      <c r="JZ21" s="572"/>
      <c r="KA21" s="269"/>
      <c r="KB21" s="247"/>
      <c r="KC21" s="269"/>
      <c r="KD21" s="269"/>
      <c r="KE21" s="269"/>
      <c r="KF21" s="247"/>
      <c r="KG21" s="269"/>
      <c r="KH21" s="269"/>
      <c r="KI21" s="270"/>
      <c r="KJ21" s="247"/>
      <c r="KK21" s="270"/>
      <c r="KL21" s="270"/>
      <c r="KM21" s="270"/>
      <c r="KN21" s="270"/>
      <c r="KO21" s="262"/>
      <c r="KP21" s="254"/>
      <c r="KQ21" s="254">
        <f>JE21-JV21</f>
        <v>0</v>
      </c>
      <c r="KR21" s="247"/>
      <c r="KS21" s="248"/>
      <c r="KT21" s="211">
        <f>JV21-KO21</f>
        <v>0</v>
      </c>
      <c r="KU21" s="211"/>
      <c r="KV21" s="211"/>
      <c r="KW21" s="211"/>
      <c r="KX21" s="211"/>
      <c r="KY21" s="211"/>
      <c r="KZ21" s="211"/>
      <c r="LA21" s="211"/>
      <c r="LB21" s="211"/>
      <c r="LC21" s="211"/>
      <c r="LD21" s="211"/>
      <c r="LF21" s="193"/>
      <c r="LG21" s="193"/>
      <c r="LH21" s="194">
        <f>SUM(LF21:LG21)</f>
        <v>0</v>
      </c>
      <c r="LI21" s="193">
        <f>SUM(LH21)</f>
        <v>0</v>
      </c>
      <c r="LJ21" s="193"/>
      <c r="LK21" s="193"/>
      <c r="LL21" s="193"/>
      <c r="LM21" s="194">
        <f>SUM(LI21+LJ21-LK21+LL21)</f>
        <v>0</v>
      </c>
      <c r="LN21" s="189"/>
      <c r="LO21" s="189"/>
      <c r="LP21" s="189"/>
      <c r="LQ21" s="194">
        <f t="shared" si="119"/>
        <v>0</v>
      </c>
      <c r="LR21" s="189"/>
      <c r="LS21" s="189"/>
      <c r="LT21" s="189"/>
      <c r="LU21" s="194">
        <f t="shared" si="74"/>
        <v>0</v>
      </c>
      <c r="LV21" s="189"/>
      <c r="LW21" s="189"/>
      <c r="LX21" s="123"/>
      <c r="LY21" s="194">
        <f t="shared" si="120"/>
        <v>0</v>
      </c>
      <c r="LZ21" s="123"/>
      <c r="MA21" s="123"/>
      <c r="MB21" s="123"/>
      <c r="MC21" s="123">
        <f t="shared" ref="MC21:MC84" si="160">SUM(LZ21:MB21)</f>
        <v>0</v>
      </c>
      <c r="MD21" s="121">
        <f t="shared" si="121"/>
        <v>0</v>
      </c>
      <c r="ME21" s="189"/>
      <c r="MF21" s="189"/>
      <c r="MG21" s="189"/>
      <c r="MH21" s="194">
        <f t="shared" si="75"/>
        <v>0</v>
      </c>
      <c r="MI21" s="189"/>
      <c r="MJ21" s="189"/>
      <c r="MK21" s="189"/>
      <c r="ML21" s="194">
        <f t="shared" si="76"/>
        <v>0</v>
      </c>
      <c r="MM21" s="189"/>
      <c r="MN21" s="189"/>
      <c r="MO21" s="123"/>
      <c r="MP21" s="194">
        <f t="shared" si="77"/>
        <v>0</v>
      </c>
      <c r="MQ21" s="123"/>
      <c r="MR21" s="123"/>
      <c r="MS21" s="123"/>
      <c r="MT21" s="123">
        <f t="shared" ref="MT21:MT42" si="161">SUM(MQ21:MS21)</f>
        <v>0</v>
      </c>
      <c r="MU21" s="121">
        <f t="shared" si="78"/>
        <v>0</v>
      </c>
      <c r="MV21" s="193"/>
      <c r="MW21" s="193">
        <f t="shared" si="79"/>
        <v>0</v>
      </c>
      <c r="MX21" s="194"/>
      <c r="MY21" s="194"/>
      <c r="MZ21" s="115">
        <f t="shared" ref="MZ21:MZ85" si="162">MD21-MU21</f>
        <v>0</v>
      </c>
      <c r="NB21" s="193"/>
      <c r="NC21" s="193"/>
      <c r="ND21" s="194">
        <f>SUM(NB21:NC21)</f>
        <v>0</v>
      </c>
      <c r="NE21" s="193">
        <f>SUM(ND21)</f>
        <v>0</v>
      </c>
      <c r="NF21" s="193"/>
      <c r="NG21" s="193"/>
      <c r="NH21" s="193"/>
      <c r="NI21" s="194">
        <f>SUM(NE21+NF21-NG21+NH21)</f>
        <v>0</v>
      </c>
      <c r="NJ21" s="189"/>
      <c r="NK21" s="189"/>
      <c r="NL21" s="189"/>
      <c r="NM21" s="194">
        <f t="shared" si="122"/>
        <v>0</v>
      </c>
      <c r="NN21" s="189"/>
      <c r="NO21" s="189"/>
      <c r="NP21" s="189"/>
      <c r="NQ21" s="194">
        <f t="shared" si="80"/>
        <v>0</v>
      </c>
      <c r="NR21" s="189"/>
      <c r="NS21" s="189"/>
      <c r="NT21" s="123"/>
      <c r="NU21" s="194">
        <f t="shared" si="123"/>
        <v>0</v>
      </c>
      <c r="NV21" s="123"/>
      <c r="NW21" s="123"/>
      <c r="NX21" s="123"/>
      <c r="NY21" s="123">
        <f t="shared" ref="NY21:NY84" si="163">SUM(NV21:NX21)</f>
        <v>0</v>
      </c>
      <c r="NZ21" s="121">
        <f t="shared" si="124"/>
        <v>0</v>
      </c>
      <c r="OA21" s="189"/>
      <c r="OB21" s="189"/>
      <c r="OC21" s="189"/>
      <c r="OD21" s="194">
        <f t="shared" si="125"/>
        <v>0</v>
      </c>
      <c r="OE21" s="189"/>
      <c r="OF21" s="189"/>
      <c r="OG21" s="189"/>
      <c r="OH21" s="194">
        <f t="shared" si="81"/>
        <v>0</v>
      </c>
      <c r="OI21" s="189"/>
      <c r="OJ21" s="189"/>
      <c r="OK21" s="123"/>
      <c r="OL21" s="194">
        <f t="shared" si="82"/>
        <v>0</v>
      </c>
      <c r="OM21" s="123"/>
      <c r="ON21" s="123"/>
      <c r="OO21" s="123"/>
      <c r="OP21" s="123">
        <f t="shared" ref="OP21:OP84" si="164">SUM(OM21:OO21)</f>
        <v>0</v>
      </c>
      <c r="OQ21" s="122">
        <f t="shared" si="83"/>
        <v>0</v>
      </c>
      <c r="OR21" s="193"/>
      <c r="OS21" s="193">
        <f t="shared" si="84"/>
        <v>0</v>
      </c>
      <c r="OT21" s="194"/>
      <c r="OU21" s="194"/>
      <c r="OV21" s="115">
        <f t="shared" si="28"/>
        <v>0</v>
      </c>
      <c r="OX21" s="193"/>
      <c r="OY21" s="193"/>
      <c r="OZ21" s="194">
        <f>SUM(OX21:OY21)</f>
        <v>0</v>
      </c>
      <c r="PA21" s="193">
        <f>SUM(OZ21)</f>
        <v>0</v>
      </c>
      <c r="PB21" s="193"/>
      <c r="PC21" s="193"/>
      <c r="PD21" s="193"/>
      <c r="PE21" s="194">
        <f>SUM(PA21+PB21-PC21+PD21)</f>
        <v>0</v>
      </c>
      <c r="PF21" s="193"/>
      <c r="PG21" s="193"/>
      <c r="PH21" s="189"/>
      <c r="PI21" s="194">
        <f t="shared" si="126"/>
        <v>0</v>
      </c>
      <c r="PJ21" s="189"/>
      <c r="PK21" s="189"/>
      <c r="PL21" s="189"/>
      <c r="PM21" s="194">
        <f t="shared" si="85"/>
        <v>0</v>
      </c>
      <c r="PN21" s="189"/>
      <c r="PO21" s="189"/>
      <c r="PP21" s="123"/>
      <c r="PQ21" s="194">
        <f t="shared" si="127"/>
        <v>0</v>
      </c>
      <c r="PR21" s="123"/>
      <c r="PS21" s="189"/>
      <c r="PT21" s="123"/>
      <c r="PU21" s="123">
        <f t="shared" ref="PU21:PU84" si="165">SUM(PR21:PT21)</f>
        <v>0</v>
      </c>
      <c r="PV21" s="121">
        <f t="shared" si="128"/>
        <v>0</v>
      </c>
      <c r="PW21" s="193"/>
      <c r="PX21" s="193"/>
      <c r="PY21" s="189"/>
      <c r="PZ21" s="194">
        <f t="shared" si="86"/>
        <v>0</v>
      </c>
      <c r="QA21" s="189"/>
      <c r="QB21" s="189"/>
      <c r="QC21" s="189"/>
      <c r="QD21" s="194">
        <f t="shared" si="87"/>
        <v>0</v>
      </c>
      <c r="QE21" s="189"/>
      <c r="QF21" s="189"/>
      <c r="QG21" s="123"/>
      <c r="QH21" s="194">
        <f t="shared" si="88"/>
        <v>0</v>
      </c>
      <c r="QI21" s="123"/>
      <c r="QJ21" s="189"/>
      <c r="QK21" s="123"/>
      <c r="QL21" s="123">
        <f t="shared" ref="QL21:QL42" si="166">SUM(QI21:QK21)</f>
        <v>0</v>
      </c>
      <c r="QM21" s="122">
        <f t="shared" ref="QM21:QM42" si="167">SUM(QL21,QH21,QD21,PZ21)</f>
        <v>0</v>
      </c>
      <c r="QN21" s="193"/>
      <c r="QO21" s="193">
        <f t="shared" si="89"/>
        <v>0</v>
      </c>
      <c r="QP21" s="194"/>
      <c r="QQ21" s="194"/>
      <c r="QR21" s="115">
        <f t="shared" si="129"/>
        <v>0</v>
      </c>
      <c r="QT21" s="193"/>
      <c r="QU21" s="193"/>
      <c r="QV21" s="194">
        <f>SUM(QT21:QU21)</f>
        <v>0</v>
      </c>
      <c r="QW21" s="193">
        <f>SUM(QV21)</f>
        <v>0</v>
      </c>
      <c r="QX21" s="193"/>
      <c r="QY21" s="193"/>
      <c r="QZ21" s="193"/>
      <c r="RA21" s="194">
        <f>SUM(QW21+QX21-QY21+QZ21)</f>
        <v>0</v>
      </c>
      <c r="RB21" s="189"/>
      <c r="RC21" s="189"/>
      <c r="RD21" s="189"/>
      <c r="RE21" s="194">
        <f t="shared" si="130"/>
        <v>0</v>
      </c>
      <c r="RF21" s="189"/>
      <c r="RG21" s="189"/>
      <c r="RH21" s="189"/>
      <c r="RI21" s="194">
        <f t="shared" si="90"/>
        <v>0</v>
      </c>
      <c r="RJ21" s="189"/>
      <c r="RK21" s="189"/>
      <c r="RL21" s="123"/>
      <c r="RM21" s="194">
        <f t="shared" si="131"/>
        <v>0</v>
      </c>
      <c r="RN21" s="123"/>
      <c r="RO21" s="123"/>
      <c r="RP21" s="123"/>
      <c r="RQ21" s="193">
        <f t="shared" si="132"/>
        <v>0</v>
      </c>
      <c r="RR21" s="121">
        <f t="shared" ref="RR21:RR42" si="168">SUM(RQ21,RM21,RI21,RE21)</f>
        <v>0</v>
      </c>
      <c r="RS21" s="189"/>
      <c r="RT21" s="189"/>
      <c r="RU21" s="189"/>
      <c r="RV21" s="194">
        <f t="shared" si="133"/>
        <v>0</v>
      </c>
      <c r="RW21" s="189"/>
      <c r="RX21" s="189"/>
      <c r="RY21" s="189"/>
      <c r="RZ21" s="194">
        <f t="shared" si="91"/>
        <v>0</v>
      </c>
      <c r="SA21" s="189"/>
      <c r="SB21" s="189"/>
      <c r="SC21" s="123"/>
      <c r="SD21" s="194">
        <f t="shared" si="92"/>
        <v>0</v>
      </c>
      <c r="SE21" s="123"/>
      <c r="SF21" s="123"/>
      <c r="SG21" s="123"/>
      <c r="SH21" s="194">
        <f t="shared" si="134"/>
        <v>0</v>
      </c>
      <c r="SI21" s="122">
        <f t="shared" si="135"/>
        <v>0</v>
      </c>
      <c r="SJ21" s="193"/>
      <c r="SK21" s="193">
        <f t="shared" si="93"/>
        <v>0</v>
      </c>
      <c r="SL21" s="194"/>
      <c r="SM21" s="194"/>
      <c r="SN21" s="115">
        <f t="shared" si="136"/>
        <v>0</v>
      </c>
      <c r="SP21" s="193"/>
      <c r="SQ21" s="193"/>
      <c r="SR21" s="194">
        <f>SUM(SP21:SQ21)</f>
        <v>0</v>
      </c>
      <c r="SS21" s="193">
        <f>SUM(SR21)</f>
        <v>0</v>
      </c>
      <c r="ST21" s="193"/>
      <c r="SU21" s="193"/>
      <c r="SV21" s="193"/>
      <c r="SW21" s="194">
        <f>SUM(SS21+ST21-SU21+SV21)</f>
        <v>0</v>
      </c>
      <c r="SX21" s="189"/>
      <c r="SY21" s="189"/>
      <c r="SZ21" s="189"/>
      <c r="TA21" s="194">
        <f t="shared" si="137"/>
        <v>0</v>
      </c>
      <c r="TB21" s="189"/>
      <c r="TC21" s="189"/>
      <c r="TD21" s="189"/>
      <c r="TE21" s="194">
        <f t="shared" si="94"/>
        <v>0</v>
      </c>
      <c r="TF21" s="189"/>
      <c r="TG21" s="189"/>
      <c r="TH21" s="123"/>
      <c r="TI21" s="194">
        <f t="shared" si="138"/>
        <v>0</v>
      </c>
      <c r="TJ21" s="123"/>
      <c r="TK21" s="123"/>
      <c r="TL21" s="123"/>
      <c r="TM21" s="193">
        <f t="shared" si="139"/>
        <v>0</v>
      </c>
      <c r="TN21" s="121">
        <f t="shared" ref="TN21:TN42" si="169">SUM(TM21,TI21,TE21,TA21)</f>
        <v>0</v>
      </c>
      <c r="TO21" s="189"/>
      <c r="TP21" s="189"/>
      <c r="TQ21" s="189"/>
      <c r="TR21" s="194">
        <f t="shared" si="95"/>
        <v>0</v>
      </c>
      <c r="TS21" s="189"/>
      <c r="TT21" s="189"/>
      <c r="TU21" s="189"/>
      <c r="TV21" s="194">
        <f t="shared" si="96"/>
        <v>0</v>
      </c>
      <c r="TW21" s="189"/>
      <c r="TX21" s="189"/>
      <c r="TY21" s="123"/>
      <c r="TZ21" s="194">
        <f t="shared" si="97"/>
        <v>0</v>
      </c>
      <c r="UA21" s="123"/>
      <c r="UB21" s="123"/>
      <c r="UC21" s="123"/>
      <c r="UD21" s="194">
        <f t="shared" si="140"/>
        <v>0</v>
      </c>
      <c r="UE21" s="122">
        <f t="shared" ref="UE21:UE42" si="170">SUM(UD21,TZ21,TV21,TR21)</f>
        <v>0</v>
      </c>
      <c r="UF21" s="193"/>
      <c r="UG21" s="193">
        <f t="shared" si="98"/>
        <v>0</v>
      </c>
      <c r="UH21" s="194"/>
      <c r="UI21" s="194"/>
      <c r="UJ21" s="194"/>
      <c r="UK21" s="115">
        <f t="shared" si="141"/>
        <v>0</v>
      </c>
      <c r="UL21" s="115">
        <f>CK21+EG21+GC21+HZ21+JV21+MD21+NZ21+PV21+RR21+TN21</f>
        <v>0</v>
      </c>
      <c r="UM21" s="115">
        <f>UL21-AF21</f>
        <v>0</v>
      </c>
      <c r="UN21" s="115">
        <f>DB21+EX21+GT21+IQ21+KO21+MU21+OQ21+QM21+SI21+UE21</f>
        <v>0</v>
      </c>
      <c r="UO21" s="115">
        <f>UN21-AW21</f>
        <v>0</v>
      </c>
      <c r="UP21" s="115"/>
      <c r="UQ21" s="115"/>
      <c r="UR21" s="115">
        <f>BU21+DQ21+FM21+HJ21+JF21+LN21+NJ21+PF21+RB21+SX21</f>
        <v>0</v>
      </c>
      <c r="US21" s="115">
        <f>UR21-P21</f>
        <v>0</v>
      </c>
      <c r="UT21" s="115"/>
      <c r="UU21" s="115"/>
      <c r="UV21" s="115"/>
      <c r="UW21" s="115"/>
      <c r="UX21" s="115"/>
      <c r="UY21" s="115"/>
      <c r="UZ21" s="115"/>
      <c r="VA21" s="115">
        <f>H21-VB21</f>
        <v>0</v>
      </c>
      <c r="VB21" s="193">
        <f>BM21+DI21+FE21+HB21+IX21+LF21+NB21+OX21+QT21+SP21</f>
        <v>0</v>
      </c>
      <c r="VC21" s="193">
        <f>BN21+DJ21+FF21+HC21+IY21+LG21+NC21+OY21+QU21+SQ21</f>
        <v>0</v>
      </c>
      <c r="VD21" s="194">
        <f t="shared" si="142"/>
        <v>0</v>
      </c>
      <c r="VE21" s="193">
        <f t="shared" ref="VE21:VE42" si="171">SUM(VD21)</f>
        <v>0</v>
      </c>
      <c r="VF21" s="193"/>
      <c r="VG21" s="193"/>
      <c r="VH21" s="193"/>
      <c r="VI21" s="194">
        <f>SUM(VE21+VF21-VG21+VH21)</f>
        <v>0</v>
      </c>
      <c r="VJ21" s="189"/>
      <c r="VK21" s="189"/>
      <c r="VL21" s="189"/>
      <c r="VM21" s="194">
        <f t="shared" si="143"/>
        <v>0</v>
      </c>
      <c r="VN21" s="189"/>
      <c r="VO21" s="189"/>
      <c r="VP21" s="189"/>
      <c r="VQ21" s="194">
        <f t="shared" si="99"/>
        <v>0</v>
      </c>
      <c r="VR21" s="189"/>
      <c r="VS21" s="189"/>
      <c r="VT21" s="123"/>
      <c r="VU21" s="194">
        <f t="shared" si="144"/>
        <v>0</v>
      </c>
      <c r="VV21" s="123"/>
      <c r="VW21" s="123"/>
      <c r="VX21" s="123"/>
      <c r="VY21" s="123">
        <v>0</v>
      </c>
      <c r="VZ21" s="121">
        <f t="shared" si="145"/>
        <v>0</v>
      </c>
      <c r="WA21" s="189"/>
      <c r="WB21" s="189"/>
      <c r="WC21" s="189"/>
      <c r="WD21" s="194">
        <f t="shared" si="100"/>
        <v>0</v>
      </c>
      <c r="WE21" s="189"/>
      <c r="WF21" s="189"/>
      <c r="WG21" s="189"/>
      <c r="WH21" s="194">
        <f t="shared" si="101"/>
        <v>0</v>
      </c>
      <c r="WI21" s="189"/>
      <c r="WJ21" s="189"/>
      <c r="WK21" s="123"/>
      <c r="WL21" s="194">
        <f t="shared" si="102"/>
        <v>0</v>
      </c>
      <c r="WM21" s="123"/>
      <c r="WN21" s="123"/>
      <c r="WO21" s="123"/>
      <c r="WP21" s="123">
        <v>0</v>
      </c>
      <c r="WQ21" s="122">
        <f t="shared" si="103"/>
        <v>0</v>
      </c>
      <c r="WR21" s="120"/>
      <c r="WS21" s="120"/>
      <c r="WT21" s="194"/>
      <c r="WU21" s="194"/>
      <c r="WV21" s="115">
        <f t="shared" si="146"/>
        <v>0</v>
      </c>
      <c r="WY21" s="115">
        <f>VI21-BT21-DP21-FL21-HI21-JE21-LM21-NI21-PE21-RA21-SW21</f>
        <v>0</v>
      </c>
      <c r="WZ21" s="115">
        <f>VD21-BO21-DK21-FG21-HD21-IZ21-LH21-ND21-OZ21-QV21-SR21</f>
        <v>0</v>
      </c>
    </row>
    <row r="22" spans="1:624" s="116" customFormat="1" ht="12.75" hidden="1" customHeight="1" x14ac:dyDescent="0.25">
      <c r="A22" s="444"/>
      <c r="B22" s="416" t="s">
        <v>91</v>
      </c>
      <c r="C22" s="416"/>
      <c r="D22" s="416"/>
      <c r="E22" s="416"/>
      <c r="F22" s="257"/>
      <c r="G22" s="258" t="s">
        <v>92</v>
      </c>
      <c r="H22" s="250">
        <f>BM22+DI22+FE22+HB22+IX22+LF22+NB22+OX22+QT22+SP22</f>
        <v>0</v>
      </c>
      <c r="I22" s="250">
        <f>BN22+DJ22+FF22+HC22+IY22+LG22+NC22+OY22+QU22+SQ22</f>
        <v>0</v>
      </c>
      <c r="J22" s="238">
        <f>SUM(H22:I22)</f>
        <v>0</v>
      </c>
      <c r="K22" s="250">
        <f>SUM(J22)</f>
        <v>0</v>
      </c>
      <c r="L22" s="250"/>
      <c r="M22" s="250"/>
      <c r="N22" s="250"/>
      <c r="O22" s="238">
        <f>SUM(K22+L22-M22+N22)</f>
        <v>0</v>
      </c>
      <c r="P22" s="250">
        <f>BU22+DQ22+FM22+HJ22+JF22+LN22+NJ22+PF22+RB22+SX22</f>
        <v>0</v>
      </c>
      <c r="Q22" s="250">
        <f>BV22+DR22+FN22+HK22+JG22+LO22+NK22+PG22+RC22+SY22</f>
        <v>0</v>
      </c>
      <c r="R22" s="250">
        <f>BW22+DS22+FO22+HL22+JH22+LP22+NL22+PH22+RD22+SZ22</f>
        <v>0</v>
      </c>
      <c r="S22" s="238">
        <f t="shared" si="37"/>
        <v>0</v>
      </c>
      <c r="T22" s="250">
        <f>BY22+DU22+FQ22+HN22+JJ22+LR22+NN22+PJ22+RF22+TB22</f>
        <v>0</v>
      </c>
      <c r="U22" s="250">
        <f>BZ22+DV22+FR22+HO22+JK22+LS22+NO22+PK22+RG22+TC22</f>
        <v>0</v>
      </c>
      <c r="V22" s="250">
        <f>CA22+DW22+FS22+HP22+JL22+LT22+NP22+PL22+RH22+TD22</f>
        <v>0</v>
      </c>
      <c r="W22" s="238">
        <f t="shared" si="38"/>
        <v>0</v>
      </c>
      <c r="X22" s="250">
        <f>CC22+DY22+FU22+HR22+JN22+LV22+NR22+PN22+RJ22+TF22</f>
        <v>0</v>
      </c>
      <c r="Y22" s="250">
        <f>CD22+DZ22+FV22+HS22+JO22+LW22+NS22+PO22+RK22+TG22</f>
        <v>0</v>
      </c>
      <c r="Z22" s="250">
        <f>CE22+EA22+FW22+HT22+JP22+LX22+NT22+PP22+RL22+TH22</f>
        <v>0</v>
      </c>
      <c r="AA22" s="238">
        <f t="shared" si="39"/>
        <v>0</v>
      </c>
      <c r="AB22" s="250">
        <f>CG22+EC22+FY22+HV22+JR22+LZ22+NV22+PR22+RN22+TJ22</f>
        <v>0</v>
      </c>
      <c r="AC22" s="250">
        <f>CH22+ED22+FZ22+HW22+JS22+MA22+NW22+PS22+RO22+TK22</f>
        <v>0</v>
      </c>
      <c r="AD22" s="250">
        <f>CI22+EE22+GA22+HX22+JT22+MB22+NX22+PT22+RP22+TL22</f>
        <v>0</v>
      </c>
      <c r="AE22" s="250">
        <f t="shared" si="40"/>
        <v>0</v>
      </c>
      <c r="AF22" s="238">
        <f t="shared" si="41"/>
        <v>0</v>
      </c>
      <c r="AG22" s="250">
        <f>CL22+EH22+GD22+IA22+JW22+ME22+OA22+PW22+RS22+TO22</f>
        <v>0</v>
      </c>
      <c r="AH22" s="250">
        <f>CM22+EI22+GE22+IB22+JZ22+MF22+OB22+PX22+RT22+TP22</f>
        <v>0</v>
      </c>
      <c r="AI22" s="250">
        <f>CN22+EJ22+GF22+IC22+KA22+MG22+OC22+PY22+RU22+TQ22</f>
        <v>0</v>
      </c>
      <c r="AJ22" s="238">
        <f t="shared" si="42"/>
        <v>0</v>
      </c>
      <c r="AK22" s="250">
        <f>CP22+EL22+GH22+IE22+KC22+MI22+OE22+QA22+RW22+TS22</f>
        <v>0</v>
      </c>
      <c r="AL22" s="250">
        <f>CQ22+EM22+GI22+IF22+KD22+MJ22+OF22+QB22+RX22+TT22</f>
        <v>0</v>
      </c>
      <c r="AM22" s="250">
        <f>CR22+EN22+GJ22+IG22+KE22+MK22+OG22+QC22+RY22+TU22</f>
        <v>0</v>
      </c>
      <c r="AN22" s="238">
        <f t="shared" si="43"/>
        <v>0</v>
      </c>
      <c r="AO22" s="250">
        <f>CT22+EP22+GL22+II22+KG22+MM22+OI22+QE22+SA22+TW22</f>
        <v>0</v>
      </c>
      <c r="AP22" s="250">
        <f>CU22+EQ22+GM22+IJ22+KH22+MN22+OJ22+QF22+SB22+TX22</f>
        <v>0</v>
      </c>
      <c r="AQ22" s="250">
        <f>CV22+ER22+GN22+IK22+KI22+MO22+OK22+QG22+SC22+TY22</f>
        <v>0</v>
      </c>
      <c r="AR22" s="238">
        <f t="shared" si="44"/>
        <v>0</v>
      </c>
      <c r="AS22" s="250">
        <f>CX22+ET22+GP22+IM22+KK22+MQ22+OM22+QI22+SE22+UA22</f>
        <v>0</v>
      </c>
      <c r="AT22" s="250">
        <f>CY22+EU22+GQ22+IN22+KL22+MR22+ON22+QJ22+SF22+UB22</f>
        <v>0</v>
      </c>
      <c r="AU22" s="250">
        <f>CZ22+EV22+GR22+IO22+KM22+MS22+OO22+QK22+SG22+UC22</f>
        <v>0</v>
      </c>
      <c r="AV22" s="238">
        <f t="shared" si="46"/>
        <v>0</v>
      </c>
      <c r="AW22" s="238">
        <f t="shared" si="147"/>
        <v>0</v>
      </c>
      <c r="AX22" s="250">
        <f t="shared" si="47"/>
        <v>0</v>
      </c>
      <c r="AY22" s="238">
        <f t="shared" si="48"/>
        <v>0</v>
      </c>
      <c r="AZ22" s="238">
        <f>DE22+FA22+GW22+IT22+KR22+MX22+OT22+QP22+SL22+UH22</f>
        <v>0</v>
      </c>
      <c r="BA22" s="238">
        <f>DF22+FB22+GX22+IU22+KS22+MY22+OU22+QQ22+SM22+UI22</f>
        <v>0</v>
      </c>
      <c r="BB22" s="239">
        <f>CK22+EG22+GC22+HZ22+JV22+MD22+NZ22+PV22+RR22+TN22</f>
        <v>0</v>
      </c>
      <c r="BC22" s="239">
        <f t="shared" si="45"/>
        <v>0</v>
      </c>
      <c r="BD22" s="238">
        <f>AZ22-DE22-FA22-GW22-IT22-KR22-MX22-OT22-QP22-SL22-UH22</f>
        <v>0</v>
      </c>
      <c r="BE22" s="240"/>
      <c r="BF22" s="241">
        <f t="shared" si="15"/>
        <v>0</v>
      </c>
      <c r="BG22" s="241">
        <f t="shared" si="49"/>
        <v>0</v>
      </c>
      <c r="BH22" s="242"/>
      <c r="BI22" s="242"/>
      <c r="BJ22" s="241"/>
      <c r="BK22" s="251"/>
      <c r="BL22" s="251">
        <f>DI22+FE22+HB22+IX22+LF22+NB22+OX22+QT22+SP22</f>
        <v>0</v>
      </c>
      <c r="BM22" s="251"/>
      <c r="BN22" s="251"/>
      <c r="BO22" s="238">
        <f>SUM(BM22:BN22)</f>
        <v>0</v>
      </c>
      <c r="BP22" s="251">
        <f>SUM(BO22)</f>
        <v>0</v>
      </c>
      <c r="BQ22" s="251"/>
      <c r="BR22" s="251"/>
      <c r="BS22" s="251"/>
      <c r="BT22" s="238">
        <f>SUM(BP22+BQ22-BR22+BS22)</f>
        <v>0</v>
      </c>
      <c r="BU22" s="251"/>
      <c r="BV22" s="251"/>
      <c r="BW22" s="251"/>
      <c r="BX22" s="238">
        <f t="shared" si="50"/>
        <v>0</v>
      </c>
      <c r="BY22" s="251"/>
      <c r="BZ22" s="251"/>
      <c r="CA22" s="251"/>
      <c r="CB22" s="238">
        <f t="shared" si="51"/>
        <v>0</v>
      </c>
      <c r="CC22" s="251"/>
      <c r="CD22" s="251"/>
      <c r="CE22" s="251"/>
      <c r="CF22" s="238">
        <f t="shared" si="104"/>
        <v>0</v>
      </c>
      <c r="CG22" s="251"/>
      <c r="CH22" s="251"/>
      <c r="CI22" s="251"/>
      <c r="CJ22" s="251">
        <f t="shared" si="148"/>
        <v>0</v>
      </c>
      <c r="CK22" s="238">
        <f t="shared" si="149"/>
        <v>0</v>
      </c>
      <c r="CL22" s="251"/>
      <c r="CM22" s="251"/>
      <c r="CN22" s="251"/>
      <c r="CO22" s="238">
        <f t="shared" si="53"/>
        <v>0</v>
      </c>
      <c r="CP22" s="251"/>
      <c r="CQ22" s="251"/>
      <c r="CR22" s="251"/>
      <c r="CS22" s="238">
        <f t="shared" si="54"/>
        <v>0</v>
      </c>
      <c r="CT22" s="251"/>
      <c r="CU22" s="251"/>
      <c r="CV22" s="251"/>
      <c r="CW22" s="238">
        <f t="shared" si="105"/>
        <v>0</v>
      </c>
      <c r="CX22" s="251"/>
      <c r="CY22" s="251"/>
      <c r="CZ22" s="251"/>
      <c r="DA22" s="251">
        <f t="shared" si="55"/>
        <v>0</v>
      </c>
      <c r="DB22" s="238">
        <f t="shared" si="106"/>
        <v>0</v>
      </c>
      <c r="DC22" s="251"/>
      <c r="DD22" s="251">
        <f t="shared" si="150"/>
        <v>0</v>
      </c>
      <c r="DE22" s="238"/>
      <c r="DF22" s="238"/>
      <c r="DG22" s="243">
        <f t="shared" si="151"/>
        <v>0</v>
      </c>
      <c r="DH22" s="244"/>
      <c r="DI22" s="250"/>
      <c r="DJ22" s="250"/>
      <c r="DK22" s="238">
        <f>SUM(DI22:DJ22)</f>
        <v>0</v>
      </c>
      <c r="DL22" s="250">
        <f>SUM(DK22)</f>
        <v>0</v>
      </c>
      <c r="DM22" s="250"/>
      <c r="DN22" s="250"/>
      <c r="DO22" s="250"/>
      <c r="DP22" s="238">
        <f>SUM(DL22+DM22-DN22+DO22)</f>
        <v>0</v>
      </c>
      <c r="DQ22" s="250"/>
      <c r="DR22" s="250"/>
      <c r="DS22" s="265"/>
      <c r="DT22" s="238">
        <f t="shared" si="56"/>
        <v>0</v>
      </c>
      <c r="DU22" s="265"/>
      <c r="DV22" s="265"/>
      <c r="DW22" s="265"/>
      <c r="DX22" s="238">
        <f t="shared" si="57"/>
        <v>0</v>
      </c>
      <c r="DY22" s="265"/>
      <c r="DZ22" s="265"/>
      <c r="EA22" s="265"/>
      <c r="EB22" s="238">
        <f t="shared" si="107"/>
        <v>0</v>
      </c>
      <c r="EC22" s="265"/>
      <c r="ED22" s="265"/>
      <c r="EE22" s="265"/>
      <c r="EF22" s="265">
        <f t="shared" si="152"/>
        <v>0</v>
      </c>
      <c r="EG22" s="259">
        <f t="shared" si="153"/>
        <v>0</v>
      </c>
      <c r="EH22" s="250"/>
      <c r="EI22" s="250"/>
      <c r="EJ22" s="265"/>
      <c r="EK22" s="238">
        <f t="shared" si="58"/>
        <v>0</v>
      </c>
      <c r="EL22" s="265"/>
      <c r="EM22" s="265"/>
      <c r="EN22" s="265"/>
      <c r="EO22" s="238">
        <f t="shared" si="59"/>
        <v>0</v>
      </c>
      <c r="EP22" s="265"/>
      <c r="EQ22" s="265"/>
      <c r="ER22" s="265"/>
      <c r="ES22" s="238">
        <f t="shared" si="60"/>
        <v>0</v>
      </c>
      <c r="ET22" s="265"/>
      <c r="EU22" s="265"/>
      <c r="EV22" s="265"/>
      <c r="EW22" s="265">
        <f t="shared" si="154"/>
        <v>0</v>
      </c>
      <c r="EX22" s="260">
        <f t="shared" si="61"/>
        <v>0</v>
      </c>
      <c r="EY22" s="250"/>
      <c r="EZ22" s="250">
        <f t="shared" si="155"/>
        <v>0</v>
      </c>
      <c r="FA22" s="238"/>
      <c r="FB22" s="238"/>
      <c r="FC22" s="246">
        <f t="shared" si="108"/>
        <v>0</v>
      </c>
      <c r="FD22" s="244"/>
      <c r="FE22" s="250"/>
      <c r="FF22" s="250"/>
      <c r="FG22" s="238">
        <f>SUM(FE22:FF22)</f>
        <v>0</v>
      </c>
      <c r="FH22" s="250">
        <f>SUM(FG22)</f>
        <v>0</v>
      </c>
      <c r="FI22" s="250"/>
      <c r="FJ22" s="250"/>
      <c r="FK22" s="250"/>
      <c r="FL22" s="238">
        <f>SUM(FH22+FI22-FJ22+FK22)</f>
        <v>0</v>
      </c>
      <c r="FM22" s="250"/>
      <c r="FN22" s="250"/>
      <c r="FO22" s="267"/>
      <c r="FP22" s="238">
        <f t="shared" si="109"/>
        <v>0</v>
      </c>
      <c r="FQ22" s="267"/>
      <c r="FR22" s="267"/>
      <c r="FS22" s="267"/>
      <c r="FT22" s="238">
        <f t="shared" si="62"/>
        <v>0</v>
      </c>
      <c r="FU22" s="267"/>
      <c r="FV22" s="267"/>
      <c r="FW22" s="265"/>
      <c r="FX22" s="238">
        <f t="shared" si="110"/>
        <v>0</v>
      </c>
      <c r="FY22" s="265"/>
      <c r="FZ22" s="265"/>
      <c r="GA22" s="265"/>
      <c r="GB22" s="265">
        <f t="shared" si="156"/>
        <v>0</v>
      </c>
      <c r="GC22" s="259">
        <f t="shared" si="111"/>
        <v>0</v>
      </c>
      <c r="GD22" s="250"/>
      <c r="GE22" s="250"/>
      <c r="GF22" s="267"/>
      <c r="GG22" s="238">
        <f t="shared" si="63"/>
        <v>0</v>
      </c>
      <c r="GH22" s="267"/>
      <c r="GI22" s="267"/>
      <c r="GJ22" s="267"/>
      <c r="GK22" s="238">
        <f t="shared" si="64"/>
        <v>0</v>
      </c>
      <c r="GL22" s="267"/>
      <c r="GM22" s="267"/>
      <c r="GN22" s="265"/>
      <c r="GO22" s="238">
        <f t="shared" si="65"/>
        <v>0</v>
      </c>
      <c r="GP22" s="265"/>
      <c r="GQ22" s="265"/>
      <c r="GR22" s="265"/>
      <c r="GS22" s="265">
        <f t="shared" si="157"/>
        <v>0</v>
      </c>
      <c r="GT22" s="260">
        <f t="shared" si="66"/>
        <v>0</v>
      </c>
      <c r="GU22" s="250"/>
      <c r="GV22" s="250">
        <f t="shared" si="67"/>
        <v>0</v>
      </c>
      <c r="GW22" s="238"/>
      <c r="GX22" s="238"/>
      <c r="GY22" s="246">
        <f t="shared" si="112"/>
        <v>0</v>
      </c>
      <c r="GZ22" s="244"/>
      <c r="HA22" s="244"/>
      <c r="HB22" s="250"/>
      <c r="HC22" s="250"/>
      <c r="HD22" s="238">
        <f>SUM(HB22:HC22)</f>
        <v>0</v>
      </c>
      <c r="HE22" s="250">
        <f>SUM(HD22)</f>
        <v>0</v>
      </c>
      <c r="HF22" s="250"/>
      <c r="HG22" s="250"/>
      <c r="HH22" s="238"/>
      <c r="HI22" s="238">
        <f>SUM(HE22+HF22-HG22+HH22)</f>
        <v>0</v>
      </c>
      <c r="HJ22" s="267"/>
      <c r="HK22" s="267"/>
      <c r="HL22" s="267"/>
      <c r="HM22" s="238">
        <f t="shared" si="113"/>
        <v>0</v>
      </c>
      <c r="HN22" s="267"/>
      <c r="HO22" s="267"/>
      <c r="HP22" s="267"/>
      <c r="HQ22" s="238">
        <f t="shared" si="68"/>
        <v>0</v>
      </c>
      <c r="HR22" s="267"/>
      <c r="HS22" s="267"/>
      <c r="HT22" s="265"/>
      <c r="HU22" s="238">
        <f t="shared" si="114"/>
        <v>0</v>
      </c>
      <c r="HV22" s="265"/>
      <c r="HW22" s="268"/>
      <c r="HX22" s="265"/>
      <c r="HY22" s="265">
        <f t="shared" si="158"/>
        <v>0</v>
      </c>
      <c r="HZ22" s="259">
        <f t="shared" si="115"/>
        <v>0</v>
      </c>
      <c r="IA22" s="267"/>
      <c r="IB22" s="267"/>
      <c r="IC22" s="267"/>
      <c r="ID22" s="238">
        <f t="shared" si="69"/>
        <v>0</v>
      </c>
      <c r="IE22" s="267"/>
      <c r="IF22" s="267"/>
      <c r="IG22" s="267"/>
      <c r="IH22" s="238">
        <f t="shared" si="70"/>
        <v>0</v>
      </c>
      <c r="II22" s="267"/>
      <c r="IJ22" s="267"/>
      <c r="IK22" s="265"/>
      <c r="IL22" s="238">
        <f t="shared" si="71"/>
        <v>0</v>
      </c>
      <c r="IM22" s="265"/>
      <c r="IN22" s="268"/>
      <c r="IO22" s="265"/>
      <c r="IP22" s="265">
        <f t="shared" si="159"/>
        <v>0</v>
      </c>
      <c r="IQ22" s="260">
        <f t="shared" si="72"/>
        <v>0</v>
      </c>
      <c r="IR22" s="250"/>
      <c r="IS22" s="250">
        <f t="shared" si="73"/>
        <v>0</v>
      </c>
      <c r="IT22" s="238"/>
      <c r="IU22" s="238"/>
      <c r="IV22" s="246">
        <f t="shared" si="22"/>
        <v>0</v>
      </c>
      <c r="IW22" s="244"/>
      <c r="IX22" s="254"/>
      <c r="IY22" s="254"/>
      <c r="IZ22" s="247">
        <f>SUM(IX22:IY22)</f>
        <v>0</v>
      </c>
      <c r="JA22" s="254">
        <f>SUM(IZ22)</f>
        <v>0</v>
      </c>
      <c r="JB22" s="254"/>
      <c r="JC22" s="254"/>
      <c r="JD22" s="254"/>
      <c r="JE22" s="247">
        <f>SUM(JA22+JB22-JC22+JD22)</f>
        <v>0</v>
      </c>
      <c r="JF22" s="269"/>
      <c r="JG22" s="269"/>
      <c r="JH22" s="269"/>
      <c r="JI22" s="247">
        <f t="shared" si="116"/>
        <v>0</v>
      </c>
      <c r="JJ22" s="269"/>
      <c r="JK22" s="269"/>
      <c r="JL22" s="269"/>
      <c r="JM22" s="247"/>
      <c r="JN22" s="269"/>
      <c r="JO22" s="269"/>
      <c r="JP22" s="270"/>
      <c r="JQ22" s="247">
        <f t="shared" si="117"/>
        <v>0</v>
      </c>
      <c r="JR22" s="270"/>
      <c r="JS22" s="270"/>
      <c r="JT22" s="270"/>
      <c r="JU22" s="270"/>
      <c r="JV22" s="247">
        <f t="shared" si="118"/>
        <v>0</v>
      </c>
      <c r="JW22" s="559"/>
      <c r="JX22" s="588"/>
      <c r="JY22" s="589"/>
      <c r="JZ22" s="572"/>
      <c r="KA22" s="269"/>
      <c r="KB22" s="247"/>
      <c r="KC22" s="269"/>
      <c r="KD22" s="269"/>
      <c r="KE22" s="269"/>
      <c r="KF22" s="247"/>
      <c r="KG22" s="269"/>
      <c r="KH22" s="269"/>
      <c r="KI22" s="270"/>
      <c r="KJ22" s="247"/>
      <c r="KK22" s="270"/>
      <c r="KL22" s="270"/>
      <c r="KM22" s="270"/>
      <c r="KN22" s="270"/>
      <c r="KO22" s="262"/>
      <c r="KP22" s="254"/>
      <c r="KQ22" s="254">
        <f>JE22-JV22</f>
        <v>0</v>
      </c>
      <c r="KR22" s="247"/>
      <c r="KS22" s="248"/>
      <c r="KT22" s="211">
        <f>JV22-KO22</f>
        <v>0</v>
      </c>
      <c r="KU22" s="211"/>
      <c r="KV22" s="211"/>
      <c r="KW22" s="211"/>
      <c r="KX22" s="211"/>
      <c r="KY22" s="211"/>
      <c r="KZ22" s="211"/>
      <c r="LA22" s="211"/>
      <c r="LB22" s="211"/>
      <c r="LC22" s="211"/>
      <c r="LD22" s="211"/>
      <c r="LF22" s="193"/>
      <c r="LG22" s="193"/>
      <c r="LH22" s="194">
        <f>SUM(LF22:LG22)</f>
        <v>0</v>
      </c>
      <c r="LI22" s="193">
        <f>SUM(LH22)</f>
        <v>0</v>
      </c>
      <c r="LJ22" s="193"/>
      <c r="LK22" s="193"/>
      <c r="LL22" s="193"/>
      <c r="LM22" s="194">
        <f>SUM(LI22+LJ22-LK22+LL22)</f>
        <v>0</v>
      </c>
      <c r="LN22" s="189"/>
      <c r="LO22" s="189"/>
      <c r="LP22" s="189"/>
      <c r="LQ22" s="194">
        <f t="shared" si="119"/>
        <v>0</v>
      </c>
      <c r="LR22" s="189"/>
      <c r="LS22" s="189"/>
      <c r="LT22" s="189"/>
      <c r="LU22" s="194">
        <f t="shared" si="74"/>
        <v>0</v>
      </c>
      <c r="LV22" s="189"/>
      <c r="LW22" s="189"/>
      <c r="LX22" s="123"/>
      <c r="LY22" s="194">
        <f t="shared" si="120"/>
        <v>0</v>
      </c>
      <c r="LZ22" s="123"/>
      <c r="MA22" s="123"/>
      <c r="MB22" s="123"/>
      <c r="MC22" s="123">
        <f t="shared" si="160"/>
        <v>0</v>
      </c>
      <c r="MD22" s="121">
        <f t="shared" si="121"/>
        <v>0</v>
      </c>
      <c r="ME22" s="189"/>
      <c r="MF22" s="189"/>
      <c r="MG22" s="189"/>
      <c r="MH22" s="194">
        <f t="shared" si="75"/>
        <v>0</v>
      </c>
      <c r="MI22" s="189"/>
      <c r="MJ22" s="189"/>
      <c r="MK22" s="189"/>
      <c r="ML22" s="194">
        <f t="shared" si="76"/>
        <v>0</v>
      </c>
      <c r="MM22" s="189"/>
      <c r="MN22" s="189"/>
      <c r="MO22" s="123"/>
      <c r="MP22" s="194">
        <f t="shared" si="77"/>
        <v>0</v>
      </c>
      <c r="MQ22" s="123"/>
      <c r="MR22" s="123"/>
      <c r="MS22" s="123"/>
      <c r="MT22" s="123">
        <f t="shared" si="161"/>
        <v>0</v>
      </c>
      <c r="MU22" s="121">
        <f t="shared" si="78"/>
        <v>0</v>
      </c>
      <c r="MV22" s="193"/>
      <c r="MW22" s="193">
        <f t="shared" si="79"/>
        <v>0</v>
      </c>
      <c r="MX22" s="194"/>
      <c r="MY22" s="194"/>
      <c r="MZ22" s="115">
        <f t="shared" si="162"/>
        <v>0</v>
      </c>
      <c r="NB22" s="193"/>
      <c r="NC22" s="193"/>
      <c r="ND22" s="194">
        <f>SUM(NB22:NC22)</f>
        <v>0</v>
      </c>
      <c r="NE22" s="193">
        <f>SUM(ND22)</f>
        <v>0</v>
      </c>
      <c r="NF22" s="193"/>
      <c r="NG22" s="193"/>
      <c r="NH22" s="193"/>
      <c r="NI22" s="194">
        <f>SUM(NE22+NF22-NG22+NH22)</f>
        <v>0</v>
      </c>
      <c r="NJ22" s="189"/>
      <c r="NK22" s="189"/>
      <c r="NL22" s="189"/>
      <c r="NM22" s="194">
        <f t="shared" si="122"/>
        <v>0</v>
      </c>
      <c r="NN22" s="189"/>
      <c r="NO22" s="189"/>
      <c r="NP22" s="189"/>
      <c r="NQ22" s="194">
        <f t="shared" si="80"/>
        <v>0</v>
      </c>
      <c r="NR22" s="189"/>
      <c r="NS22" s="189"/>
      <c r="NT22" s="123"/>
      <c r="NU22" s="194">
        <f t="shared" si="123"/>
        <v>0</v>
      </c>
      <c r="NV22" s="123"/>
      <c r="NW22" s="123"/>
      <c r="NX22" s="123"/>
      <c r="NY22" s="123">
        <f t="shared" si="163"/>
        <v>0</v>
      </c>
      <c r="NZ22" s="121">
        <f t="shared" si="124"/>
        <v>0</v>
      </c>
      <c r="OA22" s="189"/>
      <c r="OB22" s="189"/>
      <c r="OC22" s="189"/>
      <c r="OD22" s="194">
        <f t="shared" si="125"/>
        <v>0</v>
      </c>
      <c r="OE22" s="189"/>
      <c r="OF22" s="189"/>
      <c r="OG22" s="189"/>
      <c r="OH22" s="194">
        <f t="shared" si="81"/>
        <v>0</v>
      </c>
      <c r="OI22" s="189"/>
      <c r="OJ22" s="189"/>
      <c r="OK22" s="123"/>
      <c r="OL22" s="194">
        <f t="shared" si="82"/>
        <v>0</v>
      </c>
      <c r="OM22" s="123"/>
      <c r="ON22" s="123"/>
      <c r="OO22" s="123"/>
      <c r="OP22" s="123">
        <f t="shared" si="164"/>
        <v>0</v>
      </c>
      <c r="OQ22" s="122">
        <f t="shared" si="83"/>
        <v>0</v>
      </c>
      <c r="OR22" s="193"/>
      <c r="OS22" s="193">
        <f t="shared" si="84"/>
        <v>0</v>
      </c>
      <c r="OT22" s="194"/>
      <c r="OU22" s="194"/>
      <c r="OV22" s="115">
        <f t="shared" si="28"/>
        <v>0</v>
      </c>
      <c r="OX22" s="193"/>
      <c r="OY22" s="193"/>
      <c r="OZ22" s="194">
        <f>SUM(OX22:OY22)</f>
        <v>0</v>
      </c>
      <c r="PA22" s="193">
        <f>SUM(OZ22)</f>
        <v>0</v>
      </c>
      <c r="PB22" s="193"/>
      <c r="PC22" s="193"/>
      <c r="PD22" s="193"/>
      <c r="PE22" s="194">
        <f>SUM(PA22+PB22-PC22+PD22)</f>
        <v>0</v>
      </c>
      <c r="PF22" s="193"/>
      <c r="PG22" s="193"/>
      <c r="PH22" s="189"/>
      <c r="PI22" s="194">
        <f t="shared" si="126"/>
        <v>0</v>
      </c>
      <c r="PJ22" s="189"/>
      <c r="PK22" s="189"/>
      <c r="PL22" s="189"/>
      <c r="PM22" s="194">
        <f t="shared" si="85"/>
        <v>0</v>
      </c>
      <c r="PN22" s="189"/>
      <c r="PO22" s="189"/>
      <c r="PP22" s="123"/>
      <c r="PQ22" s="194">
        <f t="shared" si="127"/>
        <v>0</v>
      </c>
      <c r="PR22" s="123"/>
      <c r="PS22" s="189"/>
      <c r="PT22" s="123"/>
      <c r="PU22" s="123">
        <f t="shared" si="165"/>
        <v>0</v>
      </c>
      <c r="PV22" s="121">
        <f t="shared" si="128"/>
        <v>0</v>
      </c>
      <c r="PW22" s="193"/>
      <c r="PX22" s="193"/>
      <c r="PY22" s="189"/>
      <c r="PZ22" s="194">
        <f t="shared" si="86"/>
        <v>0</v>
      </c>
      <c r="QA22" s="189"/>
      <c r="QB22" s="189"/>
      <c r="QC22" s="189"/>
      <c r="QD22" s="194">
        <f t="shared" si="87"/>
        <v>0</v>
      </c>
      <c r="QE22" s="189"/>
      <c r="QF22" s="189"/>
      <c r="QG22" s="123"/>
      <c r="QH22" s="194">
        <f t="shared" si="88"/>
        <v>0</v>
      </c>
      <c r="QI22" s="123"/>
      <c r="QJ22" s="189"/>
      <c r="QK22" s="123"/>
      <c r="QL22" s="123">
        <f t="shared" si="166"/>
        <v>0</v>
      </c>
      <c r="QM22" s="122">
        <f t="shared" si="167"/>
        <v>0</v>
      </c>
      <c r="QN22" s="193"/>
      <c r="QO22" s="193">
        <f t="shared" si="89"/>
        <v>0</v>
      </c>
      <c r="QP22" s="194"/>
      <c r="QQ22" s="194"/>
      <c r="QR22" s="115">
        <f t="shared" si="129"/>
        <v>0</v>
      </c>
      <c r="QT22" s="193"/>
      <c r="QU22" s="193"/>
      <c r="QV22" s="194">
        <f>SUM(QT22:QU22)</f>
        <v>0</v>
      </c>
      <c r="QW22" s="193">
        <f>SUM(QV22)</f>
        <v>0</v>
      </c>
      <c r="QX22" s="193"/>
      <c r="QY22" s="193"/>
      <c r="QZ22" s="193"/>
      <c r="RA22" s="194">
        <f>SUM(QW22+QX22-QY22+QZ22)</f>
        <v>0</v>
      </c>
      <c r="RB22" s="189"/>
      <c r="RC22" s="189"/>
      <c r="RD22" s="189"/>
      <c r="RE22" s="194">
        <f t="shared" si="130"/>
        <v>0</v>
      </c>
      <c r="RF22" s="189"/>
      <c r="RG22" s="189"/>
      <c r="RH22" s="189"/>
      <c r="RI22" s="194">
        <f t="shared" si="90"/>
        <v>0</v>
      </c>
      <c r="RJ22" s="189"/>
      <c r="RK22" s="189"/>
      <c r="RL22" s="123"/>
      <c r="RM22" s="194">
        <f t="shared" si="131"/>
        <v>0</v>
      </c>
      <c r="RN22" s="123"/>
      <c r="RO22" s="123"/>
      <c r="RP22" s="123"/>
      <c r="RQ22" s="193">
        <f t="shared" si="132"/>
        <v>0</v>
      </c>
      <c r="RR22" s="121">
        <f t="shared" si="168"/>
        <v>0</v>
      </c>
      <c r="RS22" s="189"/>
      <c r="RT22" s="189"/>
      <c r="RU22" s="189"/>
      <c r="RV22" s="194">
        <f t="shared" si="133"/>
        <v>0</v>
      </c>
      <c r="RW22" s="189"/>
      <c r="RX22" s="189"/>
      <c r="RY22" s="189"/>
      <c r="RZ22" s="194">
        <f t="shared" si="91"/>
        <v>0</v>
      </c>
      <c r="SA22" s="189"/>
      <c r="SB22" s="189"/>
      <c r="SC22" s="123"/>
      <c r="SD22" s="194">
        <f t="shared" si="92"/>
        <v>0</v>
      </c>
      <c r="SE22" s="123"/>
      <c r="SF22" s="123"/>
      <c r="SG22" s="123"/>
      <c r="SH22" s="194">
        <f t="shared" si="134"/>
        <v>0</v>
      </c>
      <c r="SI22" s="122">
        <f t="shared" si="135"/>
        <v>0</v>
      </c>
      <c r="SJ22" s="193"/>
      <c r="SK22" s="193">
        <f t="shared" si="93"/>
        <v>0</v>
      </c>
      <c r="SL22" s="194"/>
      <c r="SM22" s="194"/>
      <c r="SN22" s="115">
        <f t="shared" si="136"/>
        <v>0</v>
      </c>
      <c r="SP22" s="193"/>
      <c r="SQ22" s="193"/>
      <c r="SR22" s="194">
        <f>SUM(SP22:SQ22)</f>
        <v>0</v>
      </c>
      <c r="SS22" s="193">
        <f>SUM(SR22)</f>
        <v>0</v>
      </c>
      <c r="ST22" s="193"/>
      <c r="SU22" s="193"/>
      <c r="SV22" s="193"/>
      <c r="SW22" s="194">
        <f>SUM(SS22+ST22-SU22+SV22)</f>
        <v>0</v>
      </c>
      <c r="SX22" s="189"/>
      <c r="SY22" s="189"/>
      <c r="SZ22" s="189"/>
      <c r="TA22" s="194">
        <f t="shared" si="137"/>
        <v>0</v>
      </c>
      <c r="TB22" s="189"/>
      <c r="TC22" s="189"/>
      <c r="TD22" s="189"/>
      <c r="TE22" s="194">
        <f t="shared" si="94"/>
        <v>0</v>
      </c>
      <c r="TF22" s="189"/>
      <c r="TG22" s="189"/>
      <c r="TH22" s="123"/>
      <c r="TI22" s="194">
        <f t="shared" si="138"/>
        <v>0</v>
      </c>
      <c r="TJ22" s="123"/>
      <c r="TK22" s="123"/>
      <c r="TL22" s="123"/>
      <c r="TM22" s="193">
        <f t="shared" si="139"/>
        <v>0</v>
      </c>
      <c r="TN22" s="121">
        <f t="shared" si="169"/>
        <v>0</v>
      </c>
      <c r="TO22" s="189"/>
      <c r="TP22" s="189"/>
      <c r="TQ22" s="189"/>
      <c r="TR22" s="194">
        <f t="shared" si="95"/>
        <v>0</v>
      </c>
      <c r="TS22" s="189"/>
      <c r="TT22" s="189"/>
      <c r="TU22" s="189"/>
      <c r="TV22" s="194">
        <f t="shared" si="96"/>
        <v>0</v>
      </c>
      <c r="TW22" s="189"/>
      <c r="TX22" s="189"/>
      <c r="TY22" s="123"/>
      <c r="TZ22" s="194">
        <f t="shared" si="97"/>
        <v>0</v>
      </c>
      <c r="UA22" s="123"/>
      <c r="UB22" s="123"/>
      <c r="UC22" s="123"/>
      <c r="UD22" s="194">
        <f t="shared" si="140"/>
        <v>0</v>
      </c>
      <c r="UE22" s="122">
        <f t="shared" si="170"/>
        <v>0</v>
      </c>
      <c r="UF22" s="193"/>
      <c r="UG22" s="193">
        <f t="shared" si="98"/>
        <v>0</v>
      </c>
      <c r="UH22" s="194"/>
      <c r="UI22" s="194"/>
      <c r="UJ22" s="194"/>
      <c r="UK22" s="115">
        <f t="shared" si="141"/>
        <v>0</v>
      </c>
      <c r="UL22" s="115">
        <f>CK22+EG22+GC22+HZ22+JV22+MD22+NZ22+PV22+RR22+TN22</f>
        <v>0</v>
      </c>
      <c r="UM22" s="115">
        <f>UL22-AF22</f>
        <v>0</v>
      </c>
      <c r="UN22" s="115">
        <f>DB22+EX22+GT22+IQ22+KO22+MU22+OQ22+QM22+SI22+UE22</f>
        <v>0</v>
      </c>
      <c r="UO22" s="115">
        <f>UN22-AW22</f>
        <v>0</v>
      </c>
      <c r="UP22" s="115"/>
      <c r="UQ22" s="115"/>
      <c r="UR22" s="115">
        <f>BU22+DQ22+FM22+HJ22+JF22+LN22+NJ22+PF22+RB22+SX22</f>
        <v>0</v>
      </c>
      <c r="US22" s="115">
        <f>UR22-P22</f>
        <v>0</v>
      </c>
      <c r="UT22" s="115"/>
      <c r="UU22" s="115"/>
      <c r="UV22" s="115"/>
      <c r="UW22" s="115"/>
      <c r="UX22" s="115"/>
      <c r="UY22" s="115"/>
      <c r="UZ22" s="115"/>
      <c r="VA22" s="115">
        <f>H22-VB22</f>
        <v>0</v>
      </c>
      <c r="VB22" s="193">
        <f>BM22+DI22+FE22+HB22+IX22+LF22+NB22+OX22+QT22+SP22</f>
        <v>0</v>
      </c>
      <c r="VC22" s="193">
        <f>BN22+DJ22+FF22+HC22+IY22+LG22+NC22+OY22+QU22+SQ22</f>
        <v>0</v>
      </c>
      <c r="VD22" s="194">
        <f t="shared" si="142"/>
        <v>0</v>
      </c>
      <c r="VE22" s="193">
        <f t="shared" si="171"/>
        <v>0</v>
      </c>
      <c r="VF22" s="193"/>
      <c r="VG22" s="193"/>
      <c r="VH22" s="193"/>
      <c r="VI22" s="194">
        <f>SUM(VE22+VF22-VG22+VH22)</f>
        <v>0</v>
      </c>
      <c r="VJ22" s="189"/>
      <c r="VK22" s="189"/>
      <c r="VL22" s="189"/>
      <c r="VM22" s="194">
        <f t="shared" si="143"/>
        <v>0</v>
      </c>
      <c r="VN22" s="189"/>
      <c r="VO22" s="189"/>
      <c r="VP22" s="189"/>
      <c r="VQ22" s="194">
        <f t="shared" si="99"/>
        <v>0</v>
      </c>
      <c r="VR22" s="189"/>
      <c r="VS22" s="189"/>
      <c r="VT22" s="123"/>
      <c r="VU22" s="194">
        <f t="shared" si="144"/>
        <v>0</v>
      </c>
      <c r="VV22" s="123"/>
      <c r="VW22" s="123"/>
      <c r="VX22" s="123"/>
      <c r="VY22" s="123">
        <v>0</v>
      </c>
      <c r="VZ22" s="121">
        <f t="shared" si="145"/>
        <v>0</v>
      </c>
      <c r="WA22" s="189"/>
      <c r="WB22" s="189"/>
      <c r="WC22" s="189"/>
      <c r="WD22" s="194">
        <f t="shared" si="100"/>
        <v>0</v>
      </c>
      <c r="WE22" s="189"/>
      <c r="WF22" s="189"/>
      <c r="WG22" s="189"/>
      <c r="WH22" s="194">
        <f t="shared" si="101"/>
        <v>0</v>
      </c>
      <c r="WI22" s="189"/>
      <c r="WJ22" s="189"/>
      <c r="WK22" s="123"/>
      <c r="WL22" s="194">
        <f t="shared" si="102"/>
        <v>0</v>
      </c>
      <c r="WM22" s="123"/>
      <c r="WN22" s="123"/>
      <c r="WO22" s="123"/>
      <c r="WP22" s="123">
        <v>0</v>
      </c>
      <c r="WQ22" s="122">
        <f t="shared" si="103"/>
        <v>0</v>
      </c>
      <c r="WR22" s="120"/>
      <c r="WS22" s="120"/>
      <c r="WT22" s="194"/>
      <c r="WU22" s="194"/>
      <c r="WV22" s="115">
        <f t="shared" si="146"/>
        <v>0</v>
      </c>
      <c r="WY22" s="115">
        <f>VI22-BT22-DP22-FL22-HI22-JE22-LM22-NI22-PE22-RA22-SW22</f>
        <v>0</v>
      </c>
      <c r="WZ22" s="115">
        <f>VD22-BO22-DK22-FG22-HD22-IZ22-LH22-ND22-OZ22-QV22-SR22</f>
        <v>0</v>
      </c>
    </row>
    <row r="23" spans="1:624" s="116" customFormat="1" ht="14.25" customHeight="1" x14ac:dyDescent="0.25">
      <c r="A23" s="443" t="s">
        <v>93</v>
      </c>
      <c r="B23" s="416"/>
      <c r="C23" s="416"/>
      <c r="D23" s="416"/>
      <c r="E23" s="416"/>
      <c r="F23" s="257"/>
      <c r="G23" s="271"/>
      <c r="H23" s="250">
        <f>BM23+DI23+FE23+HB23+IX23+LF23+NB23+OX23+QT23+SP23</f>
        <v>0</v>
      </c>
      <c r="I23" s="250">
        <f>BN23+DJ23+FF23+HC23+IY23+LG23+NC23+OY23+QU23+SQ23</f>
        <v>0</v>
      </c>
      <c r="J23" s="250"/>
      <c r="K23" s="250"/>
      <c r="L23" s="250"/>
      <c r="M23" s="250"/>
      <c r="N23" s="250"/>
      <c r="O23" s="250"/>
      <c r="P23" s="250">
        <f>BU23+DQ23+FM23+HJ23+JF23+LN23+NJ23+PF23+RB23+SX23</f>
        <v>0</v>
      </c>
      <c r="Q23" s="250">
        <f>BV23+DR23+FN23+HK23+JG23+LO23+NK23+PG23+RC23+SY23</f>
        <v>0</v>
      </c>
      <c r="R23" s="250">
        <f>BW23+DS23+FO23+HL23+JH23+LP23+NL23+PH23+RD23+SZ23</f>
        <v>0</v>
      </c>
      <c r="S23" s="238">
        <f t="shared" si="37"/>
        <v>0</v>
      </c>
      <c r="T23" s="250">
        <f>BY23+DU23+FQ23+HN23+JJ23+LR23+NN23+PJ23+RF23+TB23</f>
        <v>0</v>
      </c>
      <c r="U23" s="250">
        <f>BZ23+DV23+FR23+HO23+JK23+LS23+NO23+PK23+RG23+TC23</f>
        <v>0</v>
      </c>
      <c r="V23" s="250">
        <f>CA23+DW23+FS23+HP23+JL23+LT23+NP23+PL23+RH23+TD23</f>
        <v>0</v>
      </c>
      <c r="W23" s="238">
        <f t="shared" si="38"/>
        <v>0</v>
      </c>
      <c r="X23" s="250">
        <f>CC23+DY23+FU23+HR23+JN23+LV23+NR23+PN23+RJ23+TF23</f>
        <v>0</v>
      </c>
      <c r="Y23" s="250">
        <f>CD23+DZ23+FV23+HS23+JO23+LW23+NS23+PO23+RK23+TG23</f>
        <v>0</v>
      </c>
      <c r="Z23" s="250">
        <f>CE23+EA23+FW23+HT23+JP23+LX23+NT23+PP23+RL23+TH23</f>
        <v>0</v>
      </c>
      <c r="AA23" s="238">
        <f t="shared" si="39"/>
        <v>0</v>
      </c>
      <c r="AB23" s="250">
        <f>CG23+EC23+FY23+HV23+JR23+LZ23+NV23+PR23+RN23+TJ23</f>
        <v>0</v>
      </c>
      <c r="AC23" s="250">
        <f>CH23+ED23+FZ23+HW23+JS23+MA23+NW23+PS23+RO23+TK23</f>
        <v>0</v>
      </c>
      <c r="AD23" s="250">
        <f>CI23+EE23+GA23+HX23+JT23+MB23+NX23+PT23+RP23+TL23</f>
        <v>0</v>
      </c>
      <c r="AE23" s="250">
        <f t="shared" si="40"/>
        <v>0</v>
      </c>
      <c r="AF23" s="238">
        <f t="shared" si="41"/>
        <v>0</v>
      </c>
      <c r="AG23" s="250">
        <f>CL23+EH23+GD23+IA23+JW23+ME23+OA23+PW23+RS23+TO23</f>
        <v>0</v>
      </c>
      <c r="AH23" s="250">
        <f>CM23+EI23+GE23+IB23+JZ23+MF23+OB23+PX23+RT23+TP23</f>
        <v>0</v>
      </c>
      <c r="AI23" s="250">
        <f>CN23+EJ23+GF23+IC23+KA23+MG23+OC23+PY23+RU23+TQ23</f>
        <v>0</v>
      </c>
      <c r="AJ23" s="238">
        <f t="shared" si="42"/>
        <v>0</v>
      </c>
      <c r="AK23" s="250">
        <f>CP23+EL23+GH23+IE23+KC23+MI23+OE23+QA23+RW23+TS23</f>
        <v>0</v>
      </c>
      <c r="AL23" s="250">
        <f>CQ23+EM23+GI23+IF23+KD23+MJ23+OF23+QB23+RX23+TT23</f>
        <v>0</v>
      </c>
      <c r="AM23" s="250">
        <f>CR23+EN23+GJ23+IG23+KE23+MK23+OG23+QC23+RY23+TU23</f>
        <v>0</v>
      </c>
      <c r="AN23" s="238">
        <f t="shared" si="43"/>
        <v>0</v>
      </c>
      <c r="AO23" s="250">
        <f>CT23+EP23+GL23+II23+KG23+MM23+OI23+QE23+SA23+TW23</f>
        <v>0</v>
      </c>
      <c r="AP23" s="250">
        <f>CU23+EQ23+GM23+IJ23+KH23+MN23+OJ23+QF23+SB23+TX23</f>
        <v>0</v>
      </c>
      <c r="AQ23" s="250">
        <f>CV23+ER23+GN23+IK23+KI23+MO23+OK23+QG23+SC23+TY23</f>
        <v>0</v>
      </c>
      <c r="AR23" s="238">
        <f t="shared" si="44"/>
        <v>0</v>
      </c>
      <c r="AS23" s="250">
        <f>CX23+ET23+GP23+IM23+KK23+MQ23+OM23+QI23+SE23+UA23</f>
        <v>0</v>
      </c>
      <c r="AT23" s="250">
        <f>CY23+EU23+GQ23+IN23+KL23+MR23+ON23+QJ23+SF23+UB23</f>
        <v>0</v>
      </c>
      <c r="AU23" s="250">
        <f>CZ23+EV23+GR23+IO23+KM23+MS23+OO23+QK23+SG23+UC23</f>
        <v>0</v>
      </c>
      <c r="AV23" s="238">
        <f t="shared" si="46"/>
        <v>0</v>
      </c>
      <c r="AW23" s="238">
        <f t="shared" si="147"/>
        <v>0</v>
      </c>
      <c r="AX23" s="250">
        <f t="shared" si="47"/>
        <v>0</v>
      </c>
      <c r="AY23" s="238">
        <f t="shared" si="48"/>
        <v>0</v>
      </c>
      <c r="AZ23" s="238">
        <f>DE23+FA23+GW23+IT23+KR23+MX23+OT23+QP23+SL23+UH23</f>
        <v>0</v>
      </c>
      <c r="BA23" s="238">
        <f>DF23+FB23+GX23+IU23+KS23+MY23+OU23+QQ23+SM23+UI23</f>
        <v>0</v>
      </c>
      <c r="BB23" s="239">
        <f>CK23+EG23+GC23+HZ23+JV23+MD23+NZ23+PV23+RR23+TN23</f>
        <v>0</v>
      </c>
      <c r="BC23" s="239">
        <f t="shared" si="45"/>
        <v>0</v>
      </c>
      <c r="BD23" s="238">
        <f>AZ23-DE23-FA23-GW23-IT23-KR23-MX23-OT23-QP23-SL23-UH23</f>
        <v>0</v>
      </c>
      <c r="BE23" s="240"/>
      <c r="BF23" s="241">
        <f t="shared" si="15"/>
        <v>0</v>
      </c>
      <c r="BG23" s="241">
        <f t="shared" si="49"/>
        <v>0</v>
      </c>
      <c r="BH23" s="242"/>
      <c r="BI23" s="242"/>
      <c r="BJ23" s="241"/>
      <c r="BK23" s="251"/>
      <c r="BL23" s="251">
        <f>DI23+FE23+HB23+IX23+LF23+NB23+OX23+QT23+SP23</f>
        <v>0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38">
        <f t="shared" si="50"/>
        <v>0</v>
      </c>
      <c r="BY23" s="251"/>
      <c r="BZ23" s="251"/>
      <c r="CA23" s="251"/>
      <c r="CB23" s="238">
        <f t="shared" si="51"/>
        <v>0</v>
      </c>
      <c r="CC23" s="251"/>
      <c r="CD23" s="251"/>
      <c r="CE23" s="251"/>
      <c r="CF23" s="238">
        <f t="shared" si="104"/>
        <v>0</v>
      </c>
      <c r="CG23" s="251"/>
      <c r="CH23" s="251"/>
      <c r="CI23" s="251"/>
      <c r="CJ23" s="251">
        <f t="shared" si="148"/>
        <v>0</v>
      </c>
      <c r="CK23" s="238">
        <f t="shared" si="149"/>
        <v>0</v>
      </c>
      <c r="CL23" s="251"/>
      <c r="CM23" s="251"/>
      <c r="CN23" s="251"/>
      <c r="CO23" s="238">
        <f t="shared" si="53"/>
        <v>0</v>
      </c>
      <c r="CP23" s="251"/>
      <c r="CQ23" s="251"/>
      <c r="CR23" s="251"/>
      <c r="CS23" s="238">
        <f t="shared" si="54"/>
        <v>0</v>
      </c>
      <c r="CT23" s="251"/>
      <c r="CU23" s="251"/>
      <c r="CV23" s="251"/>
      <c r="CW23" s="238">
        <f t="shared" si="105"/>
        <v>0</v>
      </c>
      <c r="CX23" s="251"/>
      <c r="CY23" s="251"/>
      <c r="CZ23" s="251"/>
      <c r="DA23" s="251">
        <f t="shared" si="55"/>
        <v>0</v>
      </c>
      <c r="DB23" s="238">
        <f t="shared" si="106"/>
        <v>0</v>
      </c>
      <c r="DC23" s="251"/>
      <c r="DD23" s="251">
        <f t="shared" si="150"/>
        <v>0</v>
      </c>
      <c r="DE23" s="238"/>
      <c r="DF23" s="238"/>
      <c r="DG23" s="243">
        <f t="shared" si="151"/>
        <v>0</v>
      </c>
      <c r="DH23" s="244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65"/>
      <c r="DT23" s="238">
        <f t="shared" si="56"/>
        <v>0</v>
      </c>
      <c r="DU23" s="265"/>
      <c r="DV23" s="265"/>
      <c r="DW23" s="265"/>
      <c r="DX23" s="238">
        <f t="shared" si="57"/>
        <v>0</v>
      </c>
      <c r="DY23" s="265"/>
      <c r="DZ23" s="265"/>
      <c r="EA23" s="265"/>
      <c r="EB23" s="238">
        <f t="shared" si="107"/>
        <v>0</v>
      </c>
      <c r="EC23" s="265"/>
      <c r="ED23" s="265"/>
      <c r="EE23" s="265"/>
      <c r="EF23" s="265">
        <f t="shared" si="152"/>
        <v>0</v>
      </c>
      <c r="EG23" s="259">
        <f t="shared" si="153"/>
        <v>0</v>
      </c>
      <c r="EH23" s="250"/>
      <c r="EI23" s="250"/>
      <c r="EJ23" s="265"/>
      <c r="EK23" s="238">
        <f t="shared" si="58"/>
        <v>0</v>
      </c>
      <c r="EL23" s="265"/>
      <c r="EM23" s="265"/>
      <c r="EN23" s="265"/>
      <c r="EO23" s="238">
        <f t="shared" si="59"/>
        <v>0</v>
      </c>
      <c r="EP23" s="265"/>
      <c r="EQ23" s="265"/>
      <c r="ER23" s="265"/>
      <c r="ES23" s="238">
        <f t="shared" si="60"/>
        <v>0</v>
      </c>
      <c r="ET23" s="265"/>
      <c r="EU23" s="265"/>
      <c r="EV23" s="265"/>
      <c r="EW23" s="265">
        <f t="shared" si="154"/>
        <v>0</v>
      </c>
      <c r="EX23" s="260">
        <f t="shared" si="61"/>
        <v>0</v>
      </c>
      <c r="EY23" s="250"/>
      <c r="EZ23" s="250">
        <f t="shared" si="155"/>
        <v>0</v>
      </c>
      <c r="FA23" s="238"/>
      <c r="FB23" s="238"/>
      <c r="FC23" s="246">
        <f t="shared" si="108"/>
        <v>0</v>
      </c>
      <c r="FD23" s="244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67"/>
      <c r="FP23" s="238">
        <f t="shared" si="109"/>
        <v>0</v>
      </c>
      <c r="FQ23" s="267"/>
      <c r="FR23" s="267"/>
      <c r="FS23" s="267"/>
      <c r="FT23" s="238">
        <f t="shared" si="62"/>
        <v>0</v>
      </c>
      <c r="FU23" s="267"/>
      <c r="FV23" s="267"/>
      <c r="FW23" s="265"/>
      <c r="FX23" s="238">
        <f t="shared" si="110"/>
        <v>0</v>
      </c>
      <c r="FY23" s="265"/>
      <c r="FZ23" s="265"/>
      <c r="GA23" s="265"/>
      <c r="GB23" s="265">
        <f t="shared" si="156"/>
        <v>0</v>
      </c>
      <c r="GC23" s="259">
        <f t="shared" si="111"/>
        <v>0</v>
      </c>
      <c r="GD23" s="250"/>
      <c r="GE23" s="250"/>
      <c r="GF23" s="267"/>
      <c r="GG23" s="238">
        <f t="shared" si="63"/>
        <v>0</v>
      </c>
      <c r="GH23" s="267"/>
      <c r="GI23" s="267"/>
      <c r="GJ23" s="267"/>
      <c r="GK23" s="238">
        <f t="shared" si="64"/>
        <v>0</v>
      </c>
      <c r="GL23" s="267"/>
      <c r="GM23" s="267"/>
      <c r="GN23" s="265"/>
      <c r="GO23" s="238">
        <f t="shared" si="65"/>
        <v>0</v>
      </c>
      <c r="GP23" s="265"/>
      <c r="GQ23" s="265"/>
      <c r="GR23" s="265"/>
      <c r="GS23" s="265">
        <f t="shared" si="157"/>
        <v>0</v>
      </c>
      <c r="GT23" s="260">
        <f t="shared" si="66"/>
        <v>0</v>
      </c>
      <c r="GU23" s="250"/>
      <c r="GV23" s="250">
        <f t="shared" si="67"/>
        <v>0</v>
      </c>
      <c r="GW23" s="238"/>
      <c r="GX23" s="238"/>
      <c r="GY23" s="246">
        <f t="shared" si="112"/>
        <v>0</v>
      </c>
      <c r="GZ23" s="244"/>
      <c r="HA23" s="244"/>
      <c r="HB23" s="250"/>
      <c r="HC23" s="250"/>
      <c r="HD23" s="250"/>
      <c r="HE23" s="250"/>
      <c r="HF23" s="250"/>
      <c r="HG23" s="250"/>
      <c r="HH23" s="238"/>
      <c r="HI23" s="250"/>
      <c r="HJ23" s="267"/>
      <c r="HK23" s="267"/>
      <c r="HL23" s="267"/>
      <c r="HM23" s="238">
        <f t="shared" si="113"/>
        <v>0</v>
      </c>
      <c r="HN23" s="267"/>
      <c r="HO23" s="267"/>
      <c r="HP23" s="267"/>
      <c r="HQ23" s="238">
        <f t="shared" si="68"/>
        <v>0</v>
      </c>
      <c r="HR23" s="267"/>
      <c r="HS23" s="267"/>
      <c r="HT23" s="265"/>
      <c r="HU23" s="238">
        <f t="shared" si="114"/>
        <v>0</v>
      </c>
      <c r="HV23" s="265"/>
      <c r="HW23" s="268"/>
      <c r="HX23" s="265"/>
      <c r="HY23" s="265">
        <f t="shared" si="158"/>
        <v>0</v>
      </c>
      <c r="HZ23" s="259">
        <f t="shared" si="115"/>
        <v>0</v>
      </c>
      <c r="IA23" s="267"/>
      <c r="IB23" s="267"/>
      <c r="IC23" s="267"/>
      <c r="ID23" s="238">
        <f t="shared" si="69"/>
        <v>0</v>
      </c>
      <c r="IE23" s="267"/>
      <c r="IF23" s="267"/>
      <c r="IG23" s="267"/>
      <c r="IH23" s="238">
        <f t="shared" si="70"/>
        <v>0</v>
      </c>
      <c r="II23" s="267"/>
      <c r="IJ23" s="267"/>
      <c r="IK23" s="265"/>
      <c r="IL23" s="238">
        <f t="shared" si="71"/>
        <v>0</v>
      </c>
      <c r="IM23" s="265"/>
      <c r="IN23" s="268"/>
      <c r="IO23" s="265"/>
      <c r="IP23" s="265">
        <f t="shared" si="159"/>
        <v>0</v>
      </c>
      <c r="IQ23" s="260">
        <f t="shared" si="72"/>
        <v>0</v>
      </c>
      <c r="IR23" s="250"/>
      <c r="IS23" s="250">
        <f t="shared" si="73"/>
        <v>0</v>
      </c>
      <c r="IT23" s="238"/>
      <c r="IU23" s="238"/>
      <c r="IV23" s="246">
        <f t="shared" si="22"/>
        <v>0</v>
      </c>
      <c r="IW23" s="244"/>
      <c r="IX23" s="254"/>
      <c r="IY23" s="254"/>
      <c r="IZ23" s="254"/>
      <c r="JA23" s="254"/>
      <c r="JB23" s="254"/>
      <c r="JC23" s="254"/>
      <c r="JD23" s="254"/>
      <c r="JE23" s="254"/>
      <c r="JF23" s="269"/>
      <c r="JG23" s="269"/>
      <c r="JH23" s="269"/>
      <c r="JI23" s="247">
        <f t="shared" si="116"/>
        <v>0</v>
      </c>
      <c r="JJ23" s="269"/>
      <c r="JK23" s="269"/>
      <c r="JL23" s="269"/>
      <c r="JM23" s="247"/>
      <c r="JN23" s="269"/>
      <c r="JO23" s="269"/>
      <c r="JP23" s="270"/>
      <c r="JQ23" s="247">
        <f t="shared" si="117"/>
        <v>0</v>
      </c>
      <c r="JR23" s="270"/>
      <c r="JS23" s="270"/>
      <c r="JT23" s="270"/>
      <c r="JU23" s="270"/>
      <c r="JV23" s="247">
        <f t="shared" si="118"/>
        <v>0</v>
      </c>
      <c r="JW23" s="559"/>
      <c r="JX23" s="588"/>
      <c r="JY23" s="589"/>
      <c r="JZ23" s="572"/>
      <c r="KA23" s="269"/>
      <c r="KB23" s="247"/>
      <c r="KC23" s="269"/>
      <c r="KD23" s="269"/>
      <c r="KE23" s="269"/>
      <c r="KF23" s="247"/>
      <c r="KG23" s="269"/>
      <c r="KH23" s="269"/>
      <c r="KI23" s="270"/>
      <c r="KJ23" s="247"/>
      <c r="KK23" s="270"/>
      <c r="KL23" s="270"/>
      <c r="KM23" s="270"/>
      <c r="KN23" s="270"/>
      <c r="KO23" s="262"/>
      <c r="KP23" s="254"/>
      <c r="KQ23" s="254">
        <f>JE23-JV23</f>
        <v>0</v>
      </c>
      <c r="KR23" s="247"/>
      <c r="KS23" s="248"/>
      <c r="KT23" s="211">
        <f>JV23-KO23</f>
        <v>0</v>
      </c>
      <c r="KU23" s="211"/>
      <c r="KV23" s="211"/>
      <c r="KW23" s="211"/>
      <c r="KX23" s="211"/>
      <c r="KY23" s="211"/>
      <c r="KZ23" s="211"/>
      <c r="LA23" s="211"/>
      <c r="LB23" s="211"/>
      <c r="LC23" s="211"/>
      <c r="LD23" s="211"/>
      <c r="LF23" s="193"/>
      <c r="LG23" s="193"/>
      <c r="LH23" s="193"/>
      <c r="LI23" s="193"/>
      <c r="LJ23" s="193"/>
      <c r="LK23" s="193"/>
      <c r="LL23" s="193"/>
      <c r="LM23" s="193"/>
      <c r="LN23" s="189"/>
      <c r="LO23" s="189"/>
      <c r="LP23" s="189"/>
      <c r="LQ23" s="194">
        <f t="shared" si="119"/>
        <v>0</v>
      </c>
      <c r="LR23" s="189"/>
      <c r="LS23" s="189"/>
      <c r="LT23" s="189"/>
      <c r="LU23" s="194">
        <f t="shared" si="74"/>
        <v>0</v>
      </c>
      <c r="LV23" s="189"/>
      <c r="LW23" s="189"/>
      <c r="LX23" s="123"/>
      <c r="LY23" s="194">
        <f t="shared" si="120"/>
        <v>0</v>
      </c>
      <c r="LZ23" s="123"/>
      <c r="MA23" s="123"/>
      <c r="MB23" s="123"/>
      <c r="MC23" s="123">
        <f t="shared" si="160"/>
        <v>0</v>
      </c>
      <c r="MD23" s="121">
        <f t="shared" si="121"/>
        <v>0</v>
      </c>
      <c r="ME23" s="189"/>
      <c r="MF23" s="189"/>
      <c r="MG23" s="189"/>
      <c r="MH23" s="194">
        <f t="shared" si="75"/>
        <v>0</v>
      </c>
      <c r="MI23" s="189"/>
      <c r="MJ23" s="189"/>
      <c r="MK23" s="189"/>
      <c r="ML23" s="194">
        <f t="shared" si="76"/>
        <v>0</v>
      </c>
      <c r="MM23" s="189"/>
      <c r="MN23" s="189"/>
      <c r="MO23" s="123"/>
      <c r="MP23" s="194">
        <f t="shared" si="77"/>
        <v>0</v>
      </c>
      <c r="MQ23" s="123"/>
      <c r="MR23" s="123"/>
      <c r="MS23" s="123"/>
      <c r="MT23" s="123">
        <f t="shared" si="161"/>
        <v>0</v>
      </c>
      <c r="MU23" s="121">
        <f t="shared" si="78"/>
        <v>0</v>
      </c>
      <c r="MV23" s="193"/>
      <c r="MW23" s="193">
        <f t="shared" si="79"/>
        <v>0</v>
      </c>
      <c r="MX23" s="194"/>
      <c r="MY23" s="194"/>
      <c r="MZ23" s="115">
        <f t="shared" si="162"/>
        <v>0</v>
      </c>
      <c r="NB23" s="193"/>
      <c r="NC23" s="193"/>
      <c r="ND23" s="193"/>
      <c r="NE23" s="193"/>
      <c r="NF23" s="193"/>
      <c r="NG23" s="193"/>
      <c r="NH23" s="193"/>
      <c r="NI23" s="193"/>
      <c r="NJ23" s="189"/>
      <c r="NK23" s="189"/>
      <c r="NL23" s="189"/>
      <c r="NM23" s="194">
        <f t="shared" si="122"/>
        <v>0</v>
      </c>
      <c r="NN23" s="189"/>
      <c r="NO23" s="189"/>
      <c r="NP23" s="189"/>
      <c r="NQ23" s="194">
        <f t="shared" si="80"/>
        <v>0</v>
      </c>
      <c r="NR23" s="189"/>
      <c r="NS23" s="189"/>
      <c r="NT23" s="123"/>
      <c r="NU23" s="194">
        <f t="shared" si="123"/>
        <v>0</v>
      </c>
      <c r="NV23" s="123"/>
      <c r="NW23" s="123"/>
      <c r="NX23" s="123"/>
      <c r="NY23" s="123">
        <f t="shared" si="163"/>
        <v>0</v>
      </c>
      <c r="NZ23" s="121">
        <f t="shared" si="124"/>
        <v>0</v>
      </c>
      <c r="OA23" s="189"/>
      <c r="OB23" s="189"/>
      <c r="OC23" s="189"/>
      <c r="OD23" s="194">
        <f t="shared" si="125"/>
        <v>0</v>
      </c>
      <c r="OE23" s="189"/>
      <c r="OF23" s="189"/>
      <c r="OG23" s="189"/>
      <c r="OH23" s="194">
        <f t="shared" si="81"/>
        <v>0</v>
      </c>
      <c r="OI23" s="189"/>
      <c r="OJ23" s="189"/>
      <c r="OK23" s="123"/>
      <c r="OL23" s="194">
        <f t="shared" si="82"/>
        <v>0</v>
      </c>
      <c r="OM23" s="123"/>
      <c r="ON23" s="123"/>
      <c r="OO23" s="123"/>
      <c r="OP23" s="123">
        <f t="shared" si="164"/>
        <v>0</v>
      </c>
      <c r="OQ23" s="122">
        <f t="shared" si="83"/>
        <v>0</v>
      </c>
      <c r="OR23" s="193"/>
      <c r="OS23" s="193">
        <f t="shared" si="84"/>
        <v>0</v>
      </c>
      <c r="OT23" s="194"/>
      <c r="OU23" s="194"/>
      <c r="OV23" s="115">
        <f t="shared" si="28"/>
        <v>0</v>
      </c>
      <c r="OX23" s="193"/>
      <c r="OY23" s="193"/>
      <c r="OZ23" s="193"/>
      <c r="PA23" s="193"/>
      <c r="PB23" s="193"/>
      <c r="PC23" s="193"/>
      <c r="PD23" s="193"/>
      <c r="PE23" s="193"/>
      <c r="PF23" s="193"/>
      <c r="PG23" s="193"/>
      <c r="PH23" s="189"/>
      <c r="PI23" s="194">
        <f t="shared" si="126"/>
        <v>0</v>
      </c>
      <c r="PJ23" s="189"/>
      <c r="PK23" s="189"/>
      <c r="PL23" s="189"/>
      <c r="PM23" s="194">
        <f t="shared" si="85"/>
        <v>0</v>
      </c>
      <c r="PN23" s="189"/>
      <c r="PO23" s="189"/>
      <c r="PP23" s="123"/>
      <c r="PQ23" s="194">
        <f t="shared" si="127"/>
        <v>0</v>
      </c>
      <c r="PR23" s="123"/>
      <c r="PS23" s="189"/>
      <c r="PT23" s="123"/>
      <c r="PU23" s="123">
        <f t="shared" si="165"/>
        <v>0</v>
      </c>
      <c r="PV23" s="121">
        <f t="shared" si="128"/>
        <v>0</v>
      </c>
      <c r="PW23" s="193"/>
      <c r="PX23" s="193"/>
      <c r="PY23" s="189"/>
      <c r="PZ23" s="194">
        <f t="shared" si="86"/>
        <v>0</v>
      </c>
      <c r="QA23" s="189"/>
      <c r="QB23" s="189"/>
      <c r="QC23" s="189"/>
      <c r="QD23" s="194">
        <f t="shared" si="87"/>
        <v>0</v>
      </c>
      <c r="QE23" s="189"/>
      <c r="QF23" s="189"/>
      <c r="QG23" s="123"/>
      <c r="QH23" s="194">
        <f t="shared" si="88"/>
        <v>0</v>
      </c>
      <c r="QI23" s="123"/>
      <c r="QJ23" s="189"/>
      <c r="QK23" s="123"/>
      <c r="QL23" s="123">
        <f t="shared" si="166"/>
        <v>0</v>
      </c>
      <c r="QM23" s="122">
        <f t="shared" si="167"/>
        <v>0</v>
      </c>
      <c r="QN23" s="193"/>
      <c r="QO23" s="193">
        <f t="shared" si="89"/>
        <v>0</v>
      </c>
      <c r="QP23" s="194"/>
      <c r="QQ23" s="194"/>
      <c r="QR23" s="115">
        <f t="shared" si="129"/>
        <v>0</v>
      </c>
      <c r="QT23" s="193"/>
      <c r="QU23" s="193"/>
      <c r="QV23" s="193"/>
      <c r="QW23" s="193"/>
      <c r="QX23" s="193"/>
      <c r="QY23" s="193"/>
      <c r="QZ23" s="193"/>
      <c r="RA23" s="193"/>
      <c r="RB23" s="189"/>
      <c r="RC23" s="189"/>
      <c r="RD23" s="189"/>
      <c r="RE23" s="194">
        <f t="shared" si="130"/>
        <v>0</v>
      </c>
      <c r="RF23" s="189"/>
      <c r="RG23" s="189"/>
      <c r="RH23" s="189"/>
      <c r="RI23" s="194">
        <f t="shared" si="90"/>
        <v>0</v>
      </c>
      <c r="RJ23" s="189"/>
      <c r="RK23" s="189"/>
      <c r="RL23" s="123"/>
      <c r="RM23" s="194">
        <f t="shared" si="131"/>
        <v>0</v>
      </c>
      <c r="RN23" s="123"/>
      <c r="RO23" s="123"/>
      <c r="RP23" s="123"/>
      <c r="RQ23" s="193">
        <f t="shared" si="132"/>
        <v>0</v>
      </c>
      <c r="RR23" s="121">
        <f t="shared" si="168"/>
        <v>0</v>
      </c>
      <c r="RS23" s="189"/>
      <c r="RT23" s="189"/>
      <c r="RU23" s="189"/>
      <c r="RV23" s="194">
        <f t="shared" si="133"/>
        <v>0</v>
      </c>
      <c r="RW23" s="189"/>
      <c r="RX23" s="189"/>
      <c r="RY23" s="189"/>
      <c r="RZ23" s="194">
        <f t="shared" si="91"/>
        <v>0</v>
      </c>
      <c r="SA23" s="189"/>
      <c r="SB23" s="189"/>
      <c r="SC23" s="123"/>
      <c r="SD23" s="194">
        <f t="shared" si="92"/>
        <v>0</v>
      </c>
      <c r="SE23" s="123"/>
      <c r="SF23" s="123"/>
      <c r="SG23" s="123"/>
      <c r="SH23" s="194">
        <f t="shared" si="134"/>
        <v>0</v>
      </c>
      <c r="SI23" s="122">
        <f t="shared" si="135"/>
        <v>0</v>
      </c>
      <c r="SJ23" s="193"/>
      <c r="SK23" s="193">
        <f t="shared" si="93"/>
        <v>0</v>
      </c>
      <c r="SL23" s="194"/>
      <c r="SM23" s="194"/>
      <c r="SN23" s="115">
        <f t="shared" si="136"/>
        <v>0</v>
      </c>
      <c r="SP23" s="193"/>
      <c r="SQ23" s="193"/>
      <c r="SR23" s="193"/>
      <c r="SS23" s="193"/>
      <c r="ST23" s="193"/>
      <c r="SU23" s="193"/>
      <c r="SV23" s="193"/>
      <c r="SW23" s="193"/>
      <c r="SX23" s="189"/>
      <c r="SY23" s="189"/>
      <c r="SZ23" s="189"/>
      <c r="TA23" s="194">
        <f t="shared" si="137"/>
        <v>0</v>
      </c>
      <c r="TB23" s="189"/>
      <c r="TC23" s="189"/>
      <c r="TD23" s="189"/>
      <c r="TE23" s="194">
        <f t="shared" si="94"/>
        <v>0</v>
      </c>
      <c r="TF23" s="189"/>
      <c r="TG23" s="189"/>
      <c r="TH23" s="123"/>
      <c r="TI23" s="194">
        <f t="shared" si="138"/>
        <v>0</v>
      </c>
      <c r="TJ23" s="123"/>
      <c r="TK23" s="123"/>
      <c r="TL23" s="123"/>
      <c r="TM23" s="193">
        <f t="shared" si="139"/>
        <v>0</v>
      </c>
      <c r="TN23" s="121">
        <f t="shared" si="169"/>
        <v>0</v>
      </c>
      <c r="TO23" s="189"/>
      <c r="TP23" s="189"/>
      <c r="TQ23" s="189"/>
      <c r="TR23" s="194">
        <f t="shared" si="95"/>
        <v>0</v>
      </c>
      <c r="TS23" s="189"/>
      <c r="TT23" s="189"/>
      <c r="TU23" s="189"/>
      <c r="TV23" s="194">
        <f t="shared" si="96"/>
        <v>0</v>
      </c>
      <c r="TW23" s="189"/>
      <c r="TX23" s="189"/>
      <c r="TY23" s="123"/>
      <c r="TZ23" s="194">
        <f t="shared" si="97"/>
        <v>0</v>
      </c>
      <c r="UA23" s="123"/>
      <c r="UB23" s="123"/>
      <c r="UC23" s="123"/>
      <c r="UD23" s="194">
        <f t="shared" si="140"/>
        <v>0</v>
      </c>
      <c r="UE23" s="122">
        <f t="shared" si="170"/>
        <v>0</v>
      </c>
      <c r="UF23" s="193"/>
      <c r="UG23" s="193">
        <f t="shared" si="98"/>
        <v>0</v>
      </c>
      <c r="UH23" s="194"/>
      <c r="UI23" s="194"/>
      <c r="UJ23" s="194"/>
      <c r="UK23" s="115">
        <f t="shared" si="141"/>
        <v>0</v>
      </c>
      <c r="UL23" s="115">
        <f>CK23+EG23+GC23+HZ23+JV23+MD23+NZ23+PV23+RR23+TN23</f>
        <v>0</v>
      </c>
      <c r="UM23" s="115">
        <f>UL23-AF23</f>
        <v>0</v>
      </c>
      <c r="UN23" s="115">
        <f>DB23+EX23+GT23+IQ23+KO23+MU23+OQ23+QM23+SI23+UE23</f>
        <v>0</v>
      </c>
      <c r="UO23" s="115">
        <f>UN23-AW23</f>
        <v>0</v>
      </c>
      <c r="UP23" s="115"/>
      <c r="UQ23" s="115"/>
      <c r="UR23" s="115">
        <f>BU23+DQ23+FM23+HJ23+JF23+LN23+NJ23+PF23+RB23+SX23</f>
        <v>0</v>
      </c>
      <c r="US23" s="115">
        <f>UR23-P23</f>
        <v>0</v>
      </c>
      <c r="UT23" s="115"/>
      <c r="UU23" s="115"/>
      <c r="UV23" s="115"/>
      <c r="UW23" s="115"/>
      <c r="UX23" s="115"/>
      <c r="UY23" s="115"/>
      <c r="UZ23" s="115"/>
      <c r="VA23" s="115">
        <f>H23-VB23</f>
        <v>0</v>
      </c>
      <c r="VB23" s="193">
        <f>BM23+DI23+FE23+HB23+IX23+LF23+NB23+OX23+QT23+SP23</f>
        <v>0</v>
      </c>
      <c r="VC23" s="193">
        <f>BN23+DJ23+FF23+HC23+IY23+LG23+NC23+OY23+QU23+SQ23</f>
        <v>0</v>
      </c>
      <c r="VD23" s="194">
        <f t="shared" si="142"/>
        <v>0</v>
      </c>
      <c r="VE23" s="193">
        <f t="shared" si="171"/>
        <v>0</v>
      </c>
      <c r="VF23" s="193"/>
      <c r="VG23" s="193"/>
      <c r="VH23" s="193"/>
      <c r="VI23" s="193"/>
      <c r="VJ23" s="189"/>
      <c r="VK23" s="189"/>
      <c r="VL23" s="189"/>
      <c r="VM23" s="194">
        <f t="shared" si="143"/>
        <v>0</v>
      </c>
      <c r="VN23" s="189"/>
      <c r="VO23" s="189"/>
      <c r="VP23" s="189"/>
      <c r="VQ23" s="194">
        <f t="shared" si="99"/>
        <v>0</v>
      </c>
      <c r="VR23" s="189"/>
      <c r="VS23" s="189"/>
      <c r="VT23" s="123"/>
      <c r="VU23" s="194">
        <f t="shared" si="144"/>
        <v>0</v>
      </c>
      <c r="VV23" s="123"/>
      <c r="VW23" s="123"/>
      <c r="VX23" s="123"/>
      <c r="VY23" s="123">
        <v>0</v>
      </c>
      <c r="VZ23" s="121">
        <f t="shared" si="145"/>
        <v>0</v>
      </c>
      <c r="WA23" s="189"/>
      <c r="WB23" s="189"/>
      <c r="WC23" s="189"/>
      <c r="WD23" s="194">
        <f t="shared" si="100"/>
        <v>0</v>
      </c>
      <c r="WE23" s="189"/>
      <c r="WF23" s="189"/>
      <c r="WG23" s="189"/>
      <c r="WH23" s="194">
        <f t="shared" si="101"/>
        <v>0</v>
      </c>
      <c r="WI23" s="189"/>
      <c r="WJ23" s="189"/>
      <c r="WK23" s="123"/>
      <c r="WL23" s="194">
        <f t="shared" si="102"/>
        <v>0</v>
      </c>
      <c r="WM23" s="123"/>
      <c r="WN23" s="123"/>
      <c r="WO23" s="123"/>
      <c r="WP23" s="123">
        <v>0</v>
      </c>
      <c r="WQ23" s="122">
        <f t="shared" si="103"/>
        <v>0</v>
      </c>
      <c r="WR23" s="120"/>
      <c r="WS23" s="120"/>
      <c r="WT23" s="194"/>
      <c r="WU23" s="194"/>
      <c r="WV23" s="115">
        <f t="shared" si="146"/>
        <v>0</v>
      </c>
      <c r="WY23" s="115">
        <f>VI23-BT23-DP23-FL23-HI23-JE23-LM23-NI23-PE23-RA23-SW23</f>
        <v>0</v>
      </c>
      <c r="WZ23" s="115">
        <f>VD23-BO23-DK23-FG23-HD23-IZ23-LH23-ND23-OZ23-QV23-SR23</f>
        <v>0</v>
      </c>
    </row>
    <row r="24" spans="1:624" s="116" customFormat="1" ht="13.5" x14ac:dyDescent="0.25">
      <c r="A24" s="444" t="s">
        <v>94</v>
      </c>
      <c r="B24" s="416"/>
      <c r="C24" s="416"/>
      <c r="D24" s="416"/>
      <c r="E24" s="416"/>
      <c r="F24" s="257"/>
      <c r="G24" s="263" t="s">
        <v>95</v>
      </c>
      <c r="H24" s="250"/>
      <c r="I24" s="250">
        <f>BN24+DJ24+FF24+HC24+IY24+LG24+NC24+OY24+QU24+SQ24</f>
        <v>0</v>
      </c>
      <c r="J24" s="238">
        <f t="shared" ref="J24:J31" si="172">SUM(H24:I24)</f>
        <v>0</v>
      </c>
      <c r="K24" s="250">
        <f t="shared" ref="K24:K42" si="173">SUM(J24)</f>
        <v>0</v>
      </c>
      <c r="L24" s="250"/>
      <c r="M24" s="250"/>
      <c r="N24" s="250"/>
      <c r="O24" s="238">
        <f t="shared" ref="O24:O42" si="174">SUM(K24+L24-M24+N24)</f>
        <v>0</v>
      </c>
      <c r="P24" s="250">
        <f>BU24+DQ24+FM24+HJ24+JF24+LN24+NJ24+PF24+RB24+SX24</f>
        <v>148000</v>
      </c>
      <c r="Q24" s="250">
        <f>BV24+DR24+FN24+HK24+JG24+LO24+NK24+PG24+RC24+SY24</f>
        <v>148000</v>
      </c>
      <c r="R24" s="250">
        <f>BW24+DS24+FO24+HL24+JH24+LP24+NL24+PH24+RD24+SZ24</f>
        <v>12000</v>
      </c>
      <c r="S24" s="238">
        <f t="shared" si="37"/>
        <v>308000</v>
      </c>
      <c r="T24" s="250">
        <f>BY24+DU24+FQ24+HN24+JJ24+LR24+NN24+PJ24+RF24+TB24</f>
        <v>12000</v>
      </c>
      <c r="U24" s="250">
        <f>BZ24+DV24+FR24+HO24+JK24+LS24+NO24+PK24+RG24+TC24</f>
        <v>12000</v>
      </c>
      <c r="V24" s="250">
        <f>CA24+DW24+FS24+HP24+JL24+LT24+NP24+PL24+RH24+TD24</f>
        <v>12000</v>
      </c>
      <c r="W24" s="238">
        <f t="shared" si="38"/>
        <v>36000</v>
      </c>
      <c r="X24" s="250">
        <f>CC24+DY24+FU24+HR24+JN24+LV24+NR24+PN24+RJ24+TF24</f>
        <v>14909.09</v>
      </c>
      <c r="Y24" s="250">
        <f>CD24+DZ24+FV24+HS24+JO24+LW24+NS24+PO24+RK24+TG24</f>
        <v>14000</v>
      </c>
      <c r="Z24" s="250">
        <f>CE24+EA24+FW24+HT24+JP24+LX24+NT24+PP24+RL24+TH24</f>
        <v>14000</v>
      </c>
      <c r="AA24" s="238">
        <f t="shared" si="39"/>
        <v>42909.09</v>
      </c>
      <c r="AB24" s="250">
        <f>CG24+EC24+FY24+HV24+JR24+LZ24+NV24+PR24+RN24+TJ24</f>
        <v>0</v>
      </c>
      <c r="AC24" s="250">
        <f>CH24+ED24+FZ24+HW24+JS24+MA24+NW24+PS24+RO24+TK24</f>
        <v>0</v>
      </c>
      <c r="AD24" s="250">
        <f>CI24+EE24+GA24+HX24+JT24+MB24+NX24+PT24+RP24+TL24</f>
        <v>0</v>
      </c>
      <c r="AE24" s="250">
        <f t="shared" si="40"/>
        <v>0</v>
      </c>
      <c r="AF24" s="238">
        <f t="shared" si="41"/>
        <v>386909.08999999997</v>
      </c>
      <c r="AG24" s="250">
        <f>CL24+EH24+GD24+IA24+JW24+ME24+OA24+PW24+RS24+TO24</f>
        <v>148000</v>
      </c>
      <c r="AH24" s="250">
        <f>CM24+EI24+GE24+IB24+JZ24+MF24+OB24+PX24+RT24+TP24</f>
        <v>148000</v>
      </c>
      <c r="AI24" s="250">
        <f>CN24+EJ24+GF24+IC24+KA24+MG24+OC24+PY24+RU24+TQ24</f>
        <v>12000</v>
      </c>
      <c r="AJ24" s="238">
        <f t="shared" si="42"/>
        <v>308000</v>
      </c>
      <c r="AK24" s="250">
        <f>CP24+EL24+GH24+IE24+KC24+MI24+OE24+QA24+RW24+TS24</f>
        <v>12000</v>
      </c>
      <c r="AL24" s="250">
        <f>CQ24+EM24+GI24+IF24+KD24+MJ24+OF24+QB24+RX24+TT24</f>
        <v>12000</v>
      </c>
      <c r="AM24" s="250">
        <f>CR24+EN24+GJ24+IG24+KE24+MK24+OG24+QC24+RY24+TU24</f>
        <v>12000</v>
      </c>
      <c r="AN24" s="238">
        <f t="shared" si="43"/>
        <v>36000</v>
      </c>
      <c r="AO24" s="250">
        <f>CT24+EP24+GL24+II24+KG24+MM24+OI24+QE24+SA24+TW24</f>
        <v>14909.09</v>
      </c>
      <c r="AP24" s="250">
        <f>CU24+EQ24+GM24+IJ24+KH24+MN24+OJ24+QF24+SB24+TX24</f>
        <v>14000</v>
      </c>
      <c r="AQ24" s="250">
        <f>CV24+ER24+GN24+IK24+KI24+MO24+OK24+QG24+SC24+TY24</f>
        <v>14000</v>
      </c>
      <c r="AR24" s="238">
        <f t="shared" si="44"/>
        <v>42909.09</v>
      </c>
      <c r="AS24" s="250">
        <f>CX24+ET24+GP24+IM24+KK24+MQ24+OM24+QI24+SE24+UA24</f>
        <v>0</v>
      </c>
      <c r="AT24" s="250">
        <f>CY24+EU24+GQ24+IN24+KL24+MR24+ON24+QJ24+SF24+UB24</f>
        <v>0</v>
      </c>
      <c r="AU24" s="250">
        <f>CZ24+EV24+GR24+IO24+KM24+MS24+OO24+QK24+SG24+UC24</f>
        <v>0</v>
      </c>
      <c r="AV24" s="238">
        <f t="shared" si="46"/>
        <v>0</v>
      </c>
      <c r="AW24" s="238">
        <f t="shared" si="147"/>
        <v>386909.08999999997</v>
      </c>
      <c r="AX24" s="250">
        <f t="shared" si="47"/>
        <v>0</v>
      </c>
      <c r="AY24" s="238">
        <f t="shared" si="48"/>
        <v>-386909.08999999997</v>
      </c>
      <c r="AZ24" s="238">
        <f>DE24+FA24+GW24+IT24+KR24+MX24+OT24+QP24+SL24+UH24</f>
        <v>0</v>
      </c>
      <c r="BA24" s="238">
        <f>DF24+FB24+GX24+IU24+KS24+MY24+OU24+QQ24+SM24+UI24</f>
        <v>0</v>
      </c>
      <c r="BB24" s="239">
        <f>CK24+EG24+GC24+HZ24+JV24+MD24+NZ24+PV24+RR24+TN24</f>
        <v>386909.08999999997</v>
      </c>
      <c r="BC24" s="239">
        <f t="shared" si="45"/>
        <v>0</v>
      </c>
      <c r="BD24" s="238">
        <f>AZ24-DE24-FA24-GW24-IT24-KR24-MX24-OT24-QP24-SL24-UH24</f>
        <v>0</v>
      </c>
      <c r="BE24" s="240"/>
      <c r="BF24" s="241">
        <f t="shared" si="15"/>
        <v>1848000</v>
      </c>
      <c r="BG24" s="241">
        <f t="shared" si="49"/>
        <v>1848000</v>
      </c>
      <c r="BH24" s="242"/>
      <c r="BI24" s="242"/>
      <c r="BJ24" s="241"/>
      <c r="BK24" s="251">
        <v>1848000</v>
      </c>
      <c r="BL24" s="251">
        <f>DI24+FE24+HB24+IX24+LF24+NB24+OX24+QT24+SP24</f>
        <v>210909.09</v>
      </c>
      <c r="BM24" s="251">
        <f>1848000-BL24</f>
        <v>1637090.91</v>
      </c>
      <c r="BN24" s="251"/>
      <c r="BO24" s="238">
        <f t="shared" ref="BO24:BO31" si="175">SUM(BM24:BN24)</f>
        <v>1637090.91</v>
      </c>
      <c r="BP24" s="251">
        <f t="shared" ref="BP24:BP42" si="176">SUM(BO24)</f>
        <v>1637090.91</v>
      </c>
      <c r="BQ24" s="251"/>
      <c r="BR24" s="251"/>
      <c r="BS24" s="251"/>
      <c r="BT24" s="238">
        <f t="shared" ref="BT24:BT31" si="177">SUM(BP24+BQ24-BR24+BS24)</f>
        <v>1637090.91</v>
      </c>
      <c r="BU24" s="251">
        <v>40000</v>
      </c>
      <c r="BV24" s="251">
        <v>40000</v>
      </c>
      <c r="BW24" s="251"/>
      <c r="BX24" s="238">
        <f t="shared" si="50"/>
        <v>80000</v>
      </c>
      <c r="BY24" s="251"/>
      <c r="BZ24" s="251"/>
      <c r="CA24" s="251"/>
      <c r="CB24" s="238">
        <f t="shared" si="51"/>
        <v>0</v>
      </c>
      <c r="CC24" s="251"/>
      <c r="CD24" s="251"/>
      <c r="CE24" s="251"/>
      <c r="CF24" s="238">
        <f t="shared" si="104"/>
        <v>0</v>
      </c>
      <c r="CG24" s="251"/>
      <c r="CH24" s="251"/>
      <c r="CI24" s="251"/>
      <c r="CJ24" s="251">
        <f t="shared" si="148"/>
        <v>0</v>
      </c>
      <c r="CK24" s="238">
        <f t="shared" si="149"/>
        <v>80000</v>
      </c>
      <c r="CL24" s="251">
        <v>40000</v>
      </c>
      <c r="CM24" s="251">
        <v>40000</v>
      </c>
      <c r="CN24" s="251"/>
      <c r="CO24" s="238">
        <f t="shared" si="53"/>
        <v>80000</v>
      </c>
      <c r="CP24" s="251"/>
      <c r="CQ24" s="251"/>
      <c r="CR24" s="251"/>
      <c r="CS24" s="238">
        <f t="shared" si="54"/>
        <v>0</v>
      </c>
      <c r="CT24" s="251"/>
      <c r="CU24" s="251"/>
      <c r="CV24" s="251"/>
      <c r="CW24" s="238">
        <f t="shared" si="105"/>
        <v>0</v>
      </c>
      <c r="CX24" s="251"/>
      <c r="CY24" s="251"/>
      <c r="CZ24" s="251"/>
      <c r="DA24" s="251">
        <f t="shared" si="55"/>
        <v>0</v>
      </c>
      <c r="DB24" s="238">
        <f t="shared" si="106"/>
        <v>80000</v>
      </c>
      <c r="DC24" s="251"/>
      <c r="DD24" s="251">
        <f t="shared" si="150"/>
        <v>1557090.91</v>
      </c>
      <c r="DE24" s="238"/>
      <c r="DF24" s="238"/>
      <c r="DG24" s="243">
        <f t="shared" si="151"/>
        <v>0</v>
      </c>
      <c r="DH24" s="244"/>
      <c r="DI24" s="250">
        <v>10000</v>
      </c>
      <c r="DJ24" s="250"/>
      <c r="DK24" s="238">
        <f t="shared" ref="DK24:DK31" si="178">SUM(DI24:DJ24)</f>
        <v>10000</v>
      </c>
      <c r="DL24" s="250">
        <f t="shared" ref="DL24:DL31" si="179">SUM(DK24)</f>
        <v>10000</v>
      </c>
      <c r="DM24" s="250"/>
      <c r="DN24" s="250"/>
      <c r="DO24" s="250"/>
      <c r="DP24" s="238">
        <f t="shared" ref="DP24:DP31" si="180">SUM(DL24+DM24-DN24+DO24)</f>
        <v>10000</v>
      </c>
      <c r="DQ24" s="250">
        <v>10000</v>
      </c>
      <c r="DR24" s="250">
        <v>10000</v>
      </c>
      <c r="DS24" s="264"/>
      <c r="DT24" s="238">
        <f t="shared" si="56"/>
        <v>20000</v>
      </c>
      <c r="DU24" s="264"/>
      <c r="DV24" s="264"/>
      <c r="DW24" s="264"/>
      <c r="DX24" s="238">
        <f t="shared" si="57"/>
        <v>0</v>
      </c>
      <c r="DY24" s="264"/>
      <c r="DZ24" s="264"/>
      <c r="EA24" s="265"/>
      <c r="EB24" s="238">
        <f t="shared" si="107"/>
        <v>0</v>
      </c>
      <c r="EC24" s="265"/>
      <c r="ED24" s="266"/>
      <c r="EE24" s="265"/>
      <c r="EF24" s="265">
        <f t="shared" si="152"/>
        <v>0</v>
      </c>
      <c r="EG24" s="259">
        <f t="shared" si="153"/>
        <v>20000</v>
      </c>
      <c r="EH24" s="250">
        <v>10000</v>
      </c>
      <c r="EI24" s="250">
        <v>10000</v>
      </c>
      <c r="EJ24" s="264"/>
      <c r="EK24" s="238">
        <f t="shared" si="58"/>
        <v>20000</v>
      </c>
      <c r="EL24" s="264"/>
      <c r="EM24" s="264"/>
      <c r="EN24" s="264"/>
      <c r="EO24" s="238">
        <f t="shared" si="59"/>
        <v>0</v>
      </c>
      <c r="EP24" s="264"/>
      <c r="EQ24" s="264"/>
      <c r="ER24" s="265"/>
      <c r="ES24" s="238">
        <f t="shared" si="60"/>
        <v>0</v>
      </c>
      <c r="ET24" s="265"/>
      <c r="EU24" s="266"/>
      <c r="EV24" s="265"/>
      <c r="EW24" s="265">
        <f t="shared" si="154"/>
        <v>0</v>
      </c>
      <c r="EX24" s="260">
        <f t="shared" si="61"/>
        <v>20000</v>
      </c>
      <c r="EY24" s="250"/>
      <c r="EZ24" s="250">
        <f t="shared" si="155"/>
        <v>-10000</v>
      </c>
      <c r="FA24" s="238"/>
      <c r="FB24" s="238"/>
      <c r="FC24" s="246">
        <f t="shared" si="108"/>
        <v>0</v>
      </c>
      <c r="FD24" s="244"/>
      <c r="FE24" s="250">
        <v>12000</v>
      </c>
      <c r="FF24" s="250"/>
      <c r="FG24" s="238">
        <f t="shared" ref="FG24:FG31" si="181">SUM(FE24:FF24)</f>
        <v>12000</v>
      </c>
      <c r="FH24" s="250">
        <f t="shared" ref="FH24:FH31" si="182">SUM(FG24)</f>
        <v>12000</v>
      </c>
      <c r="FI24" s="250"/>
      <c r="FJ24" s="250"/>
      <c r="FK24" s="250"/>
      <c r="FL24" s="238">
        <f t="shared" ref="FL24:FL31" si="183">SUM(FH24+FI24-FJ24+FK24)</f>
        <v>12000</v>
      </c>
      <c r="FM24" s="250">
        <v>12000</v>
      </c>
      <c r="FN24" s="250">
        <v>12000</v>
      </c>
      <c r="FO24" s="267"/>
      <c r="FP24" s="238">
        <f t="shared" si="109"/>
        <v>24000</v>
      </c>
      <c r="FQ24" s="267"/>
      <c r="FR24" s="267"/>
      <c r="FS24" s="267"/>
      <c r="FT24" s="238">
        <f t="shared" si="62"/>
        <v>0</v>
      </c>
      <c r="FU24" s="267"/>
      <c r="FV24" s="267"/>
      <c r="FW24" s="265"/>
      <c r="FX24" s="238">
        <f t="shared" si="110"/>
        <v>0</v>
      </c>
      <c r="FY24" s="265"/>
      <c r="FZ24" s="265"/>
      <c r="GA24" s="265"/>
      <c r="GB24" s="265">
        <f t="shared" si="156"/>
        <v>0</v>
      </c>
      <c r="GC24" s="259">
        <f t="shared" si="111"/>
        <v>24000</v>
      </c>
      <c r="GD24" s="250">
        <v>12000</v>
      </c>
      <c r="GE24" s="250">
        <v>12000</v>
      </c>
      <c r="GF24" s="267"/>
      <c r="GG24" s="238">
        <f t="shared" si="63"/>
        <v>24000</v>
      </c>
      <c r="GH24" s="267"/>
      <c r="GI24" s="267"/>
      <c r="GJ24" s="267"/>
      <c r="GK24" s="238">
        <f t="shared" si="64"/>
        <v>0</v>
      </c>
      <c r="GL24" s="267"/>
      <c r="GM24" s="267"/>
      <c r="GN24" s="265"/>
      <c r="GO24" s="238">
        <f t="shared" si="65"/>
        <v>0</v>
      </c>
      <c r="GP24" s="265"/>
      <c r="GQ24" s="265"/>
      <c r="GR24" s="265"/>
      <c r="GS24" s="265">
        <f t="shared" si="157"/>
        <v>0</v>
      </c>
      <c r="GT24" s="260">
        <f t="shared" si="66"/>
        <v>24000</v>
      </c>
      <c r="GU24" s="250"/>
      <c r="GV24" s="250">
        <f t="shared" si="67"/>
        <v>-12000</v>
      </c>
      <c r="GW24" s="238"/>
      <c r="GX24" s="238"/>
      <c r="GY24" s="246">
        <f t="shared" si="112"/>
        <v>0</v>
      </c>
      <c r="GZ24" s="244"/>
      <c r="HA24" s="244"/>
      <c r="HB24" s="250">
        <v>14000</v>
      </c>
      <c r="HC24" s="250"/>
      <c r="HD24" s="238">
        <f t="shared" ref="HD24:HD31" si="184">SUM(HB24:HC24)</f>
        <v>14000</v>
      </c>
      <c r="HE24" s="250">
        <f t="shared" ref="HE24:HE31" si="185">SUM(HD24)</f>
        <v>14000</v>
      </c>
      <c r="HF24" s="250"/>
      <c r="HG24" s="250"/>
      <c r="HH24" s="238"/>
      <c r="HI24" s="238">
        <f t="shared" ref="HI24:HI31" si="186">SUM(HE24+HF24-HG24+HH24)</f>
        <v>14000</v>
      </c>
      <c r="HJ24" s="267">
        <v>14000</v>
      </c>
      <c r="HK24" s="267">
        <v>14000</v>
      </c>
      <c r="HL24" s="267"/>
      <c r="HM24" s="238">
        <f t="shared" si="113"/>
        <v>28000</v>
      </c>
      <c r="HN24" s="267"/>
      <c r="HO24" s="267"/>
      <c r="HP24" s="267"/>
      <c r="HQ24" s="238">
        <f t="shared" si="68"/>
        <v>0</v>
      </c>
      <c r="HR24" s="267"/>
      <c r="HS24" s="267"/>
      <c r="HT24" s="265"/>
      <c r="HU24" s="238">
        <f t="shared" si="114"/>
        <v>0</v>
      </c>
      <c r="HV24" s="265"/>
      <c r="HW24" s="268"/>
      <c r="HX24" s="265"/>
      <c r="HY24" s="265">
        <f t="shared" si="158"/>
        <v>0</v>
      </c>
      <c r="HZ24" s="259">
        <f t="shared" si="115"/>
        <v>28000</v>
      </c>
      <c r="IA24" s="267">
        <v>14000</v>
      </c>
      <c r="IB24" s="267">
        <v>14000</v>
      </c>
      <c r="IC24" s="267"/>
      <c r="ID24" s="238">
        <f t="shared" si="69"/>
        <v>28000</v>
      </c>
      <c r="IE24" s="267"/>
      <c r="IF24" s="267"/>
      <c r="IG24" s="267"/>
      <c r="IH24" s="238">
        <f t="shared" si="70"/>
        <v>0</v>
      </c>
      <c r="II24" s="267"/>
      <c r="IJ24" s="267"/>
      <c r="IK24" s="265"/>
      <c r="IL24" s="238">
        <f t="shared" si="71"/>
        <v>0</v>
      </c>
      <c r="IM24" s="265"/>
      <c r="IN24" s="268"/>
      <c r="IO24" s="265"/>
      <c r="IP24" s="265">
        <f t="shared" si="159"/>
        <v>0</v>
      </c>
      <c r="IQ24" s="260">
        <f t="shared" si="72"/>
        <v>28000</v>
      </c>
      <c r="IR24" s="250"/>
      <c r="IS24" s="250">
        <f t="shared" si="73"/>
        <v>-14000</v>
      </c>
      <c r="IT24" s="238"/>
      <c r="IU24" s="238"/>
      <c r="IV24" s="246">
        <f t="shared" si="22"/>
        <v>0</v>
      </c>
      <c r="IW24" s="244"/>
      <c r="IX24" s="254">
        <f>12000+12000+12000+12000+12000+12000+14909.09+14000+14000</f>
        <v>114909.09</v>
      </c>
      <c r="IY24" s="254"/>
      <c r="IZ24" s="247">
        <f t="shared" ref="IZ24:IZ31" si="187">SUM(IX24:IY24)</f>
        <v>114909.09</v>
      </c>
      <c r="JA24" s="254">
        <f t="shared" ref="JA24:JA31" si="188">SUM(IZ24)</f>
        <v>114909.09</v>
      </c>
      <c r="JB24" s="254"/>
      <c r="JC24" s="254"/>
      <c r="JD24" s="254"/>
      <c r="JE24" s="247">
        <f t="shared" ref="JE24:JE31" si="189">SUM(JA24+JB24-JC24+JD24)</f>
        <v>114909.09</v>
      </c>
      <c r="JF24" s="269">
        <v>12000</v>
      </c>
      <c r="JG24" s="269">
        <v>12000</v>
      </c>
      <c r="JH24" s="269">
        <v>12000</v>
      </c>
      <c r="JI24" s="247">
        <f t="shared" si="116"/>
        <v>36000</v>
      </c>
      <c r="JJ24" s="269">
        <v>12000</v>
      </c>
      <c r="JK24" s="269">
        <v>12000</v>
      </c>
      <c r="JL24" s="269">
        <v>12000</v>
      </c>
      <c r="JM24" s="247">
        <f t="shared" ref="JM24:JM42" si="190">JJ24+JK24+JL24</f>
        <v>36000</v>
      </c>
      <c r="JN24" s="269">
        <v>14909.09</v>
      </c>
      <c r="JO24" s="269">
        <v>14000</v>
      </c>
      <c r="JP24" s="270">
        <v>14000</v>
      </c>
      <c r="JQ24" s="247">
        <f t="shared" si="117"/>
        <v>42909.09</v>
      </c>
      <c r="JR24" s="270"/>
      <c r="JS24" s="270"/>
      <c r="JT24" s="270"/>
      <c r="JU24" s="270"/>
      <c r="JV24" s="247">
        <f t="shared" si="118"/>
        <v>114909.09</v>
      </c>
      <c r="JW24" s="559">
        <v>12000</v>
      </c>
      <c r="JX24" s="588"/>
      <c r="JY24" s="589"/>
      <c r="JZ24" s="572">
        <v>12000</v>
      </c>
      <c r="KA24" s="269">
        <v>12000</v>
      </c>
      <c r="KB24" s="247">
        <f>JW24+JZ24+KA24</f>
        <v>36000</v>
      </c>
      <c r="KC24" s="269">
        <v>12000</v>
      </c>
      <c r="KD24" s="269">
        <v>12000</v>
      </c>
      <c r="KE24" s="269">
        <v>12000</v>
      </c>
      <c r="KF24" s="247">
        <f t="shared" ref="KF24:KF42" si="191">KC24+KD24+KE24</f>
        <v>36000</v>
      </c>
      <c r="KG24" s="269">
        <v>14909.09</v>
      </c>
      <c r="KH24" s="269">
        <v>14000</v>
      </c>
      <c r="KI24" s="270">
        <v>14000</v>
      </c>
      <c r="KJ24" s="247">
        <f t="shared" ref="KJ24:KJ26" si="192">KG24+KH24+KI24</f>
        <v>42909.09</v>
      </c>
      <c r="KK24" s="270"/>
      <c r="KL24" s="270"/>
      <c r="KM24" s="270"/>
      <c r="KN24" s="247">
        <f t="shared" ref="KN24:KN26" si="193">KK24+KL24</f>
        <v>0</v>
      </c>
      <c r="KO24" s="262">
        <f t="shared" ref="KO24:KO27" si="194">KN24+KJ24+KF24+KB24</f>
        <v>114909.09</v>
      </c>
      <c r="KP24" s="254"/>
      <c r="KQ24" s="254">
        <f>JE24-JV24</f>
        <v>0</v>
      </c>
      <c r="KR24" s="247"/>
      <c r="KS24" s="248"/>
      <c r="KT24" s="211">
        <f>JV24-KO24</f>
        <v>0</v>
      </c>
      <c r="KU24" s="211"/>
      <c r="KV24" s="211"/>
      <c r="KW24" s="211"/>
      <c r="KX24" s="211"/>
      <c r="KY24" s="211"/>
      <c r="KZ24" s="211"/>
      <c r="LA24" s="211"/>
      <c r="LB24" s="211"/>
      <c r="LC24" s="211"/>
      <c r="LD24" s="211"/>
      <c r="LF24" s="193">
        <v>16000</v>
      </c>
      <c r="LG24" s="193"/>
      <c r="LH24" s="194">
        <f t="shared" ref="LH24:LH31" si="195">SUM(LF24:LG24)</f>
        <v>16000</v>
      </c>
      <c r="LI24" s="193">
        <f t="shared" ref="LI24:LI31" si="196">SUM(LH24)</f>
        <v>16000</v>
      </c>
      <c r="LJ24" s="193"/>
      <c r="LK24" s="193"/>
      <c r="LL24" s="193"/>
      <c r="LM24" s="194">
        <f t="shared" ref="LM24:LM41" si="197">SUM(LI24+LJ24-LK24+LL24)</f>
        <v>16000</v>
      </c>
      <c r="LN24" s="189">
        <v>16000</v>
      </c>
      <c r="LO24" s="189">
        <v>16000</v>
      </c>
      <c r="LP24" s="189"/>
      <c r="LQ24" s="194">
        <f t="shared" si="119"/>
        <v>32000</v>
      </c>
      <c r="LR24" s="189"/>
      <c r="LS24" s="189"/>
      <c r="LT24" s="189"/>
      <c r="LU24" s="194">
        <f t="shared" si="74"/>
        <v>0</v>
      </c>
      <c r="LV24" s="189"/>
      <c r="LW24" s="189"/>
      <c r="LX24" s="123"/>
      <c r="LY24" s="194">
        <f t="shared" si="120"/>
        <v>0</v>
      </c>
      <c r="LZ24" s="123"/>
      <c r="MA24" s="123"/>
      <c r="MB24" s="123"/>
      <c r="MC24" s="123">
        <f t="shared" si="160"/>
        <v>0</v>
      </c>
      <c r="MD24" s="121">
        <f t="shared" si="121"/>
        <v>32000</v>
      </c>
      <c r="ME24" s="189">
        <v>16000</v>
      </c>
      <c r="MF24" s="189">
        <v>16000</v>
      </c>
      <c r="MG24" s="189"/>
      <c r="MH24" s="194">
        <f t="shared" si="75"/>
        <v>32000</v>
      </c>
      <c r="MI24" s="189"/>
      <c r="MJ24" s="189"/>
      <c r="MK24" s="189"/>
      <c r="ML24" s="194">
        <f t="shared" si="76"/>
        <v>0</v>
      </c>
      <c r="MM24" s="189"/>
      <c r="MN24" s="189"/>
      <c r="MO24" s="123"/>
      <c r="MP24" s="194">
        <f t="shared" si="77"/>
        <v>0</v>
      </c>
      <c r="MQ24" s="123"/>
      <c r="MR24" s="123"/>
      <c r="MS24" s="123"/>
      <c r="MT24" s="123">
        <f t="shared" si="161"/>
        <v>0</v>
      </c>
      <c r="MU24" s="121">
        <f t="shared" si="78"/>
        <v>32000</v>
      </c>
      <c r="MV24" s="193"/>
      <c r="MW24" s="193">
        <f t="shared" si="79"/>
        <v>-16000</v>
      </c>
      <c r="MX24" s="194"/>
      <c r="MY24" s="194"/>
      <c r="MZ24" s="115">
        <f t="shared" si="162"/>
        <v>0</v>
      </c>
      <c r="NB24" s="193">
        <v>14000</v>
      </c>
      <c r="NC24" s="193"/>
      <c r="ND24" s="194">
        <f t="shared" ref="ND24:ND31" si="198">SUM(NB24:NC24)</f>
        <v>14000</v>
      </c>
      <c r="NE24" s="193">
        <f t="shared" ref="NE24:NE32" si="199">SUM(ND24)</f>
        <v>14000</v>
      </c>
      <c r="NF24" s="193"/>
      <c r="NG24" s="193"/>
      <c r="NH24" s="193"/>
      <c r="NI24" s="194">
        <f t="shared" ref="NI24:NI32" si="200">SUM(NE24+NF24-NG24+NH24)</f>
        <v>14000</v>
      </c>
      <c r="NJ24" s="189">
        <v>14000</v>
      </c>
      <c r="NK24" s="189">
        <v>14000</v>
      </c>
      <c r="NL24" s="189"/>
      <c r="NM24" s="194">
        <f t="shared" si="122"/>
        <v>28000</v>
      </c>
      <c r="NN24" s="189"/>
      <c r="NO24" s="189"/>
      <c r="NP24" s="189"/>
      <c r="NQ24" s="194">
        <f t="shared" si="80"/>
        <v>0</v>
      </c>
      <c r="NR24" s="189"/>
      <c r="NS24" s="189"/>
      <c r="NT24" s="123"/>
      <c r="NU24" s="194">
        <f t="shared" si="123"/>
        <v>0</v>
      </c>
      <c r="NV24" s="123"/>
      <c r="NW24" s="123"/>
      <c r="NX24" s="123"/>
      <c r="NY24" s="123">
        <f t="shared" si="163"/>
        <v>0</v>
      </c>
      <c r="NZ24" s="121">
        <f t="shared" si="124"/>
        <v>28000</v>
      </c>
      <c r="OA24" s="189">
        <v>14000</v>
      </c>
      <c r="OB24" s="189">
        <v>14000</v>
      </c>
      <c r="OC24" s="189"/>
      <c r="OD24" s="194">
        <f t="shared" si="125"/>
        <v>28000</v>
      </c>
      <c r="OE24" s="189"/>
      <c r="OF24" s="189"/>
      <c r="OG24" s="189"/>
      <c r="OH24" s="194">
        <f t="shared" si="81"/>
        <v>0</v>
      </c>
      <c r="OI24" s="189"/>
      <c r="OJ24" s="189"/>
      <c r="OK24" s="123"/>
      <c r="OL24" s="194">
        <f t="shared" si="82"/>
        <v>0</v>
      </c>
      <c r="OM24" s="123"/>
      <c r="ON24" s="123"/>
      <c r="OO24" s="123"/>
      <c r="OP24" s="123">
        <f t="shared" si="164"/>
        <v>0</v>
      </c>
      <c r="OQ24" s="122">
        <f t="shared" si="83"/>
        <v>28000</v>
      </c>
      <c r="OR24" s="193"/>
      <c r="OS24" s="193">
        <f t="shared" si="84"/>
        <v>-14000</v>
      </c>
      <c r="OT24" s="194"/>
      <c r="OU24" s="194"/>
      <c r="OV24" s="115">
        <f t="shared" si="28"/>
        <v>0</v>
      </c>
      <c r="OX24" s="193">
        <v>12000</v>
      </c>
      <c r="OY24" s="193"/>
      <c r="OZ24" s="194">
        <f t="shared" ref="OZ24:OZ40" si="201">SUM(OX24:OY24)</f>
        <v>12000</v>
      </c>
      <c r="PA24" s="193">
        <f t="shared" ref="PA24:PA41" si="202">SUM(OZ24)</f>
        <v>12000</v>
      </c>
      <c r="PB24" s="193"/>
      <c r="PC24" s="193"/>
      <c r="PD24" s="193"/>
      <c r="PE24" s="194">
        <f t="shared" ref="PE24:PE41" si="203">SUM(PA24+PB24-PC24+PD24)</f>
        <v>12000</v>
      </c>
      <c r="PF24" s="193">
        <v>12000</v>
      </c>
      <c r="PG24" s="193">
        <v>12000</v>
      </c>
      <c r="PH24" s="189"/>
      <c r="PI24" s="194">
        <f t="shared" si="126"/>
        <v>24000</v>
      </c>
      <c r="PJ24" s="189"/>
      <c r="PK24" s="189"/>
      <c r="PL24" s="189"/>
      <c r="PM24" s="194">
        <f t="shared" si="85"/>
        <v>0</v>
      </c>
      <c r="PN24" s="189"/>
      <c r="PO24" s="189"/>
      <c r="PP24" s="123"/>
      <c r="PQ24" s="194">
        <f t="shared" si="127"/>
        <v>0</v>
      </c>
      <c r="PR24" s="123"/>
      <c r="PS24" s="189"/>
      <c r="PT24" s="123"/>
      <c r="PU24" s="123">
        <f t="shared" si="165"/>
        <v>0</v>
      </c>
      <c r="PV24" s="121">
        <f t="shared" si="128"/>
        <v>24000</v>
      </c>
      <c r="PW24" s="193">
        <v>12000</v>
      </c>
      <c r="PX24" s="193">
        <v>12000</v>
      </c>
      <c r="PY24" s="189"/>
      <c r="PZ24" s="194">
        <f t="shared" si="86"/>
        <v>24000</v>
      </c>
      <c r="QA24" s="189"/>
      <c r="QB24" s="189"/>
      <c r="QC24" s="189"/>
      <c r="QD24" s="194">
        <f t="shared" si="87"/>
        <v>0</v>
      </c>
      <c r="QE24" s="189"/>
      <c r="QF24" s="189"/>
      <c r="QG24" s="123"/>
      <c r="QH24" s="194">
        <f t="shared" si="88"/>
        <v>0</v>
      </c>
      <c r="QI24" s="123"/>
      <c r="QJ24" s="189"/>
      <c r="QK24" s="123"/>
      <c r="QL24" s="123">
        <f t="shared" si="166"/>
        <v>0</v>
      </c>
      <c r="QM24" s="122">
        <f t="shared" si="167"/>
        <v>24000</v>
      </c>
      <c r="QN24" s="193"/>
      <c r="QO24" s="193">
        <f t="shared" si="89"/>
        <v>-12000</v>
      </c>
      <c r="QP24" s="194"/>
      <c r="QQ24" s="194"/>
      <c r="QR24" s="115">
        <f t="shared" si="129"/>
        <v>0</v>
      </c>
      <c r="QT24" s="193">
        <v>10000</v>
      </c>
      <c r="QU24" s="193"/>
      <c r="QV24" s="194">
        <f t="shared" ref="QV24:QV40" si="204">SUM(QT24:QU24)</f>
        <v>10000</v>
      </c>
      <c r="QW24" s="193">
        <f t="shared" ref="QW24:QW40" si="205">SUM(QV24)</f>
        <v>10000</v>
      </c>
      <c r="QX24" s="193"/>
      <c r="QY24" s="193"/>
      <c r="QZ24" s="193"/>
      <c r="RA24" s="194">
        <f t="shared" ref="RA24:RA41" si="206">SUM(QW24+QX24-QY24+QZ24)</f>
        <v>10000</v>
      </c>
      <c r="RB24" s="189">
        <v>10000</v>
      </c>
      <c r="RC24" s="189">
        <v>10000</v>
      </c>
      <c r="RD24" s="189"/>
      <c r="RE24" s="194">
        <f t="shared" si="130"/>
        <v>20000</v>
      </c>
      <c r="RF24" s="189"/>
      <c r="RG24" s="189"/>
      <c r="RH24" s="189"/>
      <c r="RI24" s="194">
        <f t="shared" si="90"/>
        <v>0</v>
      </c>
      <c r="RJ24" s="189"/>
      <c r="RK24" s="189"/>
      <c r="RL24" s="123"/>
      <c r="RM24" s="194">
        <f t="shared" si="131"/>
        <v>0</v>
      </c>
      <c r="RN24" s="123"/>
      <c r="RO24" s="123"/>
      <c r="RP24" s="123"/>
      <c r="RQ24" s="193">
        <f t="shared" si="132"/>
        <v>0</v>
      </c>
      <c r="RR24" s="121">
        <f t="shared" si="168"/>
        <v>20000</v>
      </c>
      <c r="RS24" s="189">
        <v>10000</v>
      </c>
      <c r="RT24" s="189">
        <v>10000</v>
      </c>
      <c r="RU24" s="189"/>
      <c r="RV24" s="194">
        <f t="shared" si="133"/>
        <v>20000</v>
      </c>
      <c r="RW24" s="189"/>
      <c r="RX24" s="189"/>
      <c r="RY24" s="189"/>
      <c r="RZ24" s="194">
        <f t="shared" si="91"/>
        <v>0</v>
      </c>
      <c r="SA24" s="189"/>
      <c r="SB24" s="189"/>
      <c r="SC24" s="123"/>
      <c r="SD24" s="194">
        <f t="shared" si="92"/>
        <v>0</v>
      </c>
      <c r="SE24" s="123"/>
      <c r="SF24" s="123"/>
      <c r="SG24" s="123"/>
      <c r="SH24" s="194">
        <f t="shared" si="134"/>
        <v>0</v>
      </c>
      <c r="SI24" s="122">
        <f t="shared" si="135"/>
        <v>20000</v>
      </c>
      <c r="SJ24" s="193"/>
      <c r="SK24" s="193">
        <f t="shared" si="93"/>
        <v>-10000</v>
      </c>
      <c r="SL24" s="194"/>
      <c r="SM24" s="194"/>
      <c r="SN24" s="115">
        <f t="shared" si="136"/>
        <v>0</v>
      </c>
      <c r="SP24" s="193">
        <v>8000</v>
      </c>
      <c r="SQ24" s="193"/>
      <c r="SR24" s="194">
        <f t="shared" ref="SR24:SR31" si="207">SUM(SP24:SQ24)</f>
        <v>8000</v>
      </c>
      <c r="SS24" s="193">
        <f t="shared" ref="SS24:SS31" si="208">SUM(SR24)</f>
        <v>8000</v>
      </c>
      <c r="ST24" s="193"/>
      <c r="SU24" s="193"/>
      <c r="SV24" s="193"/>
      <c r="SW24" s="194">
        <f t="shared" ref="SW24:SW31" si="209">SUM(SS24+ST24-SU24+SV24)</f>
        <v>8000</v>
      </c>
      <c r="SX24" s="189">
        <v>8000</v>
      </c>
      <c r="SY24" s="189">
        <v>8000</v>
      </c>
      <c r="SZ24" s="189"/>
      <c r="TA24" s="194">
        <f t="shared" si="137"/>
        <v>16000</v>
      </c>
      <c r="TB24" s="189"/>
      <c r="TC24" s="189"/>
      <c r="TD24" s="189"/>
      <c r="TE24" s="194">
        <f t="shared" si="94"/>
        <v>0</v>
      </c>
      <c r="TF24" s="189"/>
      <c r="TG24" s="189"/>
      <c r="TH24" s="123"/>
      <c r="TI24" s="194">
        <f t="shared" si="138"/>
        <v>0</v>
      </c>
      <c r="TJ24" s="123"/>
      <c r="TK24" s="123"/>
      <c r="TL24" s="123"/>
      <c r="TM24" s="193">
        <f t="shared" si="139"/>
        <v>0</v>
      </c>
      <c r="TN24" s="121">
        <f t="shared" si="169"/>
        <v>16000</v>
      </c>
      <c r="TO24" s="189">
        <v>8000</v>
      </c>
      <c r="TP24" s="189">
        <v>8000</v>
      </c>
      <c r="TQ24" s="189"/>
      <c r="TR24" s="194">
        <f t="shared" si="95"/>
        <v>16000</v>
      </c>
      <c r="TS24" s="189"/>
      <c r="TT24" s="189"/>
      <c r="TU24" s="189"/>
      <c r="TV24" s="194">
        <f t="shared" si="96"/>
        <v>0</v>
      </c>
      <c r="TW24" s="189"/>
      <c r="TX24" s="189"/>
      <c r="TY24" s="123"/>
      <c r="TZ24" s="194">
        <f t="shared" si="97"/>
        <v>0</v>
      </c>
      <c r="UA24" s="123"/>
      <c r="UB24" s="123"/>
      <c r="UC24" s="123"/>
      <c r="UD24" s="194">
        <f t="shared" si="140"/>
        <v>0</v>
      </c>
      <c r="UE24" s="122">
        <f t="shared" si="170"/>
        <v>16000</v>
      </c>
      <c r="UF24" s="193"/>
      <c r="UG24" s="193">
        <f t="shared" si="98"/>
        <v>-8000</v>
      </c>
      <c r="UH24" s="194"/>
      <c r="UI24" s="194"/>
      <c r="UJ24" s="194"/>
      <c r="UK24" s="115">
        <f t="shared" si="141"/>
        <v>0</v>
      </c>
      <c r="UL24" s="115">
        <f>CK24+EG24+GC24+HZ24+JV24+MD24+NZ24+PV24+RR24+TN24</f>
        <v>386909.08999999997</v>
      </c>
      <c r="UM24" s="115">
        <f>UL24-AF24</f>
        <v>0</v>
      </c>
      <c r="UN24" s="115">
        <f>DB24+EX24+GT24+IQ24+KO24+MU24+OQ24+QM24+SI24+UE24</f>
        <v>386909.08999999997</v>
      </c>
      <c r="UO24" s="115">
        <f>UN24-AW24</f>
        <v>0</v>
      </c>
      <c r="UP24" s="115"/>
      <c r="UQ24" s="115"/>
      <c r="UR24" s="115">
        <f>BU24+DQ24+FM24+HJ24+JF24+LN24+NJ24+PF24+RB24+SX24</f>
        <v>148000</v>
      </c>
      <c r="US24" s="115">
        <f>UR24-P24</f>
        <v>0</v>
      </c>
      <c r="UT24" s="115"/>
      <c r="UU24" s="115"/>
      <c r="UV24" s="115"/>
      <c r="UW24" s="115"/>
      <c r="UX24" s="115"/>
      <c r="UY24" s="115"/>
      <c r="UZ24" s="115"/>
      <c r="VA24" s="115">
        <f>H24-VB24</f>
        <v>-1848000</v>
      </c>
      <c r="VB24" s="193">
        <f>BM24+DI24+FE24+HB24+IX24+LF24+NB24+OX24+QT24+SP24</f>
        <v>1848000</v>
      </c>
      <c r="VC24" s="193">
        <f>BN24+DJ24+FF24+HC24+IY24+LG24+NC24+OY24+QU24+SQ24</f>
        <v>0</v>
      </c>
      <c r="VD24" s="194">
        <f t="shared" si="142"/>
        <v>1848000</v>
      </c>
      <c r="VE24" s="193">
        <f t="shared" si="171"/>
        <v>1848000</v>
      </c>
      <c r="VF24" s="193"/>
      <c r="VG24" s="193"/>
      <c r="VH24" s="193"/>
      <c r="VI24" s="194">
        <f t="shared" ref="VI24:VI41" si="210">SUM(VE24+VF24-VG24+VH24)</f>
        <v>1848000</v>
      </c>
      <c r="VJ24" s="189"/>
      <c r="VK24" s="189"/>
      <c r="VL24" s="189"/>
      <c r="VM24" s="194">
        <f t="shared" si="143"/>
        <v>0</v>
      </c>
      <c r="VN24" s="189"/>
      <c r="VO24" s="189"/>
      <c r="VP24" s="189"/>
      <c r="VQ24" s="194">
        <f t="shared" si="99"/>
        <v>0</v>
      </c>
      <c r="VR24" s="189"/>
      <c r="VS24" s="189"/>
      <c r="VT24" s="123"/>
      <c r="VU24" s="194">
        <f t="shared" si="144"/>
        <v>0</v>
      </c>
      <c r="VV24" s="123"/>
      <c r="VW24" s="123"/>
      <c r="VX24" s="123"/>
      <c r="VY24" s="123">
        <v>0</v>
      </c>
      <c r="VZ24" s="121">
        <f t="shared" si="145"/>
        <v>0</v>
      </c>
      <c r="WA24" s="189"/>
      <c r="WB24" s="189"/>
      <c r="WC24" s="189"/>
      <c r="WD24" s="194">
        <f t="shared" si="100"/>
        <v>0</v>
      </c>
      <c r="WE24" s="189"/>
      <c r="WF24" s="189"/>
      <c r="WG24" s="189"/>
      <c r="WH24" s="194">
        <f t="shared" si="101"/>
        <v>0</v>
      </c>
      <c r="WI24" s="189"/>
      <c r="WJ24" s="189"/>
      <c r="WK24" s="123"/>
      <c r="WL24" s="194">
        <f t="shared" si="102"/>
        <v>0</v>
      </c>
      <c r="WM24" s="123"/>
      <c r="WN24" s="123"/>
      <c r="WO24" s="123"/>
      <c r="WP24" s="123">
        <v>0</v>
      </c>
      <c r="WQ24" s="122">
        <f t="shared" si="103"/>
        <v>0</v>
      </c>
      <c r="WR24" s="120"/>
      <c r="WS24" s="120"/>
      <c r="WT24" s="194"/>
      <c r="WU24" s="194"/>
      <c r="WV24" s="115">
        <f t="shared" si="146"/>
        <v>0</v>
      </c>
      <c r="WY24" s="115">
        <f>VI24-BT24-DP24-FL24-HI24-JE24-LM24-NI24-PE24-RA24-SW24</f>
        <v>8.7311491370201111E-11</v>
      </c>
      <c r="WZ24" s="115">
        <f>VD24-BO24-DK24-FG24-HD24-IZ24-LH24-ND24-OZ24-QV24-SR24</f>
        <v>8.7311491370201111E-11</v>
      </c>
    </row>
    <row r="25" spans="1:624" s="116" customFormat="1" ht="13.5" x14ac:dyDescent="0.25">
      <c r="A25" s="444" t="s">
        <v>96</v>
      </c>
      <c r="B25" s="420"/>
      <c r="C25" s="416"/>
      <c r="D25" s="416"/>
      <c r="E25" s="416"/>
      <c r="F25" s="257"/>
      <c r="G25" s="272" t="s">
        <v>97</v>
      </c>
      <c r="H25" s="250"/>
      <c r="I25" s="250">
        <f>BN25+DJ25+FF25+HC25+IY25+LG25+NC25+OY25+QU25+SQ25</f>
        <v>0</v>
      </c>
      <c r="J25" s="238">
        <f t="shared" si="172"/>
        <v>0</v>
      </c>
      <c r="K25" s="250">
        <f t="shared" si="173"/>
        <v>0</v>
      </c>
      <c r="L25" s="250"/>
      <c r="M25" s="250"/>
      <c r="N25" s="250"/>
      <c r="O25" s="238">
        <f t="shared" si="174"/>
        <v>0</v>
      </c>
      <c r="P25" s="250">
        <f>BU25+DQ25+FM25+HJ25+JF25+LN25+NJ25+PF25+RB25+SX25</f>
        <v>71500</v>
      </c>
      <c r="Q25" s="250">
        <f>BV25+DR25+FN25+HK25+JG25+LO25+NK25+PG25+RC25+SY25</f>
        <v>71500</v>
      </c>
      <c r="R25" s="250">
        <f>BW25+DS25+FO25+HL25+JH25+LP25+NL25+PH25+RD25+SZ25</f>
        <v>8500</v>
      </c>
      <c r="S25" s="238">
        <f t="shared" si="37"/>
        <v>151500</v>
      </c>
      <c r="T25" s="250">
        <f>BY25+DU25+FQ25+HN25+JJ25+LR25+NN25+PJ25+RF25+TB25</f>
        <v>8500</v>
      </c>
      <c r="U25" s="250">
        <f>BZ25+DV25+FR25+HO25+JK25+LS25+NO25+PK25+RG25+TC25</f>
        <v>8500</v>
      </c>
      <c r="V25" s="250">
        <f>CA25+DW25+FS25+HP25+JL25+LT25+NP25+PL25+RH25+TD25</f>
        <v>8500</v>
      </c>
      <c r="W25" s="238">
        <f t="shared" si="38"/>
        <v>25500</v>
      </c>
      <c r="X25" s="250">
        <f>CC25+DY25+FU25+HR25+JN25+LV25+NR25+PN25+RJ25+TF25</f>
        <v>8500</v>
      </c>
      <c r="Y25" s="250">
        <f>CD25+DZ25+FV25+HS25+JO25+LW25+NS25+PO25+RK25+TG25</f>
        <v>8500</v>
      </c>
      <c r="Z25" s="250">
        <f>CE25+EA25+FW25+HT25+JP25+LX25+NT25+PP25+RL25+TH25</f>
        <v>8500</v>
      </c>
      <c r="AA25" s="238">
        <f t="shared" si="39"/>
        <v>25500</v>
      </c>
      <c r="AB25" s="250">
        <f>CG25+EC25+FY25+HV25+JR25+LZ25+NV25+PR25+RN25+TJ25</f>
        <v>0</v>
      </c>
      <c r="AC25" s="250">
        <f>CH25+ED25+FZ25+HW25+JS25+MA25+NW25+PS25+RO25+TK25</f>
        <v>0</v>
      </c>
      <c r="AD25" s="250">
        <f>CI25+EE25+GA25+HX25+JT25+MB25+NX25+PT25+RP25+TL25</f>
        <v>0</v>
      </c>
      <c r="AE25" s="250">
        <f t="shared" si="40"/>
        <v>0</v>
      </c>
      <c r="AF25" s="238">
        <f t="shared" si="41"/>
        <v>202500</v>
      </c>
      <c r="AG25" s="250">
        <f>CL25+EH25+GD25+IA25+JW25+ME25+OA25+PW25+RS25+TO25</f>
        <v>71500</v>
      </c>
      <c r="AH25" s="250">
        <f>CM25+EI25+GE25+IB25+JZ25+MF25+OB25+PX25+RT25+TP25</f>
        <v>71500</v>
      </c>
      <c r="AI25" s="250">
        <f>CN25+EJ25+GF25+IC25+KA25+MG25+OC25+PY25+RU25+TQ25</f>
        <v>8500</v>
      </c>
      <c r="AJ25" s="238">
        <f t="shared" si="42"/>
        <v>151500</v>
      </c>
      <c r="AK25" s="250">
        <f>CP25+EL25+GH25+IE25+KC25+MI25+OE25+QA25+RW25+TS25</f>
        <v>8500</v>
      </c>
      <c r="AL25" s="250">
        <f>CQ25+EM25+GI25+IF25+KD25+MJ25+OF25+QB25+RX25+TT25</f>
        <v>8500</v>
      </c>
      <c r="AM25" s="250">
        <f>CR25+EN25+GJ25+IG25+KE25+MK25+OG25+QC25+RY25+TU25</f>
        <v>8500</v>
      </c>
      <c r="AN25" s="238">
        <f t="shared" si="43"/>
        <v>25500</v>
      </c>
      <c r="AO25" s="250">
        <f>CT25+EP25+GL25+II25+KG25+MM25+OI25+QE25+SA25+TW25</f>
        <v>8500</v>
      </c>
      <c r="AP25" s="250">
        <f>CU25+EQ25+GM25+IJ25+KH25+MN25+OJ25+QF25+SB25+TX25</f>
        <v>8500</v>
      </c>
      <c r="AQ25" s="250">
        <f>CV25+ER25+GN25+IK25+KI25+MO25+OK25+QG25+SC25+TY25</f>
        <v>8500</v>
      </c>
      <c r="AR25" s="238">
        <f t="shared" si="44"/>
        <v>25500</v>
      </c>
      <c r="AS25" s="250">
        <f>CX25+ET25+GP25+IM25+KK25+MQ25+OM25+QI25+SE25+UA25</f>
        <v>0</v>
      </c>
      <c r="AT25" s="250">
        <f>CY25+EU25+GQ25+IN25+KL25+MR25+ON25+QJ25+SF25+UB25</f>
        <v>0</v>
      </c>
      <c r="AU25" s="250">
        <f>CZ25+EV25+GR25+IO25+KM25+MS25+OO25+QK25+SG25+UC25</f>
        <v>0</v>
      </c>
      <c r="AV25" s="238">
        <f t="shared" si="46"/>
        <v>0</v>
      </c>
      <c r="AW25" s="238">
        <f t="shared" si="147"/>
        <v>202500</v>
      </c>
      <c r="AX25" s="250">
        <f t="shared" si="47"/>
        <v>0</v>
      </c>
      <c r="AY25" s="238">
        <f t="shared" si="48"/>
        <v>-202500</v>
      </c>
      <c r="AZ25" s="238">
        <f>DE25+FA25+GW25+IT25+KR25+MX25+OT25+QP25+SL25+UH25</f>
        <v>0</v>
      </c>
      <c r="BA25" s="238">
        <f>DF25+FB25+GX25+IU25+KS25+MY25+OU25+QQ25+SM25+UI25</f>
        <v>0</v>
      </c>
      <c r="BB25" s="239">
        <f>CK25+EG25+GC25+HZ25+JV25+MD25+NZ25+PV25+RR25+TN25</f>
        <v>202500</v>
      </c>
      <c r="BC25" s="239">
        <f t="shared" si="45"/>
        <v>0</v>
      </c>
      <c r="BD25" s="238">
        <f>AZ25-DE25-FA25-GW25-IT25-KR25-MX25-OT25-QP25-SL25-UH25</f>
        <v>0</v>
      </c>
      <c r="BE25" s="240"/>
      <c r="BF25" s="241">
        <f t="shared" si="15"/>
        <v>588000</v>
      </c>
      <c r="BG25" s="241">
        <f t="shared" si="49"/>
        <v>588000</v>
      </c>
      <c r="BH25" s="242"/>
      <c r="BI25" s="242"/>
      <c r="BJ25" s="241"/>
      <c r="BK25" s="251">
        <v>588000</v>
      </c>
      <c r="BL25" s="251">
        <f>DI25+FE25+HB25+IX25+LF25+NB25+OX25+QT25+SP25</f>
        <v>120500</v>
      </c>
      <c r="BM25" s="251">
        <f>588000-BL25</f>
        <v>467500</v>
      </c>
      <c r="BN25" s="251"/>
      <c r="BO25" s="238">
        <f t="shared" si="175"/>
        <v>467500</v>
      </c>
      <c r="BP25" s="251">
        <f t="shared" si="176"/>
        <v>467500</v>
      </c>
      <c r="BQ25" s="251"/>
      <c r="BR25" s="251"/>
      <c r="BS25" s="251"/>
      <c r="BT25" s="238">
        <f t="shared" si="177"/>
        <v>467500</v>
      </c>
      <c r="BU25" s="251">
        <v>19000</v>
      </c>
      <c r="BV25" s="251">
        <v>19000</v>
      </c>
      <c r="BW25" s="251"/>
      <c r="BX25" s="238">
        <f t="shared" si="50"/>
        <v>38000</v>
      </c>
      <c r="BY25" s="251"/>
      <c r="BZ25" s="251"/>
      <c r="CA25" s="251"/>
      <c r="CB25" s="238">
        <f t="shared" si="51"/>
        <v>0</v>
      </c>
      <c r="CC25" s="251"/>
      <c r="CD25" s="251"/>
      <c r="CE25" s="251"/>
      <c r="CF25" s="238">
        <f t="shared" si="104"/>
        <v>0</v>
      </c>
      <c r="CG25" s="251"/>
      <c r="CH25" s="251"/>
      <c r="CI25" s="251"/>
      <c r="CJ25" s="251">
        <f t="shared" si="148"/>
        <v>0</v>
      </c>
      <c r="CK25" s="238">
        <f t="shared" si="149"/>
        <v>38000</v>
      </c>
      <c r="CL25" s="251">
        <v>19000</v>
      </c>
      <c r="CM25" s="251">
        <v>19000</v>
      </c>
      <c r="CN25" s="251"/>
      <c r="CO25" s="238">
        <f t="shared" si="53"/>
        <v>38000</v>
      </c>
      <c r="CP25" s="251"/>
      <c r="CQ25" s="251"/>
      <c r="CR25" s="251"/>
      <c r="CS25" s="238">
        <f t="shared" si="54"/>
        <v>0</v>
      </c>
      <c r="CT25" s="251"/>
      <c r="CU25" s="251"/>
      <c r="CV25" s="251"/>
      <c r="CW25" s="238">
        <f t="shared" si="105"/>
        <v>0</v>
      </c>
      <c r="CX25" s="251"/>
      <c r="CY25" s="251"/>
      <c r="CZ25" s="251"/>
      <c r="DA25" s="251">
        <f t="shared" si="55"/>
        <v>0</v>
      </c>
      <c r="DB25" s="238">
        <f t="shared" si="106"/>
        <v>38000</v>
      </c>
      <c r="DC25" s="251"/>
      <c r="DD25" s="251">
        <f t="shared" si="150"/>
        <v>429500</v>
      </c>
      <c r="DE25" s="238"/>
      <c r="DF25" s="238"/>
      <c r="DG25" s="243">
        <f t="shared" si="151"/>
        <v>0</v>
      </c>
      <c r="DH25" s="244"/>
      <c r="DI25" s="250">
        <v>8500</v>
      </c>
      <c r="DJ25" s="250"/>
      <c r="DK25" s="238">
        <f t="shared" si="178"/>
        <v>8500</v>
      </c>
      <c r="DL25" s="250">
        <f t="shared" si="179"/>
        <v>8500</v>
      </c>
      <c r="DM25" s="250"/>
      <c r="DN25" s="250"/>
      <c r="DO25" s="250"/>
      <c r="DP25" s="238">
        <f t="shared" si="180"/>
        <v>8500</v>
      </c>
      <c r="DQ25" s="250">
        <v>8500</v>
      </c>
      <c r="DR25" s="250">
        <v>8500</v>
      </c>
      <c r="DS25" s="264"/>
      <c r="DT25" s="238">
        <f t="shared" si="56"/>
        <v>17000</v>
      </c>
      <c r="DU25" s="264"/>
      <c r="DV25" s="264"/>
      <c r="DW25" s="264"/>
      <c r="DX25" s="238">
        <f t="shared" si="57"/>
        <v>0</v>
      </c>
      <c r="DY25" s="264"/>
      <c r="DZ25" s="264"/>
      <c r="EA25" s="265"/>
      <c r="EB25" s="238">
        <f t="shared" si="107"/>
        <v>0</v>
      </c>
      <c r="EC25" s="265"/>
      <c r="ED25" s="266"/>
      <c r="EE25" s="265"/>
      <c r="EF25" s="265">
        <f t="shared" si="152"/>
        <v>0</v>
      </c>
      <c r="EG25" s="259">
        <f t="shared" si="153"/>
        <v>17000</v>
      </c>
      <c r="EH25" s="250">
        <v>8500</v>
      </c>
      <c r="EI25" s="250">
        <v>8500</v>
      </c>
      <c r="EJ25" s="264"/>
      <c r="EK25" s="238">
        <f t="shared" si="58"/>
        <v>17000</v>
      </c>
      <c r="EL25" s="264"/>
      <c r="EM25" s="264"/>
      <c r="EN25" s="264"/>
      <c r="EO25" s="238">
        <f t="shared" si="59"/>
        <v>0</v>
      </c>
      <c r="EP25" s="264"/>
      <c r="EQ25" s="264"/>
      <c r="ER25" s="265"/>
      <c r="ES25" s="238">
        <f t="shared" si="60"/>
        <v>0</v>
      </c>
      <c r="ET25" s="265"/>
      <c r="EU25" s="266"/>
      <c r="EV25" s="265"/>
      <c r="EW25" s="265">
        <f t="shared" si="154"/>
        <v>0</v>
      </c>
      <c r="EX25" s="260">
        <f t="shared" si="61"/>
        <v>17000</v>
      </c>
      <c r="EY25" s="250"/>
      <c r="EZ25" s="250">
        <f t="shared" si="155"/>
        <v>-8500</v>
      </c>
      <c r="FA25" s="238"/>
      <c r="FB25" s="238"/>
      <c r="FC25" s="246">
        <f t="shared" si="108"/>
        <v>0</v>
      </c>
      <c r="FD25" s="244"/>
      <c r="FE25" s="250">
        <v>8500</v>
      </c>
      <c r="FF25" s="250"/>
      <c r="FG25" s="238">
        <f t="shared" si="181"/>
        <v>8500</v>
      </c>
      <c r="FH25" s="250">
        <f t="shared" si="182"/>
        <v>8500</v>
      </c>
      <c r="FI25" s="250"/>
      <c r="FJ25" s="250"/>
      <c r="FK25" s="250"/>
      <c r="FL25" s="238">
        <f t="shared" si="183"/>
        <v>8500</v>
      </c>
      <c r="FM25" s="250">
        <v>8500</v>
      </c>
      <c r="FN25" s="250">
        <v>8500</v>
      </c>
      <c r="FO25" s="267"/>
      <c r="FP25" s="238">
        <f t="shared" si="109"/>
        <v>17000</v>
      </c>
      <c r="FQ25" s="267"/>
      <c r="FR25" s="267"/>
      <c r="FS25" s="267"/>
      <c r="FT25" s="238">
        <f>SUM(FQ25:FS25)</f>
        <v>0</v>
      </c>
      <c r="FU25" s="267"/>
      <c r="FV25" s="267"/>
      <c r="FW25" s="265"/>
      <c r="FX25" s="238">
        <f>SUM(FU25:FW25)</f>
        <v>0</v>
      </c>
      <c r="FY25" s="265"/>
      <c r="FZ25" s="265"/>
      <c r="GA25" s="265"/>
      <c r="GB25" s="265">
        <f t="shared" si="156"/>
        <v>0</v>
      </c>
      <c r="GC25" s="259">
        <f>SUM(GB25,FX25,FT25,FP25)</f>
        <v>17000</v>
      </c>
      <c r="GD25" s="250">
        <v>8500</v>
      </c>
      <c r="GE25" s="250">
        <v>8500</v>
      </c>
      <c r="GF25" s="267"/>
      <c r="GG25" s="238">
        <f t="shared" si="63"/>
        <v>17000</v>
      </c>
      <c r="GH25" s="267"/>
      <c r="GI25" s="267"/>
      <c r="GJ25" s="267"/>
      <c r="GK25" s="238">
        <f t="shared" si="64"/>
        <v>0</v>
      </c>
      <c r="GL25" s="267"/>
      <c r="GM25" s="267"/>
      <c r="GN25" s="265"/>
      <c r="GO25" s="238">
        <f t="shared" si="65"/>
        <v>0</v>
      </c>
      <c r="GP25" s="265"/>
      <c r="GQ25" s="265"/>
      <c r="GR25" s="265"/>
      <c r="GS25" s="265">
        <f t="shared" si="157"/>
        <v>0</v>
      </c>
      <c r="GT25" s="260">
        <f t="shared" si="66"/>
        <v>17000</v>
      </c>
      <c r="GU25" s="250"/>
      <c r="GV25" s="250">
        <f t="shared" si="67"/>
        <v>-8500</v>
      </c>
      <c r="GW25" s="238"/>
      <c r="GX25" s="238"/>
      <c r="GY25" s="246">
        <f t="shared" si="112"/>
        <v>0</v>
      </c>
      <c r="GZ25" s="244"/>
      <c r="HA25" s="244"/>
      <c r="HB25" s="250">
        <v>8500</v>
      </c>
      <c r="HC25" s="250"/>
      <c r="HD25" s="238">
        <f t="shared" si="184"/>
        <v>8500</v>
      </c>
      <c r="HE25" s="250">
        <f t="shared" si="185"/>
        <v>8500</v>
      </c>
      <c r="HF25" s="250"/>
      <c r="HG25" s="250"/>
      <c r="HH25" s="238"/>
      <c r="HI25" s="238">
        <f t="shared" si="186"/>
        <v>8500</v>
      </c>
      <c r="HJ25" s="267">
        <v>8500</v>
      </c>
      <c r="HK25" s="267">
        <v>8500</v>
      </c>
      <c r="HL25" s="267"/>
      <c r="HM25" s="238">
        <f t="shared" si="113"/>
        <v>17000</v>
      </c>
      <c r="HN25" s="267"/>
      <c r="HO25" s="267"/>
      <c r="HP25" s="267"/>
      <c r="HQ25" s="238">
        <f t="shared" si="68"/>
        <v>0</v>
      </c>
      <c r="HR25" s="267"/>
      <c r="HS25" s="267"/>
      <c r="HT25" s="265"/>
      <c r="HU25" s="238">
        <f t="shared" si="114"/>
        <v>0</v>
      </c>
      <c r="HV25" s="265"/>
      <c r="HW25" s="268"/>
      <c r="HX25" s="265"/>
      <c r="HY25" s="265">
        <f t="shared" si="158"/>
        <v>0</v>
      </c>
      <c r="HZ25" s="259">
        <f t="shared" si="115"/>
        <v>17000</v>
      </c>
      <c r="IA25" s="267">
        <v>8500</v>
      </c>
      <c r="IB25" s="267">
        <v>8500</v>
      </c>
      <c r="IC25" s="267"/>
      <c r="ID25" s="238">
        <f t="shared" si="69"/>
        <v>17000</v>
      </c>
      <c r="IE25" s="267"/>
      <c r="IF25" s="267"/>
      <c r="IG25" s="267"/>
      <c r="IH25" s="238">
        <f t="shared" si="70"/>
        <v>0</v>
      </c>
      <c r="II25" s="267"/>
      <c r="IJ25" s="267"/>
      <c r="IK25" s="265"/>
      <c r="IL25" s="238">
        <f t="shared" si="71"/>
        <v>0</v>
      </c>
      <c r="IM25" s="265"/>
      <c r="IN25" s="268"/>
      <c r="IO25" s="265"/>
      <c r="IP25" s="265">
        <f t="shared" si="159"/>
        <v>0</v>
      </c>
      <c r="IQ25" s="260">
        <f t="shared" si="72"/>
        <v>17000</v>
      </c>
      <c r="IR25" s="250"/>
      <c r="IS25" s="250">
        <f t="shared" si="73"/>
        <v>-8500</v>
      </c>
      <c r="IT25" s="238"/>
      <c r="IU25" s="238"/>
      <c r="IV25" s="246">
        <f t="shared" si="22"/>
        <v>0</v>
      </c>
      <c r="IW25" s="244"/>
      <c r="IX25" s="254">
        <f>8500+8500+8500+8500+8500+8500+8500+8500+8500</f>
        <v>76500</v>
      </c>
      <c r="IY25" s="254"/>
      <c r="IZ25" s="247">
        <f t="shared" si="187"/>
        <v>76500</v>
      </c>
      <c r="JA25" s="254">
        <f t="shared" si="188"/>
        <v>76500</v>
      </c>
      <c r="JB25" s="254"/>
      <c r="JC25" s="254"/>
      <c r="JD25" s="254"/>
      <c r="JE25" s="247">
        <f t="shared" si="189"/>
        <v>76500</v>
      </c>
      <c r="JF25" s="269">
        <v>8500</v>
      </c>
      <c r="JG25" s="269">
        <v>8500</v>
      </c>
      <c r="JH25" s="269">
        <v>8500</v>
      </c>
      <c r="JI25" s="247">
        <f t="shared" si="116"/>
        <v>25500</v>
      </c>
      <c r="JJ25" s="269">
        <v>8500</v>
      </c>
      <c r="JK25" s="269">
        <v>8500</v>
      </c>
      <c r="JL25" s="269">
        <v>8500</v>
      </c>
      <c r="JM25" s="247">
        <f t="shared" si="190"/>
        <v>25500</v>
      </c>
      <c r="JN25" s="269">
        <v>8500</v>
      </c>
      <c r="JO25" s="269">
        <v>8500</v>
      </c>
      <c r="JP25" s="270">
        <v>8500</v>
      </c>
      <c r="JQ25" s="247">
        <f t="shared" si="117"/>
        <v>25500</v>
      </c>
      <c r="JR25" s="270"/>
      <c r="JS25" s="270"/>
      <c r="JT25" s="270"/>
      <c r="JU25" s="270"/>
      <c r="JV25" s="247">
        <f t="shared" si="118"/>
        <v>76500</v>
      </c>
      <c r="JW25" s="559">
        <v>8500</v>
      </c>
      <c r="JX25" s="588"/>
      <c r="JY25" s="589"/>
      <c r="JZ25" s="572">
        <v>8500</v>
      </c>
      <c r="KA25" s="269">
        <v>8500</v>
      </c>
      <c r="KB25" s="247">
        <f>JW25+JZ25+KA25</f>
        <v>25500</v>
      </c>
      <c r="KC25" s="269">
        <v>8500</v>
      </c>
      <c r="KD25" s="269">
        <v>8500</v>
      </c>
      <c r="KE25" s="269">
        <v>8500</v>
      </c>
      <c r="KF25" s="247">
        <f t="shared" si="191"/>
        <v>25500</v>
      </c>
      <c r="KG25" s="269">
        <v>8500</v>
      </c>
      <c r="KH25" s="269">
        <v>8500</v>
      </c>
      <c r="KI25" s="270">
        <v>8500</v>
      </c>
      <c r="KJ25" s="247">
        <f t="shared" si="192"/>
        <v>25500</v>
      </c>
      <c r="KK25" s="270"/>
      <c r="KL25" s="270"/>
      <c r="KM25" s="270"/>
      <c r="KN25" s="247">
        <f t="shared" si="193"/>
        <v>0</v>
      </c>
      <c r="KO25" s="262">
        <f t="shared" si="194"/>
        <v>76500</v>
      </c>
      <c r="KP25" s="254"/>
      <c r="KQ25" s="254">
        <f>JE25-JV25</f>
        <v>0</v>
      </c>
      <c r="KR25" s="247"/>
      <c r="KS25" s="248"/>
      <c r="KT25" s="211">
        <f>JV25-KO25</f>
        <v>0</v>
      </c>
      <c r="KU25" s="211"/>
      <c r="KV25" s="211"/>
      <c r="KW25" s="211"/>
      <c r="KX25" s="211"/>
      <c r="KY25" s="211"/>
      <c r="KZ25" s="211"/>
      <c r="LA25" s="211"/>
      <c r="LB25" s="211"/>
      <c r="LC25" s="211"/>
      <c r="LD25" s="211"/>
      <c r="LF25" s="193">
        <v>8500</v>
      </c>
      <c r="LG25" s="193"/>
      <c r="LH25" s="194">
        <f t="shared" si="195"/>
        <v>8500</v>
      </c>
      <c r="LI25" s="193">
        <f t="shared" si="196"/>
        <v>8500</v>
      </c>
      <c r="LJ25" s="193"/>
      <c r="LK25" s="193"/>
      <c r="LL25" s="193"/>
      <c r="LM25" s="194">
        <f t="shared" si="197"/>
        <v>8500</v>
      </c>
      <c r="LN25" s="189">
        <v>8500</v>
      </c>
      <c r="LO25" s="189">
        <v>8500</v>
      </c>
      <c r="LP25" s="189"/>
      <c r="LQ25" s="194">
        <f t="shared" si="119"/>
        <v>17000</v>
      </c>
      <c r="LR25" s="189"/>
      <c r="LS25" s="189"/>
      <c r="LT25" s="189"/>
      <c r="LU25" s="194">
        <f t="shared" si="74"/>
        <v>0</v>
      </c>
      <c r="LV25" s="189"/>
      <c r="LW25" s="189"/>
      <c r="LX25" s="123"/>
      <c r="LY25" s="194">
        <f t="shared" si="120"/>
        <v>0</v>
      </c>
      <c r="LZ25" s="123"/>
      <c r="MA25" s="123"/>
      <c r="MB25" s="123"/>
      <c r="MC25" s="123">
        <f t="shared" si="160"/>
        <v>0</v>
      </c>
      <c r="MD25" s="121">
        <f t="shared" si="121"/>
        <v>17000</v>
      </c>
      <c r="ME25" s="189">
        <v>8500</v>
      </c>
      <c r="MF25" s="189">
        <v>8500</v>
      </c>
      <c r="MG25" s="189"/>
      <c r="MH25" s="194">
        <f t="shared" si="75"/>
        <v>17000</v>
      </c>
      <c r="MI25" s="189"/>
      <c r="MJ25" s="189"/>
      <c r="MK25" s="189"/>
      <c r="ML25" s="194">
        <f t="shared" si="76"/>
        <v>0</v>
      </c>
      <c r="MM25" s="189"/>
      <c r="MN25" s="189"/>
      <c r="MO25" s="123"/>
      <c r="MP25" s="194">
        <f t="shared" si="77"/>
        <v>0</v>
      </c>
      <c r="MQ25" s="123"/>
      <c r="MR25" s="123"/>
      <c r="MS25" s="123"/>
      <c r="MT25" s="123">
        <f t="shared" si="161"/>
        <v>0</v>
      </c>
      <c r="MU25" s="121">
        <f t="shared" si="78"/>
        <v>17000</v>
      </c>
      <c r="MV25" s="193"/>
      <c r="MW25" s="193">
        <f t="shared" si="79"/>
        <v>-8500</v>
      </c>
      <c r="MX25" s="194"/>
      <c r="MY25" s="194"/>
      <c r="MZ25" s="115">
        <f t="shared" si="162"/>
        <v>0</v>
      </c>
      <c r="NB25" s="193">
        <v>5000</v>
      </c>
      <c r="NC25" s="193"/>
      <c r="ND25" s="194">
        <f t="shared" si="198"/>
        <v>5000</v>
      </c>
      <c r="NE25" s="193">
        <f t="shared" si="199"/>
        <v>5000</v>
      </c>
      <c r="NF25" s="193"/>
      <c r="NG25" s="193"/>
      <c r="NH25" s="193"/>
      <c r="NI25" s="194">
        <f t="shared" si="200"/>
        <v>5000</v>
      </c>
      <c r="NJ25" s="189">
        <v>5000</v>
      </c>
      <c r="NK25" s="189">
        <v>5000</v>
      </c>
      <c r="NL25" s="189"/>
      <c r="NM25" s="194">
        <f t="shared" si="122"/>
        <v>10000</v>
      </c>
      <c r="NN25" s="189"/>
      <c r="NO25" s="189"/>
      <c r="NP25" s="189"/>
      <c r="NQ25" s="194">
        <f t="shared" si="80"/>
        <v>0</v>
      </c>
      <c r="NR25" s="189"/>
      <c r="NS25" s="189"/>
      <c r="NT25" s="123"/>
      <c r="NU25" s="194">
        <f t="shared" si="123"/>
        <v>0</v>
      </c>
      <c r="NV25" s="123"/>
      <c r="NW25" s="123"/>
      <c r="NX25" s="123"/>
      <c r="NY25" s="123">
        <f t="shared" si="163"/>
        <v>0</v>
      </c>
      <c r="NZ25" s="121">
        <f t="shared" si="124"/>
        <v>10000</v>
      </c>
      <c r="OA25" s="189">
        <v>5000</v>
      </c>
      <c r="OB25" s="189">
        <v>5000</v>
      </c>
      <c r="OC25" s="189"/>
      <c r="OD25" s="194">
        <f t="shared" si="125"/>
        <v>10000</v>
      </c>
      <c r="OE25" s="189"/>
      <c r="OF25" s="189"/>
      <c r="OG25" s="189"/>
      <c r="OH25" s="194">
        <f t="shared" si="81"/>
        <v>0</v>
      </c>
      <c r="OI25" s="189"/>
      <c r="OJ25" s="189"/>
      <c r="OK25" s="123"/>
      <c r="OL25" s="194">
        <f t="shared" si="82"/>
        <v>0</v>
      </c>
      <c r="OM25" s="123"/>
      <c r="ON25" s="123"/>
      <c r="OO25" s="123"/>
      <c r="OP25" s="123">
        <f t="shared" si="164"/>
        <v>0</v>
      </c>
      <c r="OQ25" s="122">
        <f t="shared" si="83"/>
        <v>10000</v>
      </c>
      <c r="OR25" s="193"/>
      <c r="OS25" s="193">
        <f t="shared" si="84"/>
        <v>-5000</v>
      </c>
      <c r="OT25" s="194"/>
      <c r="OU25" s="194"/>
      <c r="OV25" s="115">
        <f t="shared" si="28"/>
        <v>0</v>
      </c>
      <c r="OX25" s="193">
        <v>5000</v>
      </c>
      <c r="OY25" s="193"/>
      <c r="OZ25" s="194">
        <f t="shared" si="201"/>
        <v>5000</v>
      </c>
      <c r="PA25" s="193">
        <f t="shared" si="202"/>
        <v>5000</v>
      </c>
      <c r="PB25" s="193"/>
      <c r="PC25" s="193"/>
      <c r="PD25" s="193"/>
      <c r="PE25" s="194">
        <f t="shared" si="203"/>
        <v>5000</v>
      </c>
      <c r="PF25" s="193">
        <v>5000</v>
      </c>
      <c r="PG25" s="193">
        <v>5000</v>
      </c>
      <c r="PH25" s="189"/>
      <c r="PI25" s="194">
        <f t="shared" si="126"/>
        <v>10000</v>
      </c>
      <c r="PJ25" s="189"/>
      <c r="PK25" s="189"/>
      <c r="PL25" s="189"/>
      <c r="PM25" s="194">
        <f t="shared" si="85"/>
        <v>0</v>
      </c>
      <c r="PN25" s="189"/>
      <c r="PO25" s="189"/>
      <c r="PP25" s="123"/>
      <c r="PQ25" s="194">
        <f t="shared" si="127"/>
        <v>0</v>
      </c>
      <c r="PR25" s="123"/>
      <c r="PS25" s="189"/>
      <c r="PT25" s="123"/>
      <c r="PU25" s="123">
        <f t="shared" si="165"/>
        <v>0</v>
      </c>
      <c r="PV25" s="121">
        <f t="shared" si="128"/>
        <v>10000</v>
      </c>
      <c r="PW25" s="193">
        <v>5000</v>
      </c>
      <c r="PX25" s="193">
        <v>5000</v>
      </c>
      <c r="PY25" s="189"/>
      <c r="PZ25" s="194">
        <f t="shared" si="86"/>
        <v>10000</v>
      </c>
      <c r="QA25" s="189"/>
      <c r="QB25" s="189"/>
      <c r="QC25" s="189"/>
      <c r="QD25" s="194">
        <f t="shared" si="87"/>
        <v>0</v>
      </c>
      <c r="QE25" s="189"/>
      <c r="QF25" s="189"/>
      <c r="QG25" s="123"/>
      <c r="QH25" s="194">
        <f t="shared" si="88"/>
        <v>0</v>
      </c>
      <c r="QI25" s="123"/>
      <c r="QJ25" s="189"/>
      <c r="QK25" s="123"/>
      <c r="QL25" s="123">
        <f t="shared" si="166"/>
        <v>0</v>
      </c>
      <c r="QM25" s="122">
        <f t="shared" si="167"/>
        <v>10000</v>
      </c>
      <c r="QN25" s="193"/>
      <c r="QO25" s="193">
        <f t="shared" si="89"/>
        <v>-5000</v>
      </c>
      <c r="QP25" s="194"/>
      <c r="QQ25" s="194"/>
      <c r="QR25" s="115">
        <f t="shared" si="129"/>
        <v>0</v>
      </c>
      <c r="QT25" s="193"/>
      <c r="QU25" s="193"/>
      <c r="QV25" s="194">
        <f t="shared" si="204"/>
        <v>0</v>
      </c>
      <c r="QW25" s="193">
        <f t="shared" si="205"/>
        <v>0</v>
      </c>
      <c r="QX25" s="193"/>
      <c r="QY25" s="193"/>
      <c r="QZ25" s="193"/>
      <c r="RA25" s="194">
        <f t="shared" si="206"/>
        <v>0</v>
      </c>
      <c r="RB25" s="189"/>
      <c r="RC25" s="189"/>
      <c r="RD25" s="189"/>
      <c r="RE25" s="194">
        <f t="shared" si="130"/>
        <v>0</v>
      </c>
      <c r="RF25" s="189"/>
      <c r="RG25" s="189"/>
      <c r="RH25" s="189"/>
      <c r="RI25" s="194">
        <f t="shared" si="90"/>
        <v>0</v>
      </c>
      <c r="RJ25" s="189"/>
      <c r="RK25" s="189"/>
      <c r="RL25" s="123"/>
      <c r="RM25" s="194">
        <f t="shared" si="131"/>
        <v>0</v>
      </c>
      <c r="RN25" s="123"/>
      <c r="RO25" s="123"/>
      <c r="RP25" s="123"/>
      <c r="RQ25" s="193">
        <f t="shared" si="132"/>
        <v>0</v>
      </c>
      <c r="RR25" s="121">
        <f t="shared" si="168"/>
        <v>0</v>
      </c>
      <c r="RS25" s="189"/>
      <c r="RT25" s="189"/>
      <c r="RU25" s="189"/>
      <c r="RV25" s="194">
        <f t="shared" si="133"/>
        <v>0</v>
      </c>
      <c r="RW25" s="189"/>
      <c r="RX25" s="189"/>
      <c r="RY25" s="189"/>
      <c r="RZ25" s="194">
        <f t="shared" si="91"/>
        <v>0</v>
      </c>
      <c r="SA25" s="189"/>
      <c r="SB25" s="189"/>
      <c r="SC25" s="123"/>
      <c r="SD25" s="194">
        <f t="shared" si="92"/>
        <v>0</v>
      </c>
      <c r="SE25" s="123"/>
      <c r="SF25" s="123"/>
      <c r="SG25" s="123"/>
      <c r="SH25" s="194">
        <f t="shared" si="134"/>
        <v>0</v>
      </c>
      <c r="SI25" s="122">
        <f t="shared" si="135"/>
        <v>0</v>
      </c>
      <c r="SJ25" s="193"/>
      <c r="SK25" s="193">
        <f t="shared" si="93"/>
        <v>0</v>
      </c>
      <c r="SL25" s="194"/>
      <c r="SM25" s="194"/>
      <c r="SN25" s="115">
        <f t="shared" si="136"/>
        <v>0</v>
      </c>
      <c r="SP25" s="193"/>
      <c r="SQ25" s="193"/>
      <c r="SR25" s="194">
        <f t="shared" si="207"/>
        <v>0</v>
      </c>
      <c r="SS25" s="193">
        <f t="shared" si="208"/>
        <v>0</v>
      </c>
      <c r="ST25" s="193"/>
      <c r="SU25" s="193"/>
      <c r="SV25" s="193"/>
      <c r="SW25" s="194">
        <f t="shared" si="209"/>
        <v>0</v>
      </c>
      <c r="SX25" s="189"/>
      <c r="SY25" s="189"/>
      <c r="SZ25" s="189"/>
      <c r="TA25" s="194">
        <f t="shared" si="137"/>
        <v>0</v>
      </c>
      <c r="TB25" s="189"/>
      <c r="TC25" s="189"/>
      <c r="TD25" s="189"/>
      <c r="TE25" s="194">
        <f t="shared" si="94"/>
        <v>0</v>
      </c>
      <c r="TF25" s="189"/>
      <c r="TG25" s="189"/>
      <c r="TH25" s="123"/>
      <c r="TI25" s="194">
        <f t="shared" si="138"/>
        <v>0</v>
      </c>
      <c r="TJ25" s="123"/>
      <c r="TK25" s="123"/>
      <c r="TL25" s="123"/>
      <c r="TM25" s="193">
        <f t="shared" si="139"/>
        <v>0</v>
      </c>
      <c r="TN25" s="121">
        <f t="shared" si="169"/>
        <v>0</v>
      </c>
      <c r="TO25" s="189"/>
      <c r="TP25" s="189"/>
      <c r="TQ25" s="189"/>
      <c r="TR25" s="194">
        <f t="shared" si="95"/>
        <v>0</v>
      </c>
      <c r="TS25" s="189"/>
      <c r="TT25" s="189"/>
      <c r="TU25" s="189"/>
      <c r="TV25" s="194">
        <f t="shared" si="96"/>
        <v>0</v>
      </c>
      <c r="TW25" s="189"/>
      <c r="TX25" s="189"/>
      <c r="TY25" s="123"/>
      <c r="TZ25" s="194">
        <f t="shared" si="97"/>
        <v>0</v>
      </c>
      <c r="UA25" s="123"/>
      <c r="UB25" s="123"/>
      <c r="UC25" s="123"/>
      <c r="UD25" s="194">
        <f t="shared" si="140"/>
        <v>0</v>
      </c>
      <c r="UE25" s="122">
        <f t="shared" si="170"/>
        <v>0</v>
      </c>
      <c r="UF25" s="193"/>
      <c r="UG25" s="193">
        <f t="shared" si="98"/>
        <v>0</v>
      </c>
      <c r="UH25" s="194"/>
      <c r="UI25" s="194"/>
      <c r="UJ25" s="194"/>
      <c r="UK25" s="115">
        <f t="shared" si="141"/>
        <v>0</v>
      </c>
      <c r="UL25" s="115">
        <f>CK25+EG25+GC25+HZ25+JV25+MD25+NZ25+PV25+RR25+TN25</f>
        <v>202500</v>
      </c>
      <c r="UM25" s="115">
        <f>UL25-AF25</f>
        <v>0</v>
      </c>
      <c r="UN25" s="115">
        <f>DB25+EX25+GT25+IQ25+KO25+MU25+OQ25+QM25+SI25+UE25</f>
        <v>202500</v>
      </c>
      <c r="UO25" s="115">
        <f>UN25-AW25</f>
        <v>0</v>
      </c>
      <c r="UP25" s="115"/>
      <c r="UQ25" s="115"/>
      <c r="UR25" s="115">
        <f>BU25+DQ25+FM25+HJ25+JF25+LN25+NJ25+PF25+RB25+SX25</f>
        <v>71500</v>
      </c>
      <c r="US25" s="115">
        <f>UR25-P25</f>
        <v>0</v>
      </c>
      <c r="UT25" s="115"/>
      <c r="UU25" s="115"/>
      <c r="UV25" s="115"/>
      <c r="UW25" s="115"/>
      <c r="UX25" s="115"/>
      <c r="UY25" s="115"/>
      <c r="UZ25" s="115"/>
      <c r="VA25" s="115">
        <f>H25-VB25</f>
        <v>-588000</v>
      </c>
      <c r="VB25" s="193">
        <f>BM25+DI25+FE25+HB25+IX25+LF25+NB25+OX25+QT25+SP25</f>
        <v>588000</v>
      </c>
      <c r="VC25" s="193">
        <f>BN25+DJ25+FF25+HC25+IY25+LG25+NC25+OY25+QU25+SQ25</f>
        <v>0</v>
      </c>
      <c r="VD25" s="194">
        <f t="shared" si="142"/>
        <v>588000</v>
      </c>
      <c r="VE25" s="193">
        <f t="shared" si="171"/>
        <v>588000</v>
      </c>
      <c r="VF25" s="193"/>
      <c r="VG25" s="193"/>
      <c r="VH25" s="193"/>
      <c r="VI25" s="194">
        <f t="shared" si="210"/>
        <v>588000</v>
      </c>
      <c r="VJ25" s="189"/>
      <c r="VK25" s="189"/>
      <c r="VL25" s="189"/>
      <c r="VM25" s="194">
        <f t="shared" si="143"/>
        <v>0</v>
      </c>
      <c r="VN25" s="189"/>
      <c r="VO25" s="189"/>
      <c r="VP25" s="189"/>
      <c r="VQ25" s="194">
        <f t="shared" si="99"/>
        <v>0</v>
      </c>
      <c r="VR25" s="189"/>
      <c r="VS25" s="189"/>
      <c r="VT25" s="123"/>
      <c r="VU25" s="194">
        <f t="shared" si="144"/>
        <v>0</v>
      </c>
      <c r="VV25" s="123"/>
      <c r="VW25" s="123"/>
      <c r="VX25" s="123"/>
      <c r="VY25" s="123">
        <v>0</v>
      </c>
      <c r="VZ25" s="121">
        <f t="shared" si="145"/>
        <v>0</v>
      </c>
      <c r="WA25" s="189"/>
      <c r="WB25" s="189"/>
      <c r="WC25" s="189"/>
      <c r="WD25" s="194">
        <f t="shared" si="100"/>
        <v>0</v>
      </c>
      <c r="WE25" s="189"/>
      <c r="WF25" s="189"/>
      <c r="WG25" s="189"/>
      <c r="WH25" s="194">
        <f t="shared" si="101"/>
        <v>0</v>
      </c>
      <c r="WI25" s="189"/>
      <c r="WJ25" s="189"/>
      <c r="WK25" s="123"/>
      <c r="WL25" s="194">
        <f t="shared" si="102"/>
        <v>0</v>
      </c>
      <c r="WM25" s="123"/>
      <c r="WN25" s="123"/>
      <c r="WO25" s="123"/>
      <c r="WP25" s="123">
        <v>0</v>
      </c>
      <c r="WQ25" s="122">
        <f t="shared" si="103"/>
        <v>0</v>
      </c>
      <c r="WR25" s="120"/>
      <c r="WS25" s="120"/>
      <c r="WT25" s="194"/>
      <c r="WU25" s="194"/>
      <c r="WV25" s="115">
        <f t="shared" si="146"/>
        <v>0</v>
      </c>
      <c r="WY25" s="115">
        <f>VI25-BT25-DP25-FL25-HI25-JE25-LM25-NI25-PE25-RA25-SW25</f>
        <v>0</v>
      </c>
      <c r="WZ25" s="115">
        <f>VD25-BO25-DK25-FG25-HD25-IZ25-LH25-ND25-OZ25-QV25-SR25</f>
        <v>0</v>
      </c>
    </row>
    <row r="26" spans="1:624" s="116" customFormat="1" ht="13.5" x14ac:dyDescent="0.25">
      <c r="A26" s="444" t="s">
        <v>98</v>
      </c>
      <c r="B26" s="420"/>
      <c r="C26" s="416"/>
      <c r="D26" s="416"/>
      <c r="E26" s="416"/>
      <c r="F26" s="257"/>
      <c r="G26" s="273" t="s">
        <v>99</v>
      </c>
      <c r="H26" s="250"/>
      <c r="I26" s="250">
        <f>BN26+DJ26+FF26+HC26+IY26+LG26+NC26+OY26+QU26+SQ26</f>
        <v>0</v>
      </c>
      <c r="J26" s="238">
        <f t="shared" si="172"/>
        <v>0</v>
      </c>
      <c r="K26" s="250">
        <f t="shared" si="173"/>
        <v>0</v>
      </c>
      <c r="L26" s="250"/>
      <c r="M26" s="250"/>
      <c r="N26" s="250"/>
      <c r="O26" s="238">
        <f t="shared" si="174"/>
        <v>0</v>
      </c>
      <c r="P26" s="250">
        <f>BU26+DQ26+FM26+HJ26+JF26+LN26+NJ26+PF26+RB26+SX26</f>
        <v>71500</v>
      </c>
      <c r="Q26" s="250">
        <f>BV26+DR26+FN26+HK26+JG26+LO26+NK26+PG26+RC26+SY26</f>
        <v>71500</v>
      </c>
      <c r="R26" s="250">
        <f>BW26+DS26+FO26+HL26+JH26+LP26+NL26+PH26+RD26+SZ26</f>
        <v>8500</v>
      </c>
      <c r="S26" s="238">
        <f t="shared" si="37"/>
        <v>151500</v>
      </c>
      <c r="T26" s="250">
        <f>BY26+DU26+FQ26+HN26+JJ26+LR26+NN26+PJ26+RF26+TB26</f>
        <v>8500</v>
      </c>
      <c r="U26" s="250">
        <f>BZ26+DV26+FR26+HO26+JK26+LS26+NO26+PK26+RG26+TC26</f>
        <v>8500</v>
      </c>
      <c r="V26" s="250">
        <f>CA26+DW26+FS26+HP26+JL26+LT26+NP26+PL26+RH26+TD26</f>
        <v>8500</v>
      </c>
      <c r="W26" s="238">
        <f t="shared" si="38"/>
        <v>25500</v>
      </c>
      <c r="X26" s="250">
        <f>CC26+DY26+FU26+HR26+JN26+LV26+NR26+PN26+RJ26+TF26</f>
        <v>8500</v>
      </c>
      <c r="Y26" s="250">
        <f>CD26+DZ26+FV26+HS26+JO26+LW26+NS26+PO26+RK26+TG26</f>
        <v>8500</v>
      </c>
      <c r="Z26" s="250">
        <f>CE26+EA26+FW26+HT26+JP26+LX26+NT26+PP26+RL26+TH26</f>
        <v>8500</v>
      </c>
      <c r="AA26" s="238">
        <f t="shared" si="39"/>
        <v>25500</v>
      </c>
      <c r="AB26" s="250">
        <f>CG26+EC26+FY26+HV26+JR26+LZ26+NV26+PR26+RN26+TJ26</f>
        <v>0</v>
      </c>
      <c r="AC26" s="250">
        <f>CH26+ED26+FZ26+HW26+JS26+MA26+NW26+PS26+RO26+TK26</f>
        <v>0</v>
      </c>
      <c r="AD26" s="250">
        <f>CI26+EE26+GA26+HX26+JT26+MB26+NX26+PT26+RP26+TL26</f>
        <v>0</v>
      </c>
      <c r="AE26" s="250">
        <f t="shared" si="40"/>
        <v>0</v>
      </c>
      <c r="AF26" s="238">
        <f t="shared" si="41"/>
        <v>202500</v>
      </c>
      <c r="AG26" s="250">
        <f>CL26+EH26+GD26+IA26+JW26+ME26+OA26+PW26+RS26+TO26</f>
        <v>71500</v>
      </c>
      <c r="AH26" s="250">
        <f>CM26+EI26+GE26+IB26+JZ26+MF26+OB26+PX26+RT26+TP26</f>
        <v>71500</v>
      </c>
      <c r="AI26" s="250">
        <f>CN26+EJ26+GF26+IC26+KA26+MG26+OC26+PY26+RU26+TQ26</f>
        <v>8500</v>
      </c>
      <c r="AJ26" s="238">
        <f t="shared" si="42"/>
        <v>151500</v>
      </c>
      <c r="AK26" s="250">
        <f>CP26+EL26+GH26+IE26+KC26+MI26+OE26+QA26+RW26+TS26</f>
        <v>8500</v>
      </c>
      <c r="AL26" s="250">
        <f>CQ26+EM26+GI26+IF26+KD26+MJ26+OF26+QB26+RX26+TT26</f>
        <v>8500</v>
      </c>
      <c r="AM26" s="250">
        <f>CR26+EN26+GJ26+IG26+KE26+MK26+OG26+QC26+RY26+TU26</f>
        <v>8500</v>
      </c>
      <c r="AN26" s="238">
        <f t="shared" si="43"/>
        <v>25500</v>
      </c>
      <c r="AO26" s="250">
        <f>CT26+EP26+GL26+II26+KG26+MM26+OI26+QE26+SA26+TW26</f>
        <v>8500</v>
      </c>
      <c r="AP26" s="250">
        <f>CU26+EQ26+GM26+IJ26+KH26+MN26+OJ26+QF26+SB26+TX26</f>
        <v>8500</v>
      </c>
      <c r="AQ26" s="250">
        <f>CV26+ER26+GN26+IK26+KI26+MO26+OK26+QG26+SC26+TY26</f>
        <v>8500</v>
      </c>
      <c r="AR26" s="238">
        <f t="shared" si="44"/>
        <v>25500</v>
      </c>
      <c r="AS26" s="250">
        <f>CX26+ET26+GP26+IM26+KK26+MQ26+OM26+QI26+SE26+UA26</f>
        <v>0</v>
      </c>
      <c r="AT26" s="250">
        <f>CY26+EU26+GQ26+IN26+KL26+MR26+ON26+QJ26+SF26+UB26</f>
        <v>0</v>
      </c>
      <c r="AU26" s="250">
        <f>CZ26+EV26+GR26+IO26+KM26+MS26+OO26+QK26+SG26+UC26</f>
        <v>0</v>
      </c>
      <c r="AV26" s="238">
        <f t="shared" si="46"/>
        <v>0</v>
      </c>
      <c r="AW26" s="238">
        <f t="shared" si="147"/>
        <v>202500</v>
      </c>
      <c r="AX26" s="250">
        <f t="shared" si="47"/>
        <v>0</v>
      </c>
      <c r="AY26" s="238">
        <f t="shared" si="48"/>
        <v>-202500</v>
      </c>
      <c r="AZ26" s="238">
        <f>DE26+FA26+GW26+IT26+KR26+MX26+OT26+QP26+SL26+UH26</f>
        <v>0</v>
      </c>
      <c r="BA26" s="238">
        <f>DF26+FB26+GX26+IU26+KS26+MY26+OU26+QQ26+SM26+UI26</f>
        <v>0</v>
      </c>
      <c r="BB26" s="239">
        <f>CK26+EG26+GC26+HZ26+JV26+MD26+NZ26+PV26+RR26+TN26</f>
        <v>202500</v>
      </c>
      <c r="BC26" s="239">
        <f t="shared" si="45"/>
        <v>0</v>
      </c>
      <c r="BD26" s="238">
        <f>AZ26-DE26-FA26-GW26-IT26-KR26-MX26-OT26-QP26-SL26-UH26</f>
        <v>0</v>
      </c>
      <c r="BE26" s="240"/>
      <c r="BF26" s="241">
        <f t="shared" si="15"/>
        <v>588000</v>
      </c>
      <c r="BG26" s="241">
        <f t="shared" si="49"/>
        <v>588000</v>
      </c>
      <c r="BH26" s="242"/>
      <c r="BI26" s="242"/>
      <c r="BJ26" s="241"/>
      <c r="BK26" s="251">
        <v>588000</v>
      </c>
      <c r="BL26" s="251">
        <f>DI26+FE26+HB26+IX26+LF26+NB26+OX26+QT26+SP26</f>
        <v>120500</v>
      </c>
      <c r="BM26" s="251">
        <f>588000-BL26</f>
        <v>467500</v>
      </c>
      <c r="BN26" s="251"/>
      <c r="BO26" s="238">
        <f t="shared" si="175"/>
        <v>467500</v>
      </c>
      <c r="BP26" s="251">
        <f t="shared" si="176"/>
        <v>467500</v>
      </c>
      <c r="BQ26" s="251"/>
      <c r="BR26" s="251"/>
      <c r="BS26" s="251"/>
      <c r="BT26" s="238">
        <f t="shared" si="177"/>
        <v>467500</v>
      </c>
      <c r="BU26" s="251">
        <v>19000</v>
      </c>
      <c r="BV26" s="251">
        <v>19000</v>
      </c>
      <c r="BW26" s="251"/>
      <c r="BX26" s="238">
        <f t="shared" si="50"/>
        <v>38000</v>
      </c>
      <c r="BY26" s="251"/>
      <c r="BZ26" s="251"/>
      <c r="CA26" s="251"/>
      <c r="CB26" s="238">
        <f t="shared" si="51"/>
        <v>0</v>
      </c>
      <c r="CC26" s="251"/>
      <c r="CD26" s="251"/>
      <c r="CE26" s="251"/>
      <c r="CF26" s="238">
        <f t="shared" si="104"/>
        <v>0</v>
      </c>
      <c r="CG26" s="251"/>
      <c r="CH26" s="251"/>
      <c r="CI26" s="251"/>
      <c r="CJ26" s="251">
        <f t="shared" si="148"/>
        <v>0</v>
      </c>
      <c r="CK26" s="238">
        <f t="shared" si="149"/>
        <v>38000</v>
      </c>
      <c r="CL26" s="251">
        <v>19000</v>
      </c>
      <c r="CM26" s="251">
        <v>19000</v>
      </c>
      <c r="CN26" s="251"/>
      <c r="CO26" s="238">
        <f t="shared" si="53"/>
        <v>38000</v>
      </c>
      <c r="CP26" s="251"/>
      <c r="CQ26" s="251"/>
      <c r="CR26" s="251"/>
      <c r="CS26" s="238">
        <f t="shared" si="54"/>
        <v>0</v>
      </c>
      <c r="CT26" s="251"/>
      <c r="CU26" s="251"/>
      <c r="CV26" s="251"/>
      <c r="CW26" s="238">
        <f t="shared" si="105"/>
        <v>0</v>
      </c>
      <c r="CX26" s="251"/>
      <c r="CY26" s="251"/>
      <c r="CZ26" s="251"/>
      <c r="DA26" s="251">
        <f t="shared" si="55"/>
        <v>0</v>
      </c>
      <c r="DB26" s="238">
        <f t="shared" si="106"/>
        <v>38000</v>
      </c>
      <c r="DC26" s="251"/>
      <c r="DD26" s="251">
        <f t="shared" si="150"/>
        <v>429500</v>
      </c>
      <c r="DE26" s="238"/>
      <c r="DF26" s="238"/>
      <c r="DG26" s="243">
        <f t="shared" si="151"/>
        <v>0</v>
      </c>
      <c r="DH26" s="244"/>
      <c r="DI26" s="250">
        <v>8500</v>
      </c>
      <c r="DJ26" s="250"/>
      <c r="DK26" s="238">
        <f t="shared" si="178"/>
        <v>8500</v>
      </c>
      <c r="DL26" s="250">
        <f t="shared" si="179"/>
        <v>8500</v>
      </c>
      <c r="DM26" s="250"/>
      <c r="DN26" s="250"/>
      <c r="DO26" s="250"/>
      <c r="DP26" s="238">
        <f t="shared" si="180"/>
        <v>8500</v>
      </c>
      <c r="DQ26" s="250">
        <v>8500</v>
      </c>
      <c r="DR26" s="250">
        <v>8500</v>
      </c>
      <c r="DS26" s="264"/>
      <c r="DT26" s="238">
        <f t="shared" si="56"/>
        <v>17000</v>
      </c>
      <c r="DU26" s="264"/>
      <c r="DV26" s="264"/>
      <c r="DW26" s="264"/>
      <c r="DX26" s="238">
        <f t="shared" si="57"/>
        <v>0</v>
      </c>
      <c r="DY26" s="264"/>
      <c r="DZ26" s="264"/>
      <c r="EA26" s="265"/>
      <c r="EB26" s="238">
        <f t="shared" si="107"/>
        <v>0</v>
      </c>
      <c r="EC26" s="265"/>
      <c r="ED26" s="266"/>
      <c r="EE26" s="265"/>
      <c r="EF26" s="265">
        <f t="shared" si="152"/>
        <v>0</v>
      </c>
      <c r="EG26" s="259">
        <f t="shared" si="153"/>
        <v>17000</v>
      </c>
      <c r="EH26" s="250">
        <v>8500</v>
      </c>
      <c r="EI26" s="250">
        <v>8500</v>
      </c>
      <c r="EJ26" s="264"/>
      <c r="EK26" s="238">
        <f t="shared" si="58"/>
        <v>17000</v>
      </c>
      <c r="EL26" s="264"/>
      <c r="EM26" s="264"/>
      <c r="EN26" s="264"/>
      <c r="EO26" s="238">
        <f t="shared" si="59"/>
        <v>0</v>
      </c>
      <c r="EP26" s="264"/>
      <c r="EQ26" s="264"/>
      <c r="ER26" s="265"/>
      <c r="ES26" s="238">
        <f t="shared" si="60"/>
        <v>0</v>
      </c>
      <c r="ET26" s="265"/>
      <c r="EU26" s="266"/>
      <c r="EV26" s="265"/>
      <c r="EW26" s="265">
        <f t="shared" si="154"/>
        <v>0</v>
      </c>
      <c r="EX26" s="260">
        <f t="shared" si="61"/>
        <v>17000</v>
      </c>
      <c r="EY26" s="250"/>
      <c r="EZ26" s="250">
        <f t="shared" si="155"/>
        <v>-8500</v>
      </c>
      <c r="FA26" s="238"/>
      <c r="FB26" s="238"/>
      <c r="FC26" s="246">
        <f t="shared" si="108"/>
        <v>0</v>
      </c>
      <c r="FD26" s="244"/>
      <c r="FE26" s="250">
        <v>8500</v>
      </c>
      <c r="FF26" s="250"/>
      <c r="FG26" s="238">
        <f t="shared" si="181"/>
        <v>8500</v>
      </c>
      <c r="FH26" s="250">
        <f t="shared" si="182"/>
        <v>8500</v>
      </c>
      <c r="FI26" s="250"/>
      <c r="FJ26" s="250"/>
      <c r="FK26" s="250"/>
      <c r="FL26" s="238">
        <f t="shared" si="183"/>
        <v>8500</v>
      </c>
      <c r="FM26" s="250">
        <v>8500</v>
      </c>
      <c r="FN26" s="250">
        <v>8500</v>
      </c>
      <c r="FO26" s="267"/>
      <c r="FP26" s="238">
        <f t="shared" si="109"/>
        <v>17000</v>
      </c>
      <c r="FQ26" s="267"/>
      <c r="FR26" s="267"/>
      <c r="FS26" s="267"/>
      <c r="FT26" s="238">
        <f t="shared" si="62"/>
        <v>0</v>
      </c>
      <c r="FU26" s="267"/>
      <c r="FV26" s="267"/>
      <c r="FW26" s="265"/>
      <c r="FX26" s="238">
        <f t="shared" si="110"/>
        <v>0</v>
      </c>
      <c r="FY26" s="265"/>
      <c r="FZ26" s="265"/>
      <c r="GA26" s="265"/>
      <c r="GB26" s="265">
        <f t="shared" si="156"/>
        <v>0</v>
      </c>
      <c r="GC26" s="259">
        <f t="shared" si="111"/>
        <v>17000</v>
      </c>
      <c r="GD26" s="250">
        <v>8500</v>
      </c>
      <c r="GE26" s="250">
        <v>8500</v>
      </c>
      <c r="GF26" s="267"/>
      <c r="GG26" s="238">
        <f t="shared" si="63"/>
        <v>17000</v>
      </c>
      <c r="GH26" s="267"/>
      <c r="GI26" s="267"/>
      <c r="GJ26" s="267"/>
      <c r="GK26" s="238">
        <f t="shared" si="64"/>
        <v>0</v>
      </c>
      <c r="GL26" s="267"/>
      <c r="GM26" s="267"/>
      <c r="GN26" s="265"/>
      <c r="GO26" s="238">
        <f t="shared" si="65"/>
        <v>0</v>
      </c>
      <c r="GP26" s="265"/>
      <c r="GQ26" s="265"/>
      <c r="GR26" s="265"/>
      <c r="GS26" s="265">
        <f t="shared" si="157"/>
        <v>0</v>
      </c>
      <c r="GT26" s="260">
        <f t="shared" si="66"/>
        <v>17000</v>
      </c>
      <c r="GU26" s="250"/>
      <c r="GV26" s="250">
        <f t="shared" si="67"/>
        <v>-8500</v>
      </c>
      <c r="GW26" s="238"/>
      <c r="GX26" s="238"/>
      <c r="GY26" s="246">
        <f t="shared" si="112"/>
        <v>0</v>
      </c>
      <c r="GZ26" s="244"/>
      <c r="HA26" s="244"/>
      <c r="HB26" s="250">
        <v>8500</v>
      </c>
      <c r="HC26" s="250"/>
      <c r="HD26" s="238">
        <f t="shared" si="184"/>
        <v>8500</v>
      </c>
      <c r="HE26" s="250">
        <f t="shared" si="185"/>
        <v>8500</v>
      </c>
      <c r="HF26" s="250"/>
      <c r="HG26" s="250"/>
      <c r="HH26" s="238"/>
      <c r="HI26" s="238">
        <f t="shared" si="186"/>
        <v>8500</v>
      </c>
      <c r="HJ26" s="267">
        <v>8500</v>
      </c>
      <c r="HK26" s="267">
        <v>8500</v>
      </c>
      <c r="HL26" s="267"/>
      <c r="HM26" s="238">
        <f t="shared" si="113"/>
        <v>17000</v>
      </c>
      <c r="HN26" s="267"/>
      <c r="HO26" s="267"/>
      <c r="HP26" s="267"/>
      <c r="HQ26" s="238">
        <f t="shared" si="68"/>
        <v>0</v>
      </c>
      <c r="HR26" s="267"/>
      <c r="HS26" s="267"/>
      <c r="HT26" s="265"/>
      <c r="HU26" s="238">
        <f t="shared" si="114"/>
        <v>0</v>
      </c>
      <c r="HV26" s="265"/>
      <c r="HW26" s="268"/>
      <c r="HX26" s="265"/>
      <c r="HY26" s="265">
        <f t="shared" si="158"/>
        <v>0</v>
      </c>
      <c r="HZ26" s="259">
        <f t="shared" si="115"/>
        <v>17000</v>
      </c>
      <c r="IA26" s="267">
        <v>8500</v>
      </c>
      <c r="IB26" s="267">
        <v>8500</v>
      </c>
      <c r="IC26" s="267"/>
      <c r="ID26" s="238">
        <f t="shared" si="69"/>
        <v>17000</v>
      </c>
      <c r="IE26" s="267"/>
      <c r="IF26" s="267"/>
      <c r="IG26" s="267"/>
      <c r="IH26" s="238">
        <f t="shared" si="70"/>
        <v>0</v>
      </c>
      <c r="II26" s="267"/>
      <c r="IJ26" s="267"/>
      <c r="IK26" s="265"/>
      <c r="IL26" s="238">
        <f t="shared" si="71"/>
        <v>0</v>
      </c>
      <c r="IM26" s="265"/>
      <c r="IN26" s="268"/>
      <c r="IO26" s="265"/>
      <c r="IP26" s="265">
        <f t="shared" si="159"/>
        <v>0</v>
      </c>
      <c r="IQ26" s="260">
        <f t="shared" si="72"/>
        <v>17000</v>
      </c>
      <c r="IR26" s="250"/>
      <c r="IS26" s="250">
        <f t="shared" si="73"/>
        <v>-8500</v>
      </c>
      <c r="IT26" s="238"/>
      <c r="IU26" s="238"/>
      <c r="IV26" s="246">
        <f t="shared" si="22"/>
        <v>0</v>
      </c>
      <c r="IW26" s="244"/>
      <c r="IX26" s="254">
        <f>8500+8500+8500+8500+8500+8500+8500+8500+8500</f>
        <v>76500</v>
      </c>
      <c r="IY26" s="254"/>
      <c r="IZ26" s="247">
        <f t="shared" si="187"/>
        <v>76500</v>
      </c>
      <c r="JA26" s="254">
        <f t="shared" si="188"/>
        <v>76500</v>
      </c>
      <c r="JB26" s="254"/>
      <c r="JC26" s="254"/>
      <c r="JD26" s="254"/>
      <c r="JE26" s="247">
        <f t="shared" si="189"/>
        <v>76500</v>
      </c>
      <c r="JF26" s="269">
        <v>8500</v>
      </c>
      <c r="JG26" s="269">
        <v>8500</v>
      </c>
      <c r="JH26" s="269">
        <v>8500</v>
      </c>
      <c r="JI26" s="247">
        <f>SUM(JF26:JH26)</f>
        <v>25500</v>
      </c>
      <c r="JJ26" s="269">
        <v>8500</v>
      </c>
      <c r="JK26" s="269">
        <v>8500</v>
      </c>
      <c r="JL26" s="269">
        <v>8500</v>
      </c>
      <c r="JM26" s="247">
        <f t="shared" si="190"/>
        <v>25500</v>
      </c>
      <c r="JN26" s="269">
        <v>8500</v>
      </c>
      <c r="JO26" s="269">
        <v>8500</v>
      </c>
      <c r="JP26" s="270">
        <v>8500</v>
      </c>
      <c r="JQ26" s="247">
        <f t="shared" si="117"/>
        <v>25500</v>
      </c>
      <c r="JR26" s="270"/>
      <c r="JS26" s="270"/>
      <c r="JT26" s="270"/>
      <c r="JU26" s="270"/>
      <c r="JV26" s="247">
        <f t="shared" si="118"/>
        <v>76500</v>
      </c>
      <c r="JW26" s="559">
        <v>8500</v>
      </c>
      <c r="JX26" s="588"/>
      <c r="JY26" s="589"/>
      <c r="JZ26" s="572">
        <v>8500</v>
      </c>
      <c r="KA26" s="269">
        <v>8500</v>
      </c>
      <c r="KB26" s="247">
        <f>JW26+JZ26+KA26</f>
        <v>25500</v>
      </c>
      <c r="KC26" s="269">
        <v>8500</v>
      </c>
      <c r="KD26" s="269">
        <v>8500</v>
      </c>
      <c r="KE26" s="269">
        <v>8500</v>
      </c>
      <c r="KF26" s="247">
        <f t="shared" si="191"/>
        <v>25500</v>
      </c>
      <c r="KG26" s="269">
        <v>8500</v>
      </c>
      <c r="KH26" s="269">
        <v>8500</v>
      </c>
      <c r="KI26" s="270">
        <v>8500</v>
      </c>
      <c r="KJ26" s="247">
        <f t="shared" si="192"/>
        <v>25500</v>
      </c>
      <c r="KK26" s="270"/>
      <c r="KL26" s="270"/>
      <c r="KM26" s="270"/>
      <c r="KN26" s="247">
        <f t="shared" si="193"/>
        <v>0</v>
      </c>
      <c r="KO26" s="262">
        <f t="shared" si="194"/>
        <v>76500</v>
      </c>
      <c r="KP26" s="254"/>
      <c r="KQ26" s="254">
        <f>JE26-JV26</f>
        <v>0</v>
      </c>
      <c r="KR26" s="247"/>
      <c r="KS26" s="248"/>
      <c r="KT26" s="211">
        <f>JV26-KO26</f>
        <v>0</v>
      </c>
      <c r="KU26" s="211"/>
      <c r="KV26" s="211"/>
      <c r="KW26" s="211"/>
      <c r="KX26" s="211"/>
      <c r="KY26" s="211"/>
      <c r="KZ26" s="211"/>
      <c r="LA26" s="211"/>
      <c r="LB26" s="211"/>
      <c r="LC26" s="211"/>
      <c r="LD26" s="211"/>
      <c r="LF26" s="193">
        <v>8500</v>
      </c>
      <c r="LG26" s="193"/>
      <c r="LH26" s="194">
        <f t="shared" si="195"/>
        <v>8500</v>
      </c>
      <c r="LI26" s="193">
        <f t="shared" si="196"/>
        <v>8500</v>
      </c>
      <c r="LJ26" s="193"/>
      <c r="LK26" s="193"/>
      <c r="LL26" s="193"/>
      <c r="LM26" s="194">
        <f t="shared" si="197"/>
        <v>8500</v>
      </c>
      <c r="LN26" s="189">
        <v>8500</v>
      </c>
      <c r="LO26" s="189">
        <v>8500</v>
      </c>
      <c r="LP26" s="189"/>
      <c r="LQ26" s="194">
        <f t="shared" si="119"/>
        <v>17000</v>
      </c>
      <c r="LR26" s="189"/>
      <c r="LS26" s="189"/>
      <c r="LT26" s="189"/>
      <c r="LU26" s="194">
        <f t="shared" si="74"/>
        <v>0</v>
      </c>
      <c r="LV26" s="189"/>
      <c r="LW26" s="189"/>
      <c r="LX26" s="123"/>
      <c r="LY26" s="194">
        <f t="shared" si="120"/>
        <v>0</v>
      </c>
      <c r="LZ26" s="123"/>
      <c r="MA26" s="123"/>
      <c r="MB26" s="123"/>
      <c r="MC26" s="123">
        <f t="shared" si="160"/>
        <v>0</v>
      </c>
      <c r="MD26" s="121">
        <f t="shared" si="121"/>
        <v>17000</v>
      </c>
      <c r="ME26" s="189">
        <v>8500</v>
      </c>
      <c r="MF26" s="189">
        <v>8500</v>
      </c>
      <c r="MG26" s="189"/>
      <c r="MH26" s="194">
        <f t="shared" si="75"/>
        <v>17000</v>
      </c>
      <c r="MI26" s="189"/>
      <c r="MJ26" s="189"/>
      <c r="MK26" s="189"/>
      <c r="ML26" s="194">
        <f t="shared" si="76"/>
        <v>0</v>
      </c>
      <c r="MM26" s="189"/>
      <c r="MN26" s="189"/>
      <c r="MO26" s="123"/>
      <c r="MP26" s="194">
        <f t="shared" si="77"/>
        <v>0</v>
      </c>
      <c r="MQ26" s="123"/>
      <c r="MR26" s="123"/>
      <c r="MS26" s="123"/>
      <c r="MT26" s="123">
        <f t="shared" si="161"/>
        <v>0</v>
      </c>
      <c r="MU26" s="121">
        <f t="shared" si="78"/>
        <v>17000</v>
      </c>
      <c r="MV26" s="193"/>
      <c r="MW26" s="193">
        <f t="shared" si="79"/>
        <v>-8500</v>
      </c>
      <c r="MX26" s="194"/>
      <c r="MY26" s="194"/>
      <c r="MZ26" s="115">
        <f t="shared" si="162"/>
        <v>0</v>
      </c>
      <c r="NB26" s="193">
        <v>5000</v>
      </c>
      <c r="NC26" s="193"/>
      <c r="ND26" s="194">
        <f t="shared" si="198"/>
        <v>5000</v>
      </c>
      <c r="NE26" s="193">
        <f t="shared" si="199"/>
        <v>5000</v>
      </c>
      <c r="NF26" s="193"/>
      <c r="NG26" s="193"/>
      <c r="NH26" s="193"/>
      <c r="NI26" s="194">
        <f t="shared" si="200"/>
        <v>5000</v>
      </c>
      <c r="NJ26" s="189">
        <v>5000</v>
      </c>
      <c r="NK26" s="189">
        <v>5000</v>
      </c>
      <c r="NL26" s="189"/>
      <c r="NM26" s="194">
        <f t="shared" si="122"/>
        <v>10000</v>
      </c>
      <c r="NN26" s="189"/>
      <c r="NO26" s="189"/>
      <c r="NP26" s="189"/>
      <c r="NQ26" s="194">
        <f t="shared" si="80"/>
        <v>0</v>
      </c>
      <c r="NR26" s="189"/>
      <c r="NS26" s="189"/>
      <c r="NT26" s="123"/>
      <c r="NU26" s="194">
        <f t="shared" si="123"/>
        <v>0</v>
      </c>
      <c r="NV26" s="123"/>
      <c r="NW26" s="123"/>
      <c r="NX26" s="123"/>
      <c r="NY26" s="123">
        <f t="shared" si="163"/>
        <v>0</v>
      </c>
      <c r="NZ26" s="121">
        <f t="shared" si="124"/>
        <v>10000</v>
      </c>
      <c r="OA26" s="189">
        <v>5000</v>
      </c>
      <c r="OB26" s="189">
        <v>5000</v>
      </c>
      <c r="OC26" s="189"/>
      <c r="OD26" s="194">
        <f t="shared" si="125"/>
        <v>10000</v>
      </c>
      <c r="OE26" s="189"/>
      <c r="OF26" s="189"/>
      <c r="OG26" s="189"/>
      <c r="OH26" s="194">
        <f t="shared" si="81"/>
        <v>0</v>
      </c>
      <c r="OI26" s="189"/>
      <c r="OJ26" s="189"/>
      <c r="OK26" s="123"/>
      <c r="OL26" s="194">
        <f t="shared" si="82"/>
        <v>0</v>
      </c>
      <c r="OM26" s="123"/>
      <c r="ON26" s="123"/>
      <c r="OO26" s="123"/>
      <c r="OP26" s="123">
        <f t="shared" si="164"/>
        <v>0</v>
      </c>
      <c r="OQ26" s="122">
        <f t="shared" si="83"/>
        <v>10000</v>
      </c>
      <c r="OR26" s="193"/>
      <c r="OS26" s="193">
        <f t="shared" si="84"/>
        <v>-5000</v>
      </c>
      <c r="OT26" s="194"/>
      <c r="OU26" s="194"/>
      <c r="OV26" s="115">
        <f t="shared" si="28"/>
        <v>0</v>
      </c>
      <c r="OX26" s="193">
        <v>5000</v>
      </c>
      <c r="OY26" s="193"/>
      <c r="OZ26" s="194">
        <f t="shared" si="201"/>
        <v>5000</v>
      </c>
      <c r="PA26" s="193">
        <f t="shared" si="202"/>
        <v>5000</v>
      </c>
      <c r="PB26" s="193"/>
      <c r="PC26" s="193"/>
      <c r="PD26" s="193"/>
      <c r="PE26" s="194">
        <f t="shared" si="203"/>
        <v>5000</v>
      </c>
      <c r="PF26" s="193">
        <v>5000</v>
      </c>
      <c r="PG26" s="193">
        <v>5000</v>
      </c>
      <c r="PH26" s="189"/>
      <c r="PI26" s="194">
        <f>SUM(PF26:PH26)</f>
        <v>10000</v>
      </c>
      <c r="PJ26" s="189"/>
      <c r="PK26" s="189"/>
      <c r="PL26" s="189"/>
      <c r="PM26" s="194">
        <f t="shared" si="85"/>
        <v>0</v>
      </c>
      <c r="PN26" s="189"/>
      <c r="PO26" s="189"/>
      <c r="PP26" s="123"/>
      <c r="PQ26" s="194">
        <f t="shared" si="127"/>
        <v>0</v>
      </c>
      <c r="PR26" s="123"/>
      <c r="PS26" s="189"/>
      <c r="PT26" s="123"/>
      <c r="PU26" s="123">
        <f t="shared" si="165"/>
        <v>0</v>
      </c>
      <c r="PV26" s="121">
        <f t="shared" si="128"/>
        <v>10000</v>
      </c>
      <c r="PW26" s="193">
        <v>5000</v>
      </c>
      <c r="PX26" s="193">
        <v>5000</v>
      </c>
      <c r="PY26" s="189"/>
      <c r="PZ26" s="194">
        <f t="shared" si="86"/>
        <v>10000</v>
      </c>
      <c r="QA26" s="189"/>
      <c r="QB26" s="189"/>
      <c r="QC26" s="189"/>
      <c r="QD26" s="194">
        <f t="shared" si="87"/>
        <v>0</v>
      </c>
      <c r="QE26" s="189"/>
      <c r="QF26" s="189"/>
      <c r="QG26" s="123"/>
      <c r="QH26" s="194">
        <f t="shared" si="88"/>
        <v>0</v>
      </c>
      <c r="QI26" s="123"/>
      <c r="QJ26" s="189"/>
      <c r="QK26" s="123"/>
      <c r="QL26" s="123">
        <f t="shared" si="166"/>
        <v>0</v>
      </c>
      <c r="QM26" s="122">
        <f t="shared" si="167"/>
        <v>10000</v>
      </c>
      <c r="QN26" s="193"/>
      <c r="QO26" s="193">
        <f t="shared" si="89"/>
        <v>-5000</v>
      </c>
      <c r="QP26" s="194"/>
      <c r="QQ26" s="194"/>
      <c r="QR26" s="115">
        <f t="shared" si="129"/>
        <v>0</v>
      </c>
      <c r="QT26" s="193"/>
      <c r="QU26" s="193"/>
      <c r="QV26" s="194">
        <f t="shared" si="204"/>
        <v>0</v>
      </c>
      <c r="QW26" s="193">
        <f t="shared" si="205"/>
        <v>0</v>
      </c>
      <c r="QX26" s="193"/>
      <c r="QY26" s="193"/>
      <c r="QZ26" s="193"/>
      <c r="RA26" s="194">
        <f t="shared" si="206"/>
        <v>0</v>
      </c>
      <c r="RB26" s="189"/>
      <c r="RC26" s="189"/>
      <c r="RD26" s="189"/>
      <c r="RE26" s="194">
        <f t="shared" si="130"/>
        <v>0</v>
      </c>
      <c r="RF26" s="189"/>
      <c r="RG26" s="189"/>
      <c r="RH26" s="189"/>
      <c r="RI26" s="194">
        <f t="shared" si="90"/>
        <v>0</v>
      </c>
      <c r="RJ26" s="189"/>
      <c r="RK26" s="189"/>
      <c r="RL26" s="123"/>
      <c r="RM26" s="194">
        <f t="shared" si="131"/>
        <v>0</v>
      </c>
      <c r="RN26" s="123"/>
      <c r="RO26" s="123"/>
      <c r="RP26" s="123"/>
      <c r="RQ26" s="193">
        <f t="shared" si="132"/>
        <v>0</v>
      </c>
      <c r="RR26" s="121">
        <f t="shared" si="168"/>
        <v>0</v>
      </c>
      <c r="RS26" s="189"/>
      <c r="RT26" s="189"/>
      <c r="RU26" s="189"/>
      <c r="RV26" s="194">
        <f t="shared" si="133"/>
        <v>0</v>
      </c>
      <c r="RW26" s="189"/>
      <c r="RX26" s="189"/>
      <c r="RY26" s="189"/>
      <c r="RZ26" s="194">
        <f t="shared" si="91"/>
        <v>0</v>
      </c>
      <c r="SA26" s="189"/>
      <c r="SB26" s="189"/>
      <c r="SC26" s="123"/>
      <c r="SD26" s="194">
        <f t="shared" si="92"/>
        <v>0</v>
      </c>
      <c r="SE26" s="123"/>
      <c r="SF26" s="123"/>
      <c r="SG26" s="123"/>
      <c r="SH26" s="194">
        <f t="shared" si="134"/>
        <v>0</v>
      </c>
      <c r="SI26" s="122">
        <f t="shared" si="135"/>
        <v>0</v>
      </c>
      <c r="SJ26" s="193"/>
      <c r="SK26" s="193">
        <f t="shared" si="93"/>
        <v>0</v>
      </c>
      <c r="SL26" s="194"/>
      <c r="SM26" s="194"/>
      <c r="SN26" s="115">
        <f t="shared" si="136"/>
        <v>0</v>
      </c>
      <c r="SP26" s="193"/>
      <c r="SQ26" s="193"/>
      <c r="SR26" s="194">
        <f t="shared" si="207"/>
        <v>0</v>
      </c>
      <c r="SS26" s="193">
        <f t="shared" si="208"/>
        <v>0</v>
      </c>
      <c r="ST26" s="193"/>
      <c r="SU26" s="193"/>
      <c r="SV26" s="193"/>
      <c r="SW26" s="194">
        <f t="shared" si="209"/>
        <v>0</v>
      </c>
      <c r="SX26" s="189"/>
      <c r="SY26" s="189"/>
      <c r="SZ26" s="189"/>
      <c r="TA26" s="194">
        <f t="shared" si="137"/>
        <v>0</v>
      </c>
      <c r="TB26" s="189"/>
      <c r="TC26" s="189"/>
      <c r="TD26" s="189"/>
      <c r="TE26" s="194">
        <f t="shared" si="94"/>
        <v>0</v>
      </c>
      <c r="TF26" s="189"/>
      <c r="TG26" s="189"/>
      <c r="TH26" s="123"/>
      <c r="TI26" s="194">
        <f t="shared" si="138"/>
        <v>0</v>
      </c>
      <c r="TJ26" s="123"/>
      <c r="TK26" s="123"/>
      <c r="TL26" s="123"/>
      <c r="TM26" s="193">
        <f t="shared" si="139"/>
        <v>0</v>
      </c>
      <c r="TN26" s="121">
        <f t="shared" si="169"/>
        <v>0</v>
      </c>
      <c r="TO26" s="189"/>
      <c r="TP26" s="189"/>
      <c r="TQ26" s="189"/>
      <c r="TR26" s="194">
        <f t="shared" si="95"/>
        <v>0</v>
      </c>
      <c r="TS26" s="189"/>
      <c r="TT26" s="189"/>
      <c r="TU26" s="189"/>
      <c r="TV26" s="194">
        <f t="shared" si="96"/>
        <v>0</v>
      </c>
      <c r="TW26" s="189"/>
      <c r="TX26" s="189"/>
      <c r="TY26" s="123"/>
      <c r="TZ26" s="194">
        <f t="shared" si="97"/>
        <v>0</v>
      </c>
      <c r="UA26" s="123"/>
      <c r="UB26" s="123"/>
      <c r="UC26" s="123"/>
      <c r="UD26" s="194">
        <f t="shared" si="140"/>
        <v>0</v>
      </c>
      <c r="UE26" s="122">
        <f t="shared" si="170"/>
        <v>0</v>
      </c>
      <c r="UF26" s="193"/>
      <c r="UG26" s="193">
        <f t="shared" si="98"/>
        <v>0</v>
      </c>
      <c r="UH26" s="194"/>
      <c r="UI26" s="194"/>
      <c r="UJ26" s="194"/>
      <c r="UK26" s="115">
        <f t="shared" si="141"/>
        <v>0</v>
      </c>
      <c r="UL26" s="115">
        <f>CK26+EG26+GC26+HZ26+JV26+MD26+NZ26+PV26+RR26+TN26</f>
        <v>202500</v>
      </c>
      <c r="UM26" s="115">
        <f>UL26-AF26</f>
        <v>0</v>
      </c>
      <c r="UN26" s="115">
        <f>DB26+EX26+GT26+IQ26+KO26+MU26+OQ26+QM26+SI26+UE26</f>
        <v>202500</v>
      </c>
      <c r="UO26" s="115">
        <f>UN26-AW26</f>
        <v>0</v>
      </c>
      <c r="UP26" s="115"/>
      <c r="UQ26" s="115"/>
      <c r="UR26" s="115">
        <f>BU26+DQ26+FM26+HJ26+JF26+LN26+NJ26+PF26+RB26+SX26</f>
        <v>71500</v>
      </c>
      <c r="US26" s="115">
        <f>UR26-P26</f>
        <v>0</v>
      </c>
      <c r="UT26" s="115"/>
      <c r="UU26" s="115"/>
      <c r="UV26" s="115"/>
      <c r="UW26" s="115"/>
      <c r="UX26" s="115"/>
      <c r="UY26" s="115"/>
      <c r="UZ26" s="115"/>
      <c r="VA26" s="115">
        <f>H26-VB26</f>
        <v>-588000</v>
      </c>
      <c r="VB26" s="193">
        <f>BM26+DI26+FE26+HB26+IX26+LF26+NB26+OX26+QT26+SP26</f>
        <v>588000</v>
      </c>
      <c r="VC26" s="193">
        <f>BN26+DJ26+FF26+HC26+IY26+LG26+NC26+OY26+QU26+SQ26</f>
        <v>0</v>
      </c>
      <c r="VD26" s="194">
        <f t="shared" si="142"/>
        <v>588000</v>
      </c>
      <c r="VE26" s="193">
        <f t="shared" si="171"/>
        <v>588000</v>
      </c>
      <c r="VF26" s="193"/>
      <c r="VG26" s="193"/>
      <c r="VH26" s="193"/>
      <c r="VI26" s="194">
        <f t="shared" si="210"/>
        <v>588000</v>
      </c>
      <c r="VJ26" s="189"/>
      <c r="VK26" s="189"/>
      <c r="VL26" s="189"/>
      <c r="VM26" s="194">
        <f t="shared" si="143"/>
        <v>0</v>
      </c>
      <c r="VN26" s="189"/>
      <c r="VO26" s="189"/>
      <c r="VP26" s="189"/>
      <c r="VQ26" s="194">
        <f t="shared" si="99"/>
        <v>0</v>
      </c>
      <c r="VR26" s="189"/>
      <c r="VS26" s="189"/>
      <c r="VT26" s="123"/>
      <c r="VU26" s="194">
        <f t="shared" si="144"/>
        <v>0</v>
      </c>
      <c r="VV26" s="123"/>
      <c r="VW26" s="123"/>
      <c r="VX26" s="123"/>
      <c r="VY26" s="123">
        <v>0</v>
      </c>
      <c r="VZ26" s="121">
        <f t="shared" si="145"/>
        <v>0</v>
      </c>
      <c r="WA26" s="189"/>
      <c r="WB26" s="189"/>
      <c r="WC26" s="189"/>
      <c r="WD26" s="194">
        <f t="shared" si="100"/>
        <v>0</v>
      </c>
      <c r="WE26" s="189"/>
      <c r="WF26" s="189"/>
      <c r="WG26" s="189"/>
      <c r="WH26" s="194">
        <f t="shared" si="101"/>
        <v>0</v>
      </c>
      <c r="WI26" s="189"/>
      <c r="WJ26" s="189"/>
      <c r="WK26" s="123"/>
      <c r="WL26" s="194">
        <f t="shared" si="102"/>
        <v>0</v>
      </c>
      <c r="WM26" s="123"/>
      <c r="WN26" s="123"/>
      <c r="WO26" s="123"/>
      <c r="WP26" s="123">
        <v>0</v>
      </c>
      <c r="WQ26" s="122">
        <f t="shared" si="103"/>
        <v>0</v>
      </c>
      <c r="WR26" s="120"/>
      <c r="WS26" s="120"/>
      <c r="WT26" s="194"/>
      <c r="WU26" s="194"/>
      <c r="WV26" s="115">
        <f t="shared" si="146"/>
        <v>0</v>
      </c>
      <c r="WY26" s="115">
        <f>VI26-BT26-DP26-FL26-HI26-JE26-LM26-NI26-PE26-RA26-SW26</f>
        <v>0</v>
      </c>
      <c r="WZ26" s="115">
        <f>VD26-BO26-DK26-FG26-HD26-IZ26-LH26-ND26-OZ26-QV26-SR26</f>
        <v>0</v>
      </c>
    </row>
    <row r="27" spans="1:624" s="116" customFormat="1" ht="13.5" x14ac:dyDescent="0.25">
      <c r="A27" s="444" t="s">
        <v>100</v>
      </c>
      <c r="B27" s="420"/>
      <c r="C27" s="416"/>
      <c r="D27" s="416"/>
      <c r="E27" s="416"/>
      <c r="F27" s="257"/>
      <c r="G27" s="274" t="s">
        <v>101</v>
      </c>
      <c r="H27" s="250"/>
      <c r="I27" s="250">
        <f>BN27+DJ27+FF27+HC27+IY27+LG27+NC27+OY27+QU27+SQ27</f>
        <v>0</v>
      </c>
      <c r="J27" s="238">
        <f t="shared" si="172"/>
        <v>0</v>
      </c>
      <c r="K27" s="250">
        <f t="shared" si="173"/>
        <v>0</v>
      </c>
      <c r="L27" s="250"/>
      <c r="M27" s="250"/>
      <c r="N27" s="250"/>
      <c r="O27" s="238">
        <f t="shared" si="174"/>
        <v>0</v>
      </c>
      <c r="P27" s="250">
        <f>BU27+DQ27+FM27+HJ27+JF27+LN27+NJ27+PF27+RB27+SX27</f>
        <v>0</v>
      </c>
      <c r="Q27" s="250">
        <f>BV27+DR27+FN27+HK27+JG27+LO27+NK27+PG27+RC27+SY27</f>
        <v>0</v>
      </c>
      <c r="R27" s="250">
        <f>BW27+DS27+FO27+HL27+JH27+LP27+NL27+PH27+RD27+SZ27</f>
        <v>30000</v>
      </c>
      <c r="S27" s="238">
        <f t="shared" si="37"/>
        <v>30000</v>
      </c>
      <c r="T27" s="250">
        <f>BY27+DU27+FQ27+HN27+JJ27+LR27+NN27+PJ27+RF27+TB27</f>
        <v>0</v>
      </c>
      <c r="U27" s="250">
        <f>BZ27+DV27+FR27+HO27+JK27+LS27+NO27+PK27+RG27+TC27</f>
        <v>0</v>
      </c>
      <c r="V27" s="250">
        <f>CA27+DW27+FS27+HP27+JL27+LT27+NP27+PL27+RH27+TD27</f>
        <v>0</v>
      </c>
      <c r="W27" s="238">
        <f t="shared" si="38"/>
        <v>0</v>
      </c>
      <c r="X27" s="250">
        <f>CC27+DY27+FU27+HR27+JN27+LV27+NR27+PN27+RJ27+TF27</f>
        <v>0</v>
      </c>
      <c r="Y27" s="250">
        <f>CD27+DZ27+FV27+HS27+JO27+LW27+NS27+PO27+RK27+TG27</f>
        <v>0</v>
      </c>
      <c r="Z27" s="250">
        <f>CE27+EA27+FW27+HT27+JP27+LX27+NT27+PP27+RL27+TH27</f>
        <v>0</v>
      </c>
      <c r="AA27" s="238">
        <f t="shared" si="39"/>
        <v>0</v>
      </c>
      <c r="AB27" s="250">
        <f>CG27+EC27+FY27+HV27+JR27+LZ27+NV27+PR27+RN27+TJ27</f>
        <v>0</v>
      </c>
      <c r="AC27" s="250">
        <f>CH27+ED27+FZ27+HW27+JS27+MA27+NW27+PS27+RO27+TK27</f>
        <v>0</v>
      </c>
      <c r="AD27" s="250">
        <f>CI27+EE27+GA27+HX27+JT27+MB27+NX27+PT27+RP27+TL27</f>
        <v>0</v>
      </c>
      <c r="AE27" s="250">
        <f t="shared" si="40"/>
        <v>0</v>
      </c>
      <c r="AF27" s="238">
        <f t="shared" si="41"/>
        <v>30000</v>
      </c>
      <c r="AG27" s="250">
        <f>CL27+EH27+GD27+IA27+JW27+ME27+OA27+PW27+RS27+TO27</f>
        <v>0</v>
      </c>
      <c r="AH27" s="250">
        <f>CM27+EI27+GE27+IB27+JZ27+MF27+OB27+PX27+RT27+TP27</f>
        <v>0</v>
      </c>
      <c r="AI27" s="250">
        <f>CN27+EJ27+GF27+IC27+KA27+MG27+OC27+PY27+RU27+TQ27</f>
        <v>30000</v>
      </c>
      <c r="AJ27" s="238">
        <f t="shared" si="42"/>
        <v>30000</v>
      </c>
      <c r="AK27" s="250">
        <f>CP27+EL27+GH27+IE27+KC27+MI27+OE27+QA27+RW27+TS27</f>
        <v>0</v>
      </c>
      <c r="AL27" s="250">
        <f>CQ27+EM27+GI27+IF27+KD27+MJ27+OF27+QB27+RX27+TT27</f>
        <v>0</v>
      </c>
      <c r="AM27" s="250">
        <f>CR27+EN27+GJ27+IG27+KE27+MK27+OG27+QC27+RY27+TU27</f>
        <v>0</v>
      </c>
      <c r="AN27" s="238">
        <f t="shared" si="43"/>
        <v>0</v>
      </c>
      <c r="AO27" s="250">
        <f>CT27+EP27+GL27+II27+KG27+MM27+OI27+QE27+SA27+TW27</f>
        <v>0</v>
      </c>
      <c r="AP27" s="250">
        <f>CU27+EQ27+GM27+IJ27+KH27+MN27+OJ27+QF27+SB27+TX27</f>
        <v>0</v>
      </c>
      <c r="AQ27" s="250">
        <f>CV27+ER27+GN27+IK27+KI27+MO27+OK27+QG27+SC27+TY27</f>
        <v>0</v>
      </c>
      <c r="AR27" s="238">
        <f t="shared" si="44"/>
        <v>0</v>
      </c>
      <c r="AS27" s="250">
        <f>CX27+ET27+GP27+IM27+KK27+MQ27+OM27+QI27+SE27+UA27</f>
        <v>0</v>
      </c>
      <c r="AT27" s="250">
        <f>CY27+EU27+GQ27+IN27+KL27+MR27+ON27+QJ27+SF27+UB27</f>
        <v>0</v>
      </c>
      <c r="AU27" s="250">
        <f>CZ27+EV27+GR27+IO27+KM27+MS27+OO27+QK27+SG27+UC27</f>
        <v>0</v>
      </c>
      <c r="AV27" s="238">
        <f t="shared" si="46"/>
        <v>0</v>
      </c>
      <c r="AW27" s="238">
        <f t="shared" si="147"/>
        <v>30000</v>
      </c>
      <c r="AX27" s="250">
        <f t="shared" si="47"/>
        <v>0</v>
      </c>
      <c r="AY27" s="238">
        <f t="shared" si="48"/>
        <v>-30000</v>
      </c>
      <c r="AZ27" s="238">
        <f>DE27+FA27+GW27+IT27+KR27+MX27+OT27+QP27+SL27+UH27</f>
        <v>0</v>
      </c>
      <c r="BA27" s="238">
        <f>DF27+FB27+GX27+IU27+KS27+MY27+OU27+QQ27+SM27+UI27</f>
        <v>0</v>
      </c>
      <c r="BB27" s="239">
        <f>CK27+EG27+GC27+HZ27+JV27+MD27+NZ27+PV27+RR27+TN27</f>
        <v>30000</v>
      </c>
      <c r="BC27" s="239">
        <f t="shared" si="45"/>
        <v>0</v>
      </c>
      <c r="BD27" s="238">
        <f>AZ27-DE27-FA27-GW27-IT27-KR27-MX27-OT27-QP27-SL27-UH27</f>
        <v>0</v>
      </c>
      <c r="BE27" s="240"/>
      <c r="BF27" s="241">
        <f t="shared" si="15"/>
        <v>385000</v>
      </c>
      <c r="BG27" s="241">
        <f t="shared" si="49"/>
        <v>385000</v>
      </c>
      <c r="BH27" s="242"/>
      <c r="BI27" s="242"/>
      <c r="BJ27" s="241"/>
      <c r="BK27" s="251">
        <v>385000</v>
      </c>
      <c r="BL27" s="251">
        <f>DI27+FE27+HB27+IX27+LF27+NB27+OX27+QT27+SP27</f>
        <v>30000</v>
      </c>
      <c r="BM27" s="251">
        <f>385000-BL27</f>
        <v>355000</v>
      </c>
      <c r="BN27" s="251"/>
      <c r="BO27" s="238">
        <f t="shared" si="175"/>
        <v>355000</v>
      </c>
      <c r="BP27" s="251">
        <f t="shared" si="176"/>
        <v>355000</v>
      </c>
      <c r="BQ27" s="251"/>
      <c r="BR27" s="251"/>
      <c r="BS27" s="251"/>
      <c r="BT27" s="238">
        <f t="shared" si="177"/>
        <v>355000</v>
      </c>
      <c r="BU27" s="251"/>
      <c r="BV27" s="251"/>
      <c r="BW27" s="251"/>
      <c r="BX27" s="238">
        <f t="shared" si="50"/>
        <v>0</v>
      </c>
      <c r="BY27" s="251"/>
      <c r="BZ27" s="251"/>
      <c r="CA27" s="251"/>
      <c r="CB27" s="238">
        <f t="shared" si="51"/>
        <v>0</v>
      </c>
      <c r="CC27" s="251"/>
      <c r="CD27" s="251"/>
      <c r="CE27" s="251"/>
      <c r="CF27" s="238">
        <f t="shared" si="104"/>
        <v>0</v>
      </c>
      <c r="CG27" s="251"/>
      <c r="CH27" s="251"/>
      <c r="CI27" s="251"/>
      <c r="CJ27" s="251">
        <f t="shared" si="148"/>
        <v>0</v>
      </c>
      <c r="CK27" s="238">
        <f t="shared" si="149"/>
        <v>0</v>
      </c>
      <c r="CL27" s="251"/>
      <c r="CM27" s="251"/>
      <c r="CN27" s="251"/>
      <c r="CO27" s="238">
        <f t="shared" si="53"/>
        <v>0</v>
      </c>
      <c r="CP27" s="251"/>
      <c r="CQ27" s="251"/>
      <c r="CR27" s="251"/>
      <c r="CS27" s="238">
        <f t="shared" si="54"/>
        <v>0</v>
      </c>
      <c r="CT27" s="251"/>
      <c r="CU27" s="251"/>
      <c r="CV27" s="251"/>
      <c r="CW27" s="238">
        <f t="shared" si="105"/>
        <v>0</v>
      </c>
      <c r="CX27" s="251"/>
      <c r="CY27" s="251"/>
      <c r="CZ27" s="251"/>
      <c r="DA27" s="251">
        <f t="shared" si="55"/>
        <v>0</v>
      </c>
      <c r="DB27" s="238">
        <f t="shared" si="106"/>
        <v>0</v>
      </c>
      <c r="DC27" s="251"/>
      <c r="DD27" s="251">
        <f t="shared" si="150"/>
        <v>355000</v>
      </c>
      <c r="DE27" s="238"/>
      <c r="DF27" s="238"/>
      <c r="DG27" s="243">
        <f t="shared" si="151"/>
        <v>0</v>
      </c>
      <c r="DH27" s="244"/>
      <c r="DI27" s="250"/>
      <c r="DJ27" s="250"/>
      <c r="DK27" s="238">
        <f t="shared" si="178"/>
        <v>0</v>
      </c>
      <c r="DL27" s="250">
        <f t="shared" si="179"/>
        <v>0</v>
      </c>
      <c r="DM27" s="250"/>
      <c r="DN27" s="250"/>
      <c r="DO27" s="250"/>
      <c r="DP27" s="238">
        <f t="shared" si="180"/>
        <v>0</v>
      </c>
      <c r="DQ27" s="250"/>
      <c r="DR27" s="250"/>
      <c r="DS27" s="265"/>
      <c r="DT27" s="238">
        <f t="shared" si="56"/>
        <v>0</v>
      </c>
      <c r="DU27" s="265"/>
      <c r="DV27" s="264"/>
      <c r="DW27" s="265"/>
      <c r="DX27" s="238">
        <f t="shared" si="57"/>
        <v>0</v>
      </c>
      <c r="DY27" s="265"/>
      <c r="DZ27" s="265"/>
      <c r="EA27" s="265"/>
      <c r="EB27" s="238">
        <f t="shared" si="107"/>
        <v>0</v>
      </c>
      <c r="EC27" s="265"/>
      <c r="ED27" s="265"/>
      <c r="EE27" s="265"/>
      <c r="EF27" s="265">
        <f t="shared" si="152"/>
        <v>0</v>
      </c>
      <c r="EG27" s="259">
        <f t="shared" si="153"/>
        <v>0</v>
      </c>
      <c r="EH27" s="250"/>
      <c r="EI27" s="250"/>
      <c r="EJ27" s="265"/>
      <c r="EK27" s="238">
        <f t="shared" si="58"/>
        <v>0</v>
      </c>
      <c r="EL27" s="265"/>
      <c r="EM27" s="264"/>
      <c r="EN27" s="265"/>
      <c r="EO27" s="238">
        <f t="shared" si="59"/>
        <v>0</v>
      </c>
      <c r="EP27" s="265"/>
      <c r="EQ27" s="265"/>
      <c r="ER27" s="265"/>
      <c r="ES27" s="238">
        <f t="shared" si="60"/>
        <v>0</v>
      </c>
      <c r="ET27" s="265"/>
      <c r="EU27" s="265"/>
      <c r="EV27" s="265"/>
      <c r="EW27" s="265">
        <f t="shared" si="154"/>
        <v>0</v>
      </c>
      <c r="EX27" s="260">
        <f t="shared" si="61"/>
        <v>0</v>
      </c>
      <c r="EY27" s="250"/>
      <c r="EZ27" s="250">
        <f t="shared" si="155"/>
        <v>0</v>
      </c>
      <c r="FA27" s="238"/>
      <c r="FB27" s="238"/>
      <c r="FC27" s="246">
        <f t="shared" si="108"/>
        <v>0</v>
      </c>
      <c r="FD27" s="244"/>
      <c r="FE27" s="250"/>
      <c r="FF27" s="250"/>
      <c r="FG27" s="238">
        <f t="shared" si="181"/>
        <v>0</v>
      </c>
      <c r="FH27" s="250">
        <f t="shared" si="182"/>
        <v>0</v>
      </c>
      <c r="FI27" s="250"/>
      <c r="FJ27" s="250"/>
      <c r="FK27" s="250"/>
      <c r="FL27" s="238">
        <f t="shared" si="183"/>
        <v>0</v>
      </c>
      <c r="FM27" s="250"/>
      <c r="FN27" s="250"/>
      <c r="FO27" s="267"/>
      <c r="FP27" s="238">
        <f t="shared" si="109"/>
        <v>0</v>
      </c>
      <c r="FQ27" s="267"/>
      <c r="FR27" s="267"/>
      <c r="FS27" s="267"/>
      <c r="FT27" s="238">
        <f t="shared" si="62"/>
        <v>0</v>
      </c>
      <c r="FU27" s="267"/>
      <c r="FV27" s="267"/>
      <c r="FW27" s="265"/>
      <c r="FX27" s="238">
        <f t="shared" si="110"/>
        <v>0</v>
      </c>
      <c r="FY27" s="265"/>
      <c r="FZ27" s="265"/>
      <c r="GA27" s="265"/>
      <c r="GB27" s="265">
        <f t="shared" si="156"/>
        <v>0</v>
      </c>
      <c r="GC27" s="259">
        <f t="shared" si="111"/>
        <v>0</v>
      </c>
      <c r="GD27" s="250"/>
      <c r="GE27" s="250"/>
      <c r="GF27" s="267"/>
      <c r="GG27" s="238">
        <f t="shared" si="63"/>
        <v>0</v>
      </c>
      <c r="GH27" s="267"/>
      <c r="GI27" s="267"/>
      <c r="GJ27" s="267"/>
      <c r="GK27" s="238">
        <f t="shared" si="64"/>
        <v>0</v>
      </c>
      <c r="GL27" s="267"/>
      <c r="GM27" s="267"/>
      <c r="GN27" s="265"/>
      <c r="GO27" s="238">
        <f t="shared" si="65"/>
        <v>0</v>
      </c>
      <c r="GP27" s="265"/>
      <c r="GQ27" s="265"/>
      <c r="GR27" s="265"/>
      <c r="GS27" s="265">
        <f t="shared" si="157"/>
        <v>0</v>
      </c>
      <c r="GT27" s="260">
        <f t="shared" si="66"/>
        <v>0</v>
      </c>
      <c r="GU27" s="250"/>
      <c r="GV27" s="250">
        <f t="shared" si="67"/>
        <v>0</v>
      </c>
      <c r="GW27" s="238"/>
      <c r="GX27" s="238"/>
      <c r="GY27" s="246">
        <f t="shared" si="112"/>
        <v>0</v>
      </c>
      <c r="GZ27" s="244"/>
      <c r="HA27" s="244"/>
      <c r="HB27" s="250"/>
      <c r="HC27" s="250"/>
      <c r="HD27" s="238">
        <f t="shared" si="184"/>
        <v>0</v>
      </c>
      <c r="HE27" s="250">
        <f t="shared" si="185"/>
        <v>0</v>
      </c>
      <c r="HF27" s="250"/>
      <c r="HG27" s="250"/>
      <c r="HH27" s="238"/>
      <c r="HI27" s="238">
        <f t="shared" si="186"/>
        <v>0</v>
      </c>
      <c r="HJ27" s="267"/>
      <c r="HK27" s="267"/>
      <c r="HL27" s="267"/>
      <c r="HM27" s="238">
        <f t="shared" si="113"/>
        <v>0</v>
      </c>
      <c r="HN27" s="267"/>
      <c r="HO27" s="267"/>
      <c r="HP27" s="267"/>
      <c r="HQ27" s="238">
        <f t="shared" si="68"/>
        <v>0</v>
      </c>
      <c r="HR27" s="267"/>
      <c r="HS27" s="267"/>
      <c r="HT27" s="265"/>
      <c r="HU27" s="238">
        <f t="shared" si="114"/>
        <v>0</v>
      </c>
      <c r="HV27" s="265"/>
      <c r="HW27" s="268"/>
      <c r="HX27" s="265"/>
      <c r="HY27" s="265">
        <f t="shared" si="158"/>
        <v>0</v>
      </c>
      <c r="HZ27" s="259">
        <f t="shared" si="115"/>
        <v>0</v>
      </c>
      <c r="IA27" s="267"/>
      <c r="IB27" s="267"/>
      <c r="IC27" s="267"/>
      <c r="ID27" s="238">
        <f t="shared" si="69"/>
        <v>0</v>
      </c>
      <c r="IE27" s="267"/>
      <c r="IF27" s="267"/>
      <c r="IG27" s="267"/>
      <c r="IH27" s="238">
        <f t="shared" si="70"/>
        <v>0</v>
      </c>
      <c r="II27" s="267"/>
      <c r="IJ27" s="267"/>
      <c r="IK27" s="265"/>
      <c r="IL27" s="238">
        <f t="shared" si="71"/>
        <v>0</v>
      </c>
      <c r="IM27" s="265"/>
      <c r="IN27" s="268"/>
      <c r="IO27" s="265"/>
      <c r="IP27" s="265">
        <f t="shared" si="159"/>
        <v>0</v>
      </c>
      <c r="IQ27" s="260">
        <f t="shared" si="72"/>
        <v>0</v>
      </c>
      <c r="IR27" s="250"/>
      <c r="IS27" s="250">
        <f t="shared" si="73"/>
        <v>0</v>
      </c>
      <c r="IT27" s="238"/>
      <c r="IU27" s="238"/>
      <c r="IV27" s="246">
        <f t="shared" si="22"/>
        <v>0</v>
      </c>
      <c r="IW27" s="244"/>
      <c r="IX27" s="254">
        <v>30000</v>
      </c>
      <c r="IY27" s="254"/>
      <c r="IZ27" s="247">
        <f t="shared" si="187"/>
        <v>30000</v>
      </c>
      <c r="JA27" s="254">
        <f t="shared" si="188"/>
        <v>30000</v>
      </c>
      <c r="JB27" s="254"/>
      <c r="JC27" s="254"/>
      <c r="JD27" s="254"/>
      <c r="JE27" s="247">
        <f t="shared" si="189"/>
        <v>30000</v>
      </c>
      <c r="JF27" s="269"/>
      <c r="JG27" s="269"/>
      <c r="JH27" s="269">
        <v>30000</v>
      </c>
      <c r="JI27" s="247">
        <f t="shared" si="116"/>
        <v>30000</v>
      </c>
      <c r="JJ27" s="269"/>
      <c r="JK27" s="269"/>
      <c r="JL27" s="269"/>
      <c r="JM27" s="247">
        <f t="shared" si="190"/>
        <v>0</v>
      </c>
      <c r="JN27" s="269"/>
      <c r="JO27" s="269"/>
      <c r="JP27" s="270"/>
      <c r="JQ27" s="247">
        <f t="shared" si="117"/>
        <v>0</v>
      </c>
      <c r="JR27" s="270"/>
      <c r="JS27" s="270"/>
      <c r="JT27" s="270"/>
      <c r="JU27" s="270"/>
      <c r="JV27" s="247">
        <f t="shared" si="118"/>
        <v>30000</v>
      </c>
      <c r="JW27" s="559"/>
      <c r="JX27" s="588"/>
      <c r="JY27" s="589"/>
      <c r="JZ27" s="572"/>
      <c r="KA27" s="269">
        <v>30000</v>
      </c>
      <c r="KB27" s="247">
        <f>KA27</f>
        <v>30000</v>
      </c>
      <c r="KC27" s="269"/>
      <c r="KD27" s="269"/>
      <c r="KE27" s="269"/>
      <c r="KF27" s="247">
        <f t="shared" si="191"/>
        <v>0</v>
      </c>
      <c r="KG27" s="269"/>
      <c r="KH27" s="269"/>
      <c r="KI27" s="270"/>
      <c r="KJ27" s="247"/>
      <c r="KK27" s="270"/>
      <c r="KL27" s="270"/>
      <c r="KM27" s="270"/>
      <c r="KN27" s="270"/>
      <c r="KO27" s="262">
        <f t="shared" si="194"/>
        <v>30000</v>
      </c>
      <c r="KP27" s="254"/>
      <c r="KQ27" s="254">
        <f>JE27-JV27</f>
        <v>0</v>
      </c>
      <c r="KR27" s="247"/>
      <c r="KS27" s="248"/>
      <c r="KT27" s="211">
        <f>JV27-KO27</f>
        <v>0</v>
      </c>
      <c r="KU27" s="211"/>
      <c r="KV27" s="211"/>
      <c r="KW27" s="211"/>
      <c r="KX27" s="211"/>
      <c r="KY27" s="211"/>
      <c r="KZ27" s="211"/>
      <c r="LA27" s="211"/>
      <c r="LB27" s="211"/>
      <c r="LC27" s="211"/>
      <c r="LD27" s="211"/>
      <c r="LF27" s="193"/>
      <c r="LG27" s="193"/>
      <c r="LH27" s="194">
        <f t="shared" si="195"/>
        <v>0</v>
      </c>
      <c r="LI27" s="193">
        <f t="shared" si="196"/>
        <v>0</v>
      </c>
      <c r="LJ27" s="193"/>
      <c r="LK27" s="193"/>
      <c r="LL27" s="193"/>
      <c r="LM27" s="194">
        <f t="shared" si="197"/>
        <v>0</v>
      </c>
      <c r="LN27" s="189"/>
      <c r="LO27" s="189"/>
      <c r="LP27" s="189"/>
      <c r="LQ27" s="194">
        <f t="shared" si="119"/>
        <v>0</v>
      </c>
      <c r="LR27" s="189"/>
      <c r="LS27" s="189"/>
      <c r="LT27" s="189"/>
      <c r="LU27" s="194">
        <f t="shared" si="74"/>
        <v>0</v>
      </c>
      <c r="LV27" s="189"/>
      <c r="LW27" s="189"/>
      <c r="LX27" s="123"/>
      <c r="LY27" s="194">
        <f t="shared" si="120"/>
        <v>0</v>
      </c>
      <c r="LZ27" s="123"/>
      <c r="MA27" s="123"/>
      <c r="MB27" s="123"/>
      <c r="MC27" s="123">
        <f t="shared" si="160"/>
        <v>0</v>
      </c>
      <c r="MD27" s="121">
        <f t="shared" si="121"/>
        <v>0</v>
      </c>
      <c r="ME27" s="189"/>
      <c r="MF27" s="189"/>
      <c r="MG27" s="189"/>
      <c r="MH27" s="194">
        <f t="shared" si="75"/>
        <v>0</v>
      </c>
      <c r="MI27" s="189"/>
      <c r="MJ27" s="189"/>
      <c r="MK27" s="189"/>
      <c r="ML27" s="194">
        <f t="shared" si="76"/>
        <v>0</v>
      </c>
      <c r="MM27" s="189"/>
      <c r="MN27" s="189"/>
      <c r="MO27" s="123"/>
      <c r="MP27" s="194">
        <f t="shared" si="77"/>
        <v>0</v>
      </c>
      <c r="MQ27" s="123"/>
      <c r="MR27" s="123"/>
      <c r="MS27" s="123"/>
      <c r="MT27" s="123">
        <f t="shared" si="161"/>
        <v>0</v>
      </c>
      <c r="MU27" s="121">
        <f t="shared" si="78"/>
        <v>0</v>
      </c>
      <c r="MV27" s="193"/>
      <c r="MW27" s="193">
        <f t="shared" si="79"/>
        <v>0</v>
      </c>
      <c r="MX27" s="194"/>
      <c r="MY27" s="194"/>
      <c r="MZ27" s="115">
        <f t="shared" si="162"/>
        <v>0</v>
      </c>
      <c r="NB27" s="193"/>
      <c r="NC27" s="193"/>
      <c r="ND27" s="194">
        <f t="shared" si="198"/>
        <v>0</v>
      </c>
      <c r="NE27" s="193">
        <f t="shared" si="199"/>
        <v>0</v>
      </c>
      <c r="NF27" s="193"/>
      <c r="NG27" s="193"/>
      <c r="NH27" s="193"/>
      <c r="NI27" s="194">
        <f t="shared" si="200"/>
        <v>0</v>
      </c>
      <c r="NJ27" s="189"/>
      <c r="NK27" s="189"/>
      <c r="NL27" s="189"/>
      <c r="NM27" s="194">
        <f t="shared" si="122"/>
        <v>0</v>
      </c>
      <c r="NN27" s="189"/>
      <c r="NO27" s="189"/>
      <c r="NP27" s="189"/>
      <c r="NQ27" s="194">
        <f t="shared" si="80"/>
        <v>0</v>
      </c>
      <c r="NR27" s="189"/>
      <c r="NS27" s="189"/>
      <c r="NT27" s="123"/>
      <c r="NU27" s="194">
        <f t="shared" si="123"/>
        <v>0</v>
      </c>
      <c r="NV27" s="123"/>
      <c r="NW27" s="123"/>
      <c r="NX27" s="123"/>
      <c r="NY27" s="123">
        <f t="shared" si="163"/>
        <v>0</v>
      </c>
      <c r="NZ27" s="121">
        <f t="shared" si="124"/>
        <v>0</v>
      </c>
      <c r="OA27" s="189"/>
      <c r="OB27" s="189"/>
      <c r="OC27" s="189"/>
      <c r="OD27" s="194">
        <f t="shared" si="125"/>
        <v>0</v>
      </c>
      <c r="OE27" s="189"/>
      <c r="OF27" s="189"/>
      <c r="OG27" s="189"/>
      <c r="OH27" s="194">
        <f t="shared" si="81"/>
        <v>0</v>
      </c>
      <c r="OI27" s="189"/>
      <c r="OJ27" s="189"/>
      <c r="OK27" s="123"/>
      <c r="OL27" s="194">
        <f t="shared" si="82"/>
        <v>0</v>
      </c>
      <c r="OM27" s="123"/>
      <c r="ON27" s="123"/>
      <c r="OO27" s="123"/>
      <c r="OP27" s="123">
        <f t="shared" si="164"/>
        <v>0</v>
      </c>
      <c r="OQ27" s="122">
        <f t="shared" si="83"/>
        <v>0</v>
      </c>
      <c r="OR27" s="193"/>
      <c r="OS27" s="193">
        <f t="shared" si="84"/>
        <v>0</v>
      </c>
      <c r="OT27" s="194"/>
      <c r="OU27" s="194"/>
      <c r="OV27" s="115">
        <f t="shared" si="28"/>
        <v>0</v>
      </c>
      <c r="OX27" s="193"/>
      <c r="OY27" s="193"/>
      <c r="OZ27" s="194">
        <f t="shared" si="201"/>
        <v>0</v>
      </c>
      <c r="PA27" s="193">
        <f t="shared" si="202"/>
        <v>0</v>
      </c>
      <c r="PB27" s="193"/>
      <c r="PC27" s="193"/>
      <c r="PD27" s="193"/>
      <c r="PE27" s="194">
        <f t="shared" si="203"/>
        <v>0</v>
      </c>
      <c r="PF27" s="193"/>
      <c r="PG27" s="193"/>
      <c r="PH27" s="189"/>
      <c r="PI27" s="194">
        <f t="shared" si="126"/>
        <v>0</v>
      </c>
      <c r="PJ27" s="189"/>
      <c r="PK27" s="189"/>
      <c r="PL27" s="189"/>
      <c r="PM27" s="194">
        <f t="shared" si="85"/>
        <v>0</v>
      </c>
      <c r="PN27" s="189"/>
      <c r="PO27" s="189"/>
      <c r="PP27" s="123"/>
      <c r="PQ27" s="194">
        <f t="shared" si="127"/>
        <v>0</v>
      </c>
      <c r="PR27" s="123"/>
      <c r="PS27" s="189"/>
      <c r="PT27" s="123"/>
      <c r="PU27" s="123">
        <f t="shared" si="165"/>
        <v>0</v>
      </c>
      <c r="PV27" s="121">
        <f t="shared" si="128"/>
        <v>0</v>
      </c>
      <c r="PW27" s="193"/>
      <c r="PX27" s="193"/>
      <c r="PY27" s="189"/>
      <c r="PZ27" s="194">
        <f t="shared" si="86"/>
        <v>0</v>
      </c>
      <c r="QA27" s="189"/>
      <c r="QB27" s="189"/>
      <c r="QC27" s="189"/>
      <c r="QD27" s="194">
        <f t="shared" si="87"/>
        <v>0</v>
      </c>
      <c r="QE27" s="189"/>
      <c r="QF27" s="189"/>
      <c r="QG27" s="123"/>
      <c r="QH27" s="194">
        <f t="shared" si="88"/>
        <v>0</v>
      </c>
      <c r="QI27" s="123"/>
      <c r="QJ27" s="189"/>
      <c r="QK27" s="123"/>
      <c r="QL27" s="123">
        <f t="shared" si="166"/>
        <v>0</v>
      </c>
      <c r="QM27" s="122">
        <f t="shared" si="167"/>
        <v>0</v>
      </c>
      <c r="QN27" s="193"/>
      <c r="QO27" s="193">
        <f t="shared" si="89"/>
        <v>0</v>
      </c>
      <c r="QP27" s="194"/>
      <c r="QQ27" s="194"/>
      <c r="QR27" s="115">
        <f t="shared" si="129"/>
        <v>0</v>
      </c>
      <c r="QT27" s="193"/>
      <c r="QU27" s="193"/>
      <c r="QV27" s="194">
        <f t="shared" si="204"/>
        <v>0</v>
      </c>
      <c r="QW27" s="193">
        <f t="shared" si="205"/>
        <v>0</v>
      </c>
      <c r="QX27" s="193"/>
      <c r="QY27" s="193"/>
      <c r="QZ27" s="193"/>
      <c r="RA27" s="194">
        <f t="shared" si="206"/>
        <v>0</v>
      </c>
      <c r="RB27" s="189"/>
      <c r="RC27" s="189"/>
      <c r="RD27" s="189"/>
      <c r="RE27" s="194">
        <f t="shared" si="130"/>
        <v>0</v>
      </c>
      <c r="RF27" s="189"/>
      <c r="RG27" s="189"/>
      <c r="RH27" s="189"/>
      <c r="RI27" s="194">
        <f t="shared" si="90"/>
        <v>0</v>
      </c>
      <c r="RJ27" s="189"/>
      <c r="RK27" s="189"/>
      <c r="RL27" s="123"/>
      <c r="RM27" s="194">
        <f t="shared" si="131"/>
        <v>0</v>
      </c>
      <c r="RN27" s="123"/>
      <c r="RO27" s="123"/>
      <c r="RP27" s="123"/>
      <c r="RQ27" s="193">
        <f t="shared" si="132"/>
        <v>0</v>
      </c>
      <c r="RR27" s="121">
        <f t="shared" si="168"/>
        <v>0</v>
      </c>
      <c r="RS27" s="189"/>
      <c r="RT27" s="189"/>
      <c r="RU27" s="189"/>
      <c r="RV27" s="194">
        <f t="shared" si="133"/>
        <v>0</v>
      </c>
      <c r="RW27" s="189"/>
      <c r="RX27" s="189"/>
      <c r="RY27" s="189"/>
      <c r="RZ27" s="194">
        <f t="shared" si="91"/>
        <v>0</v>
      </c>
      <c r="SA27" s="189"/>
      <c r="SB27" s="189"/>
      <c r="SC27" s="123"/>
      <c r="SD27" s="194">
        <f t="shared" si="92"/>
        <v>0</v>
      </c>
      <c r="SE27" s="123"/>
      <c r="SF27" s="123"/>
      <c r="SG27" s="123"/>
      <c r="SH27" s="194">
        <f t="shared" si="134"/>
        <v>0</v>
      </c>
      <c r="SI27" s="122">
        <f t="shared" si="135"/>
        <v>0</v>
      </c>
      <c r="SJ27" s="193"/>
      <c r="SK27" s="193">
        <f t="shared" si="93"/>
        <v>0</v>
      </c>
      <c r="SL27" s="193"/>
      <c r="SM27" s="194"/>
      <c r="SN27" s="115">
        <f t="shared" si="136"/>
        <v>0</v>
      </c>
      <c r="SP27" s="193"/>
      <c r="SQ27" s="193"/>
      <c r="SR27" s="194">
        <f t="shared" si="207"/>
        <v>0</v>
      </c>
      <c r="SS27" s="193">
        <f t="shared" si="208"/>
        <v>0</v>
      </c>
      <c r="ST27" s="193"/>
      <c r="SU27" s="193"/>
      <c r="SV27" s="193"/>
      <c r="SW27" s="194">
        <f t="shared" si="209"/>
        <v>0</v>
      </c>
      <c r="SX27" s="189"/>
      <c r="SY27" s="189"/>
      <c r="SZ27" s="189"/>
      <c r="TA27" s="194">
        <f t="shared" si="137"/>
        <v>0</v>
      </c>
      <c r="TB27" s="189"/>
      <c r="TC27" s="189"/>
      <c r="TD27" s="189"/>
      <c r="TE27" s="194">
        <f t="shared" si="94"/>
        <v>0</v>
      </c>
      <c r="TF27" s="189"/>
      <c r="TG27" s="189"/>
      <c r="TH27" s="123"/>
      <c r="TI27" s="194">
        <f t="shared" si="138"/>
        <v>0</v>
      </c>
      <c r="TJ27" s="123"/>
      <c r="TK27" s="123"/>
      <c r="TL27" s="123"/>
      <c r="TM27" s="193">
        <f t="shared" si="139"/>
        <v>0</v>
      </c>
      <c r="TN27" s="121">
        <f t="shared" si="169"/>
        <v>0</v>
      </c>
      <c r="TO27" s="189"/>
      <c r="TP27" s="189"/>
      <c r="TQ27" s="189"/>
      <c r="TR27" s="194">
        <f t="shared" si="95"/>
        <v>0</v>
      </c>
      <c r="TS27" s="189"/>
      <c r="TT27" s="189"/>
      <c r="TU27" s="189"/>
      <c r="TV27" s="194">
        <f t="shared" si="96"/>
        <v>0</v>
      </c>
      <c r="TW27" s="189"/>
      <c r="TX27" s="189"/>
      <c r="TY27" s="123"/>
      <c r="TZ27" s="194">
        <f t="shared" si="97"/>
        <v>0</v>
      </c>
      <c r="UA27" s="123"/>
      <c r="UB27" s="123"/>
      <c r="UC27" s="123"/>
      <c r="UD27" s="194">
        <f t="shared" si="140"/>
        <v>0</v>
      </c>
      <c r="UE27" s="122">
        <f t="shared" si="170"/>
        <v>0</v>
      </c>
      <c r="UF27" s="193"/>
      <c r="UG27" s="193">
        <f t="shared" si="98"/>
        <v>0</v>
      </c>
      <c r="UH27" s="194"/>
      <c r="UI27" s="194"/>
      <c r="UJ27" s="194"/>
      <c r="UK27" s="115">
        <f t="shared" si="141"/>
        <v>0</v>
      </c>
      <c r="UL27" s="115">
        <f>CK27+EG27+GC27+HZ27+JV27+MD27+NZ27+PV27+RR27+TN27</f>
        <v>30000</v>
      </c>
      <c r="UM27" s="115">
        <f>UL27-AF27</f>
        <v>0</v>
      </c>
      <c r="UN27" s="115">
        <f>DB27+EX27+GT27+IQ27+KO27+MU27+OQ27+QM27+SI27+UE27</f>
        <v>30000</v>
      </c>
      <c r="UO27" s="115">
        <f>UN27-AW27</f>
        <v>0</v>
      </c>
      <c r="UP27" s="115"/>
      <c r="UQ27" s="115"/>
      <c r="UR27" s="115">
        <f>BU27+DQ27+FM27+HJ27+JF27+LN27+NJ27+PF27+RB27+SX27</f>
        <v>0</v>
      </c>
      <c r="US27" s="115">
        <f>UR27-P27</f>
        <v>0</v>
      </c>
      <c r="UT27" s="115"/>
      <c r="UU27" s="115"/>
      <c r="UV27" s="115"/>
      <c r="UW27" s="115"/>
      <c r="UX27" s="115"/>
      <c r="UY27" s="115"/>
      <c r="UZ27" s="115"/>
      <c r="VA27" s="115">
        <f>H27-VB27</f>
        <v>-385000</v>
      </c>
      <c r="VB27" s="193">
        <f>BM27+DI27+FE27+HB27+IX27+LF27+NB27+OX27+QT27+SP27</f>
        <v>385000</v>
      </c>
      <c r="VC27" s="193">
        <f>BN27+DJ27+FF27+HC27+IY27+LG27+NC27+OY27+QU27+SQ27</f>
        <v>0</v>
      </c>
      <c r="VD27" s="194">
        <f t="shared" si="142"/>
        <v>385000</v>
      </c>
      <c r="VE27" s="193">
        <f t="shared" si="171"/>
        <v>385000</v>
      </c>
      <c r="VF27" s="193"/>
      <c r="VG27" s="193"/>
      <c r="VH27" s="193"/>
      <c r="VI27" s="194">
        <f t="shared" si="210"/>
        <v>385000</v>
      </c>
      <c r="VJ27" s="189"/>
      <c r="VK27" s="189"/>
      <c r="VL27" s="189"/>
      <c r="VM27" s="194">
        <f t="shared" si="143"/>
        <v>0</v>
      </c>
      <c r="VN27" s="189"/>
      <c r="VO27" s="189"/>
      <c r="VP27" s="189"/>
      <c r="VQ27" s="194">
        <f t="shared" si="99"/>
        <v>0</v>
      </c>
      <c r="VR27" s="189"/>
      <c r="VS27" s="189"/>
      <c r="VT27" s="123"/>
      <c r="VU27" s="194">
        <f t="shared" si="144"/>
        <v>0</v>
      </c>
      <c r="VV27" s="123"/>
      <c r="VW27" s="123"/>
      <c r="VX27" s="123"/>
      <c r="VY27" s="123">
        <v>0</v>
      </c>
      <c r="VZ27" s="121">
        <f t="shared" si="145"/>
        <v>0</v>
      </c>
      <c r="WA27" s="189"/>
      <c r="WB27" s="189"/>
      <c r="WC27" s="189"/>
      <c r="WD27" s="194">
        <f t="shared" si="100"/>
        <v>0</v>
      </c>
      <c r="WE27" s="189"/>
      <c r="WF27" s="189"/>
      <c r="WG27" s="189"/>
      <c r="WH27" s="194">
        <f t="shared" si="101"/>
        <v>0</v>
      </c>
      <c r="WI27" s="189"/>
      <c r="WJ27" s="189"/>
      <c r="WK27" s="123"/>
      <c r="WL27" s="194">
        <f t="shared" si="102"/>
        <v>0</v>
      </c>
      <c r="WM27" s="123"/>
      <c r="WN27" s="123"/>
      <c r="WO27" s="123"/>
      <c r="WP27" s="123">
        <v>0</v>
      </c>
      <c r="WQ27" s="122">
        <f t="shared" si="103"/>
        <v>0</v>
      </c>
      <c r="WR27" s="120"/>
      <c r="WS27" s="120"/>
      <c r="WT27" s="194"/>
      <c r="WU27" s="194"/>
      <c r="WV27" s="115">
        <f t="shared" si="146"/>
        <v>0</v>
      </c>
      <c r="WY27" s="115">
        <f>VI27-BT27-DP27-FL27-HI27-JE27-LM27-NI27-PE27-RA27-SW27</f>
        <v>0</v>
      </c>
      <c r="WZ27" s="115">
        <f>VD27-BO27-DK27-FG27-HD27-IZ27-LH27-ND27-OZ27-QV27-SR27</f>
        <v>0</v>
      </c>
    </row>
    <row r="28" spans="1:624" s="116" customFormat="1" ht="13.5" hidden="1" x14ac:dyDescent="0.25">
      <c r="A28" s="444" t="s">
        <v>102</v>
      </c>
      <c r="B28" s="420"/>
      <c r="C28" s="416"/>
      <c r="D28" s="416"/>
      <c r="E28" s="416"/>
      <c r="F28" s="257"/>
      <c r="G28" s="275" t="s">
        <v>103</v>
      </c>
      <c r="H28" s="250"/>
      <c r="I28" s="250">
        <f>BN28+DJ28+FF28+HC28+IY28+LG28+NC28+OY28+QU28+SQ28</f>
        <v>0</v>
      </c>
      <c r="J28" s="238">
        <f t="shared" si="172"/>
        <v>0</v>
      </c>
      <c r="K28" s="250">
        <f t="shared" si="173"/>
        <v>0</v>
      </c>
      <c r="L28" s="250"/>
      <c r="M28" s="250"/>
      <c r="N28" s="250"/>
      <c r="O28" s="238">
        <f t="shared" si="174"/>
        <v>0</v>
      </c>
      <c r="P28" s="250">
        <f>BU28+DQ28+FM28+HJ28+JF28+LN28+NJ28+PF28+RB28+SX28</f>
        <v>0</v>
      </c>
      <c r="Q28" s="250">
        <f>BV28+DR28+FN28+HK28+JG28+LO28+NK28+PG28+RC28+SY28</f>
        <v>0</v>
      </c>
      <c r="R28" s="250">
        <f>BW28+DS28+FO28+HL28+JH28+LP28+NL28+PH28+RD28+SZ28</f>
        <v>0</v>
      </c>
      <c r="S28" s="238">
        <f t="shared" si="37"/>
        <v>0</v>
      </c>
      <c r="T28" s="250">
        <f>BY28+DU28+FQ28+HN28+JJ28+LR28+NN28+PJ28+RF28+TB28</f>
        <v>0</v>
      </c>
      <c r="U28" s="250">
        <f>BZ28+DV28+FR28+HO28+JK28+LS28+NO28+PK28+RG28+TC28</f>
        <v>0</v>
      </c>
      <c r="V28" s="250">
        <f>CA28+DW28+FS28+HP28+JL28+LT28+NP28+PL28+RH28+TD28</f>
        <v>0</v>
      </c>
      <c r="W28" s="238">
        <f t="shared" si="38"/>
        <v>0</v>
      </c>
      <c r="X28" s="250">
        <f>CC28+DY28+FU28+HR28+JN28+LV28+NR28+PN28+RJ28+TF28</f>
        <v>0</v>
      </c>
      <c r="Y28" s="250">
        <f>CD28+DZ28+FV28+HS28+JO28+LW28+NS28+PO28+RK28+TG28</f>
        <v>0</v>
      </c>
      <c r="Z28" s="250">
        <f>CE28+EA28+FW28+HT28+JP28+LX28+NT28+PP28+RL28+TH28</f>
        <v>0</v>
      </c>
      <c r="AA28" s="238">
        <f t="shared" si="39"/>
        <v>0</v>
      </c>
      <c r="AB28" s="250">
        <f>CG28+EC28+FY28+HV28+JR28+LZ28+NV28+PR28+RN28+TJ28</f>
        <v>0</v>
      </c>
      <c r="AC28" s="250">
        <f>CH28+ED28+FZ28+HW28+JS28+MA28+NW28+PS28+RO28+TK28</f>
        <v>0</v>
      </c>
      <c r="AD28" s="250">
        <f>CI28+EE28+GA28+HX28+JT28+MB28+NX28+PT28+RP28+TL28</f>
        <v>0</v>
      </c>
      <c r="AE28" s="250">
        <f t="shared" si="40"/>
        <v>0</v>
      </c>
      <c r="AF28" s="238">
        <f t="shared" si="41"/>
        <v>0</v>
      </c>
      <c r="AG28" s="250">
        <f>CL28+EH28+GD28+IA28+JW28+ME28+OA28+PW28+RS28+TO28</f>
        <v>0</v>
      </c>
      <c r="AH28" s="250">
        <f>CM28+EI28+GE28+IB28+JZ28+MF28+OB28+PX28+RT28+TP28</f>
        <v>0</v>
      </c>
      <c r="AI28" s="250">
        <f>CN28+EJ28+GF28+IC28+KA28+MG28+OC28+PY28+RU28+TQ28</f>
        <v>0</v>
      </c>
      <c r="AJ28" s="238">
        <f t="shared" si="42"/>
        <v>0</v>
      </c>
      <c r="AK28" s="250">
        <f>CP28+EL28+GH28+IE28+KC28+MI28+OE28+QA28+RW28+TS28</f>
        <v>0</v>
      </c>
      <c r="AL28" s="250">
        <f>CQ28+EM28+GI28+IF28+KD28+MJ28+OF28+QB28+RX28+TT28</f>
        <v>0</v>
      </c>
      <c r="AM28" s="250">
        <f>CR28+EN28+GJ28+IG28+KE28+MK28+OG28+QC28+RY28+TU28</f>
        <v>0</v>
      </c>
      <c r="AN28" s="238">
        <f t="shared" si="43"/>
        <v>0</v>
      </c>
      <c r="AO28" s="250">
        <f>CT28+EP28+GL28+II28+KG28+MM28+OI28+QE28+SA28+TW28</f>
        <v>0</v>
      </c>
      <c r="AP28" s="250">
        <f>CU28+EQ28+GM28+IJ28+KH28+MN28+OJ28+QF28+SB28+TX28</f>
        <v>0</v>
      </c>
      <c r="AQ28" s="250">
        <f>CV28+ER28+GN28+IK28+KI28+MO28+OK28+QG28+SC28+TY28</f>
        <v>0</v>
      </c>
      <c r="AR28" s="238">
        <f t="shared" si="44"/>
        <v>0</v>
      </c>
      <c r="AS28" s="250">
        <f>CX28+ET28+GP28+IM28+KK28+MQ28+OM28+QI28+SE28+UA28</f>
        <v>0</v>
      </c>
      <c r="AT28" s="250">
        <f>CY28+EU28+GQ28+IN28+KL28+MR28+ON28+QJ28+SF28+UB28</f>
        <v>0</v>
      </c>
      <c r="AU28" s="250">
        <f>CZ28+EV28+GR28+IO28+KM28+MS28+OO28+QK28+SG28+UC28</f>
        <v>0</v>
      </c>
      <c r="AV28" s="238">
        <f t="shared" si="46"/>
        <v>0</v>
      </c>
      <c r="AW28" s="238">
        <f t="shared" si="147"/>
        <v>0</v>
      </c>
      <c r="AX28" s="250">
        <f t="shared" si="47"/>
        <v>0</v>
      </c>
      <c r="AY28" s="238">
        <f t="shared" si="48"/>
        <v>0</v>
      </c>
      <c r="AZ28" s="238">
        <f>DE28+FA28+GW28+IT28+KR28+MX28+OT28+QP28+SL28+UH28</f>
        <v>0</v>
      </c>
      <c r="BA28" s="238">
        <f>DF28+FB28+GX28+IU28+KS28+MY28+OU28+QQ28+SM28+UI28</f>
        <v>0</v>
      </c>
      <c r="BB28" s="239">
        <f>CK28+EG28+GC28+HZ28+JV28+MD28+NZ28+PV28+RR28+TN28</f>
        <v>0</v>
      </c>
      <c r="BC28" s="239">
        <f t="shared" si="45"/>
        <v>0</v>
      </c>
      <c r="BD28" s="238">
        <f>AZ28-DE28-FA28-GW28-IT28-KR28-MX28-OT28-QP28-SL28-UH28</f>
        <v>0</v>
      </c>
      <c r="BE28" s="240"/>
      <c r="BF28" s="241">
        <f t="shared" si="15"/>
        <v>0</v>
      </c>
      <c r="BG28" s="241">
        <f t="shared" si="49"/>
        <v>0</v>
      </c>
      <c r="BH28" s="242"/>
      <c r="BI28" s="242"/>
      <c r="BJ28" s="241"/>
      <c r="BK28" s="251"/>
      <c r="BL28" s="251">
        <f>DI28+FE28+HB28+IX28+LF28+NB28+OX28+QT28+SP28</f>
        <v>0</v>
      </c>
      <c r="BM28" s="251"/>
      <c r="BN28" s="251"/>
      <c r="BO28" s="238">
        <f t="shared" si="175"/>
        <v>0</v>
      </c>
      <c r="BP28" s="251">
        <f t="shared" si="176"/>
        <v>0</v>
      </c>
      <c r="BQ28" s="251"/>
      <c r="BR28" s="251"/>
      <c r="BS28" s="251"/>
      <c r="BT28" s="238">
        <f t="shared" si="177"/>
        <v>0</v>
      </c>
      <c r="BU28" s="251"/>
      <c r="BV28" s="251"/>
      <c r="BW28" s="251"/>
      <c r="BX28" s="238">
        <f t="shared" si="50"/>
        <v>0</v>
      </c>
      <c r="BY28" s="251"/>
      <c r="BZ28" s="251"/>
      <c r="CA28" s="251"/>
      <c r="CB28" s="238">
        <f t="shared" si="51"/>
        <v>0</v>
      </c>
      <c r="CC28" s="251"/>
      <c r="CD28" s="251"/>
      <c r="CE28" s="251"/>
      <c r="CF28" s="238">
        <f t="shared" si="104"/>
        <v>0</v>
      </c>
      <c r="CG28" s="251"/>
      <c r="CH28" s="251"/>
      <c r="CI28" s="251"/>
      <c r="CJ28" s="251">
        <f t="shared" si="148"/>
        <v>0</v>
      </c>
      <c r="CK28" s="238">
        <f t="shared" si="149"/>
        <v>0</v>
      </c>
      <c r="CL28" s="251"/>
      <c r="CM28" s="251"/>
      <c r="CN28" s="251"/>
      <c r="CO28" s="238">
        <f t="shared" si="53"/>
        <v>0</v>
      </c>
      <c r="CP28" s="251"/>
      <c r="CQ28" s="251"/>
      <c r="CR28" s="251"/>
      <c r="CS28" s="238">
        <f t="shared" si="54"/>
        <v>0</v>
      </c>
      <c r="CT28" s="251"/>
      <c r="CU28" s="251"/>
      <c r="CV28" s="251"/>
      <c r="CW28" s="238">
        <f t="shared" si="105"/>
        <v>0</v>
      </c>
      <c r="CX28" s="251"/>
      <c r="CY28" s="251"/>
      <c r="CZ28" s="251"/>
      <c r="DA28" s="251">
        <f t="shared" si="55"/>
        <v>0</v>
      </c>
      <c r="DB28" s="238">
        <f t="shared" si="106"/>
        <v>0</v>
      </c>
      <c r="DC28" s="251"/>
      <c r="DD28" s="251">
        <f t="shared" si="150"/>
        <v>0</v>
      </c>
      <c r="DE28" s="238"/>
      <c r="DF28" s="238"/>
      <c r="DG28" s="243">
        <f t="shared" si="151"/>
        <v>0</v>
      </c>
      <c r="DH28" s="244"/>
      <c r="DI28" s="250"/>
      <c r="DJ28" s="250"/>
      <c r="DK28" s="238">
        <f t="shared" si="178"/>
        <v>0</v>
      </c>
      <c r="DL28" s="250">
        <f t="shared" si="179"/>
        <v>0</v>
      </c>
      <c r="DM28" s="250"/>
      <c r="DN28" s="250"/>
      <c r="DO28" s="250"/>
      <c r="DP28" s="238">
        <f t="shared" si="180"/>
        <v>0</v>
      </c>
      <c r="DQ28" s="250"/>
      <c r="DR28" s="250"/>
      <c r="DS28" s="265"/>
      <c r="DT28" s="238">
        <f t="shared" si="56"/>
        <v>0</v>
      </c>
      <c r="DU28" s="265"/>
      <c r="DV28" s="265"/>
      <c r="DW28" s="265"/>
      <c r="DX28" s="238">
        <f t="shared" si="57"/>
        <v>0</v>
      </c>
      <c r="DY28" s="265"/>
      <c r="DZ28" s="265"/>
      <c r="EA28" s="265"/>
      <c r="EB28" s="238">
        <f t="shared" si="107"/>
        <v>0</v>
      </c>
      <c r="EC28" s="265"/>
      <c r="ED28" s="265"/>
      <c r="EE28" s="265"/>
      <c r="EF28" s="265">
        <f t="shared" si="152"/>
        <v>0</v>
      </c>
      <c r="EG28" s="259">
        <f t="shared" si="153"/>
        <v>0</v>
      </c>
      <c r="EH28" s="250"/>
      <c r="EI28" s="250"/>
      <c r="EJ28" s="265"/>
      <c r="EK28" s="238">
        <f t="shared" si="58"/>
        <v>0</v>
      </c>
      <c r="EL28" s="265"/>
      <c r="EM28" s="265"/>
      <c r="EN28" s="265"/>
      <c r="EO28" s="238">
        <f t="shared" si="59"/>
        <v>0</v>
      </c>
      <c r="EP28" s="265"/>
      <c r="EQ28" s="265"/>
      <c r="ER28" s="265"/>
      <c r="ES28" s="238">
        <f t="shared" si="60"/>
        <v>0</v>
      </c>
      <c r="ET28" s="265"/>
      <c r="EU28" s="265"/>
      <c r="EV28" s="265"/>
      <c r="EW28" s="265">
        <f t="shared" si="154"/>
        <v>0</v>
      </c>
      <c r="EX28" s="260">
        <f t="shared" si="61"/>
        <v>0</v>
      </c>
      <c r="EY28" s="250"/>
      <c r="EZ28" s="250">
        <f t="shared" si="155"/>
        <v>0</v>
      </c>
      <c r="FA28" s="238"/>
      <c r="FB28" s="238"/>
      <c r="FC28" s="246">
        <f t="shared" si="108"/>
        <v>0</v>
      </c>
      <c r="FD28" s="244"/>
      <c r="FE28" s="250"/>
      <c r="FF28" s="250"/>
      <c r="FG28" s="238">
        <f t="shared" si="181"/>
        <v>0</v>
      </c>
      <c r="FH28" s="250">
        <f t="shared" si="182"/>
        <v>0</v>
      </c>
      <c r="FI28" s="250"/>
      <c r="FJ28" s="250"/>
      <c r="FK28" s="250"/>
      <c r="FL28" s="238">
        <f t="shared" si="183"/>
        <v>0</v>
      </c>
      <c r="FM28" s="250"/>
      <c r="FN28" s="250"/>
      <c r="FO28" s="267"/>
      <c r="FP28" s="238">
        <f t="shared" si="109"/>
        <v>0</v>
      </c>
      <c r="FQ28" s="267"/>
      <c r="FR28" s="267"/>
      <c r="FS28" s="267"/>
      <c r="FT28" s="238">
        <f t="shared" si="62"/>
        <v>0</v>
      </c>
      <c r="FU28" s="267"/>
      <c r="FV28" s="267"/>
      <c r="FW28" s="265"/>
      <c r="FX28" s="238">
        <f t="shared" si="110"/>
        <v>0</v>
      </c>
      <c r="FY28" s="265"/>
      <c r="FZ28" s="265"/>
      <c r="GA28" s="265"/>
      <c r="GB28" s="265">
        <f t="shared" si="156"/>
        <v>0</v>
      </c>
      <c r="GC28" s="259">
        <f t="shared" si="111"/>
        <v>0</v>
      </c>
      <c r="GD28" s="250"/>
      <c r="GE28" s="250"/>
      <c r="GF28" s="267"/>
      <c r="GG28" s="238">
        <f t="shared" si="63"/>
        <v>0</v>
      </c>
      <c r="GH28" s="267"/>
      <c r="GI28" s="267"/>
      <c r="GJ28" s="267"/>
      <c r="GK28" s="238">
        <f t="shared" si="64"/>
        <v>0</v>
      </c>
      <c r="GL28" s="267"/>
      <c r="GM28" s="267"/>
      <c r="GN28" s="265"/>
      <c r="GO28" s="238">
        <f t="shared" si="65"/>
        <v>0</v>
      </c>
      <c r="GP28" s="265"/>
      <c r="GQ28" s="265"/>
      <c r="GR28" s="265"/>
      <c r="GS28" s="265">
        <f t="shared" si="157"/>
        <v>0</v>
      </c>
      <c r="GT28" s="260">
        <f t="shared" si="66"/>
        <v>0</v>
      </c>
      <c r="GU28" s="250"/>
      <c r="GV28" s="250">
        <f t="shared" si="67"/>
        <v>0</v>
      </c>
      <c r="GW28" s="238"/>
      <c r="GX28" s="238"/>
      <c r="GY28" s="246">
        <f t="shared" si="112"/>
        <v>0</v>
      </c>
      <c r="GZ28" s="244"/>
      <c r="HA28" s="244"/>
      <c r="HB28" s="250"/>
      <c r="HC28" s="250"/>
      <c r="HD28" s="238">
        <f t="shared" si="184"/>
        <v>0</v>
      </c>
      <c r="HE28" s="250">
        <f t="shared" si="185"/>
        <v>0</v>
      </c>
      <c r="HF28" s="250"/>
      <c r="HG28" s="250"/>
      <c r="HH28" s="238"/>
      <c r="HI28" s="238">
        <f t="shared" si="186"/>
        <v>0</v>
      </c>
      <c r="HJ28" s="267"/>
      <c r="HK28" s="267"/>
      <c r="HL28" s="267"/>
      <c r="HM28" s="238">
        <f t="shared" si="113"/>
        <v>0</v>
      </c>
      <c r="HN28" s="267"/>
      <c r="HO28" s="267"/>
      <c r="HP28" s="267"/>
      <c r="HQ28" s="238">
        <f t="shared" si="68"/>
        <v>0</v>
      </c>
      <c r="HR28" s="267"/>
      <c r="HS28" s="267"/>
      <c r="HT28" s="265"/>
      <c r="HU28" s="238">
        <f t="shared" si="114"/>
        <v>0</v>
      </c>
      <c r="HV28" s="265"/>
      <c r="HW28" s="268"/>
      <c r="HX28" s="265"/>
      <c r="HY28" s="265">
        <f t="shared" si="158"/>
        <v>0</v>
      </c>
      <c r="HZ28" s="259">
        <f t="shared" si="115"/>
        <v>0</v>
      </c>
      <c r="IA28" s="267"/>
      <c r="IB28" s="267"/>
      <c r="IC28" s="267"/>
      <c r="ID28" s="238">
        <f t="shared" si="69"/>
        <v>0</v>
      </c>
      <c r="IE28" s="267"/>
      <c r="IF28" s="267"/>
      <c r="IG28" s="267"/>
      <c r="IH28" s="238">
        <f t="shared" si="70"/>
        <v>0</v>
      </c>
      <c r="II28" s="267"/>
      <c r="IJ28" s="267"/>
      <c r="IK28" s="265"/>
      <c r="IL28" s="238">
        <f t="shared" si="71"/>
        <v>0</v>
      </c>
      <c r="IM28" s="265"/>
      <c r="IN28" s="268"/>
      <c r="IO28" s="265"/>
      <c r="IP28" s="265">
        <f t="shared" si="159"/>
        <v>0</v>
      </c>
      <c r="IQ28" s="260">
        <f t="shared" si="72"/>
        <v>0</v>
      </c>
      <c r="IR28" s="250"/>
      <c r="IS28" s="250">
        <f t="shared" si="73"/>
        <v>0</v>
      </c>
      <c r="IT28" s="238"/>
      <c r="IU28" s="238"/>
      <c r="IV28" s="246">
        <f t="shared" si="22"/>
        <v>0</v>
      </c>
      <c r="IW28" s="244"/>
      <c r="IX28" s="254"/>
      <c r="IY28" s="254"/>
      <c r="IZ28" s="247">
        <f t="shared" si="187"/>
        <v>0</v>
      </c>
      <c r="JA28" s="254">
        <f t="shared" si="188"/>
        <v>0</v>
      </c>
      <c r="JB28" s="254"/>
      <c r="JC28" s="254"/>
      <c r="JD28" s="254"/>
      <c r="JE28" s="247">
        <f t="shared" si="189"/>
        <v>0</v>
      </c>
      <c r="JF28" s="269"/>
      <c r="JG28" s="269"/>
      <c r="JH28" s="269"/>
      <c r="JI28" s="247">
        <f t="shared" si="116"/>
        <v>0</v>
      </c>
      <c r="JJ28" s="269"/>
      <c r="JK28" s="269"/>
      <c r="JL28" s="269"/>
      <c r="JM28" s="247">
        <f t="shared" si="190"/>
        <v>0</v>
      </c>
      <c r="JN28" s="269"/>
      <c r="JO28" s="269"/>
      <c r="JP28" s="270"/>
      <c r="JQ28" s="247">
        <f t="shared" si="117"/>
        <v>0</v>
      </c>
      <c r="JR28" s="270"/>
      <c r="JS28" s="270"/>
      <c r="JT28" s="270"/>
      <c r="JU28" s="270"/>
      <c r="JV28" s="247">
        <f t="shared" si="118"/>
        <v>0</v>
      </c>
      <c r="JW28" s="559"/>
      <c r="JX28" s="588"/>
      <c r="JY28" s="589"/>
      <c r="JZ28" s="572"/>
      <c r="KA28" s="269"/>
      <c r="KB28" s="247"/>
      <c r="KC28" s="269"/>
      <c r="KD28" s="269"/>
      <c r="KE28" s="269"/>
      <c r="KF28" s="247">
        <f t="shared" si="191"/>
        <v>0</v>
      </c>
      <c r="KG28" s="269"/>
      <c r="KH28" s="269"/>
      <c r="KI28" s="270"/>
      <c r="KJ28" s="247"/>
      <c r="KK28" s="270"/>
      <c r="KL28" s="270"/>
      <c r="KM28" s="270"/>
      <c r="KN28" s="270"/>
      <c r="KO28" s="262"/>
      <c r="KP28" s="254"/>
      <c r="KQ28" s="254">
        <f>JE28-JV28</f>
        <v>0</v>
      </c>
      <c r="KR28" s="247"/>
      <c r="KS28" s="248"/>
      <c r="KT28" s="211">
        <f>JV28-KO28</f>
        <v>0</v>
      </c>
      <c r="KU28" s="211"/>
      <c r="KV28" s="211"/>
      <c r="KW28" s="211"/>
      <c r="KX28" s="211"/>
      <c r="KY28" s="211"/>
      <c r="KZ28" s="211"/>
      <c r="LA28" s="211"/>
      <c r="LB28" s="211"/>
      <c r="LC28" s="211"/>
      <c r="LD28" s="211"/>
      <c r="LF28" s="193"/>
      <c r="LG28" s="193"/>
      <c r="LH28" s="194">
        <f t="shared" si="195"/>
        <v>0</v>
      </c>
      <c r="LI28" s="193">
        <f t="shared" si="196"/>
        <v>0</v>
      </c>
      <c r="LJ28" s="193"/>
      <c r="LK28" s="193"/>
      <c r="LL28" s="193"/>
      <c r="LM28" s="194">
        <f t="shared" si="197"/>
        <v>0</v>
      </c>
      <c r="LN28" s="189"/>
      <c r="LO28" s="189"/>
      <c r="LP28" s="189"/>
      <c r="LQ28" s="194">
        <f t="shared" si="119"/>
        <v>0</v>
      </c>
      <c r="LR28" s="189"/>
      <c r="LS28" s="189"/>
      <c r="LT28" s="189"/>
      <c r="LU28" s="194">
        <f t="shared" si="74"/>
        <v>0</v>
      </c>
      <c r="LV28" s="189"/>
      <c r="LW28" s="189"/>
      <c r="LX28" s="123"/>
      <c r="LY28" s="194">
        <f t="shared" si="120"/>
        <v>0</v>
      </c>
      <c r="LZ28" s="123"/>
      <c r="MA28" s="123"/>
      <c r="MB28" s="123"/>
      <c r="MC28" s="123">
        <f t="shared" si="160"/>
        <v>0</v>
      </c>
      <c r="MD28" s="121">
        <f t="shared" si="121"/>
        <v>0</v>
      </c>
      <c r="ME28" s="189"/>
      <c r="MF28" s="189"/>
      <c r="MG28" s="189"/>
      <c r="MH28" s="194">
        <f t="shared" si="75"/>
        <v>0</v>
      </c>
      <c r="MI28" s="189"/>
      <c r="MJ28" s="189"/>
      <c r="MK28" s="189"/>
      <c r="ML28" s="194">
        <f t="shared" si="76"/>
        <v>0</v>
      </c>
      <c r="MM28" s="189"/>
      <c r="MN28" s="189"/>
      <c r="MO28" s="123"/>
      <c r="MP28" s="194">
        <f t="shared" si="77"/>
        <v>0</v>
      </c>
      <c r="MQ28" s="123"/>
      <c r="MR28" s="123"/>
      <c r="MS28" s="123"/>
      <c r="MT28" s="123">
        <f t="shared" si="161"/>
        <v>0</v>
      </c>
      <c r="MU28" s="121">
        <f t="shared" si="78"/>
        <v>0</v>
      </c>
      <c r="MV28" s="193"/>
      <c r="MW28" s="193">
        <f t="shared" si="79"/>
        <v>0</v>
      </c>
      <c r="MX28" s="194"/>
      <c r="MY28" s="194"/>
      <c r="MZ28" s="115">
        <f t="shared" si="162"/>
        <v>0</v>
      </c>
      <c r="NB28" s="193"/>
      <c r="NC28" s="193"/>
      <c r="ND28" s="194">
        <f t="shared" si="198"/>
        <v>0</v>
      </c>
      <c r="NE28" s="193">
        <f t="shared" si="199"/>
        <v>0</v>
      </c>
      <c r="NF28" s="193"/>
      <c r="NG28" s="193"/>
      <c r="NH28" s="193"/>
      <c r="NI28" s="194">
        <f t="shared" si="200"/>
        <v>0</v>
      </c>
      <c r="NJ28" s="189"/>
      <c r="NK28" s="189"/>
      <c r="NL28" s="189"/>
      <c r="NM28" s="194">
        <f t="shared" si="122"/>
        <v>0</v>
      </c>
      <c r="NN28" s="189"/>
      <c r="NO28" s="189"/>
      <c r="NP28" s="189"/>
      <c r="NQ28" s="194">
        <f t="shared" si="80"/>
        <v>0</v>
      </c>
      <c r="NR28" s="189"/>
      <c r="NS28" s="189"/>
      <c r="NT28" s="123"/>
      <c r="NU28" s="194">
        <f t="shared" si="123"/>
        <v>0</v>
      </c>
      <c r="NV28" s="123"/>
      <c r="NW28" s="123"/>
      <c r="NX28" s="123"/>
      <c r="NY28" s="123">
        <f t="shared" si="163"/>
        <v>0</v>
      </c>
      <c r="NZ28" s="121">
        <f t="shared" si="124"/>
        <v>0</v>
      </c>
      <c r="OA28" s="189"/>
      <c r="OB28" s="189"/>
      <c r="OC28" s="189"/>
      <c r="OD28" s="194">
        <f t="shared" si="125"/>
        <v>0</v>
      </c>
      <c r="OE28" s="189"/>
      <c r="OF28" s="189"/>
      <c r="OG28" s="189"/>
      <c r="OH28" s="194">
        <f t="shared" si="81"/>
        <v>0</v>
      </c>
      <c r="OI28" s="189"/>
      <c r="OJ28" s="189"/>
      <c r="OK28" s="123"/>
      <c r="OL28" s="194">
        <f t="shared" si="82"/>
        <v>0</v>
      </c>
      <c r="OM28" s="123"/>
      <c r="ON28" s="123"/>
      <c r="OO28" s="123"/>
      <c r="OP28" s="123">
        <f t="shared" si="164"/>
        <v>0</v>
      </c>
      <c r="OQ28" s="122">
        <f t="shared" si="83"/>
        <v>0</v>
      </c>
      <c r="OR28" s="193"/>
      <c r="OS28" s="193">
        <f t="shared" si="84"/>
        <v>0</v>
      </c>
      <c r="OT28" s="194"/>
      <c r="OU28" s="194"/>
      <c r="OV28" s="115">
        <f t="shared" si="28"/>
        <v>0</v>
      </c>
      <c r="OX28" s="193"/>
      <c r="OY28" s="193"/>
      <c r="OZ28" s="194">
        <f t="shared" si="201"/>
        <v>0</v>
      </c>
      <c r="PA28" s="193">
        <f t="shared" si="202"/>
        <v>0</v>
      </c>
      <c r="PB28" s="193"/>
      <c r="PC28" s="193"/>
      <c r="PD28" s="193"/>
      <c r="PE28" s="194">
        <f t="shared" si="203"/>
        <v>0</v>
      </c>
      <c r="PF28" s="193"/>
      <c r="PG28" s="193"/>
      <c r="PH28" s="189"/>
      <c r="PI28" s="194">
        <f t="shared" si="126"/>
        <v>0</v>
      </c>
      <c r="PJ28" s="189"/>
      <c r="PK28" s="189"/>
      <c r="PL28" s="189"/>
      <c r="PM28" s="194">
        <f t="shared" si="85"/>
        <v>0</v>
      </c>
      <c r="PN28" s="189"/>
      <c r="PO28" s="189"/>
      <c r="PP28" s="123"/>
      <c r="PQ28" s="194">
        <f t="shared" si="127"/>
        <v>0</v>
      </c>
      <c r="PR28" s="123"/>
      <c r="PS28" s="189"/>
      <c r="PT28" s="123"/>
      <c r="PU28" s="123">
        <f t="shared" si="165"/>
        <v>0</v>
      </c>
      <c r="PV28" s="121">
        <f t="shared" si="128"/>
        <v>0</v>
      </c>
      <c r="PW28" s="193"/>
      <c r="PX28" s="193"/>
      <c r="PY28" s="189"/>
      <c r="PZ28" s="194">
        <f t="shared" si="86"/>
        <v>0</v>
      </c>
      <c r="QA28" s="189"/>
      <c r="QB28" s="189"/>
      <c r="QC28" s="189"/>
      <c r="QD28" s="194">
        <f t="shared" si="87"/>
        <v>0</v>
      </c>
      <c r="QE28" s="189"/>
      <c r="QF28" s="189"/>
      <c r="QG28" s="123"/>
      <c r="QH28" s="194">
        <f t="shared" si="88"/>
        <v>0</v>
      </c>
      <c r="QI28" s="123"/>
      <c r="QJ28" s="189"/>
      <c r="QK28" s="123"/>
      <c r="QL28" s="123">
        <f t="shared" si="166"/>
        <v>0</v>
      </c>
      <c r="QM28" s="122">
        <f t="shared" si="167"/>
        <v>0</v>
      </c>
      <c r="QN28" s="193"/>
      <c r="QO28" s="193">
        <f t="shared" si="89"/>
        <v>0</v>
      </c>
      <c r="QP28" s="194"/>
      <c r="QQ28" s="194"/>
      <c r="QR28" s="115">
        <f t="shared" si="129"/>
        <v>0</v>
      </c>
      <c r="QT28" s="193"/>
      <c r="QU28" s="193"/>
      <c r="QV28" s="194">
        <f t="shared" si="204"/>
        <v>0</v>
      </c>
      <c r="QW28" s="193">
        <f t="shared" si="205"/>
        <v>0</v>
      </c>
      <c r="QX28" s="193"/>
      <c r="QY28" s="193"/>
      <c r="QZ28" s="193"/>
      <c r="RA28" s="194">
        <f t="shared" si="206"/>
        <v>0</v>
      </c>
      <c r="RB28" s="189"/>
      <c r="RC28" s="189"/>
      <c r="RD28" s="189"/>
      <c r="RE28" s="194">
        <f t="shared" si="130"/>
        <v>0</v>
      </c>
      <c r="RF28" s="189"/>
      <c r="RG28" s="189"/>
      <c r="RH28" s="189"/>
      <c r="RI28" s="194">
        <f t="shared" si="90"/>
        <v>0</v>
      </c>
      <c r="RJ28" s="189"/>
      <c r="RK28" s="189"/>
      <c r="RL28" s="123"/>
      <c r="RM28" s="194">
        <f t="shared" si="131"/>
        <v>0</v>
      </c>
      <c r="RN28" s="123"/>
      <c r="RO28" s="123"/>
      <c r="RP28" s="123"/>
      <c r="RQ28" s="193">
        <f t="shared" si="132"/>
        <v>0</v>
      </c>
      <c r="RR28" s="121">
        <f t="shared" si="168"/>
        <v>0</v>
      </c>
      <c r="RS28" s="189"/>
      <c r="RT28" s="189"/>
      <c r="RU28" s="189"/>
      <c r="RV28" s="194">
        <f t="shared" si="133"/>
        <v>0</v>
      </c>
      <c r="RW28" s="189"/>
      <c r="RX28" s="189"/>
      <c r="RY28" s="189"/>
      <c r="RZ28" s="194">
        <f t="shared" si="91"/>
        <v>0</v>
      </c>
      <c r="SA28" s="189"/>
      <c r="SB28" s="189"/>
      <c r="SC28" s="123"/>
      <c r="SD28" s="194">
        <f t="shared" si="92"/>
        <v>0</v>
      </c>
      <c r="SE28" s="123"/>
      <c r="SF28" s="123"/>
      <c r="SG28" s="123"/>
      <c r="SH28" s="194">
        <f t="shared" si="134"/>
        <v>0</v>
      </c>
      <c r="SI28" s="122">
        <f t="shared" si="135"/>
        <v>0</v>
      </c>
      <c r="SJ28" s="193"/>
      <c r="SK28" s="193">
        <f t="shared" si="93"/>
        <v>0</v>
      </c>
      <c r="SL28" s="193"/>
      <c r="SM28" s="194"/>
      <c r="SN28" s="115">
        <f t="shared" si="136"/>
        <v>0</v>
      </c>
      <c r="SP28" s="193"/>
      <c r="SQ28" s="193"/>
      <c r="SR28" s="194">
        <f t="shared" si="207"/>
        <v>0</v>
      </c>
      <c r="SS28" s="193">
        <f t="shared" si="208"/>
        <v>0</v>
      </c>
      <c r="ST28" s="193"/>
      <c r="SU28" s="193"/>
      <c r="SV28" s="193"/>
      <c r="SW28" s="194">
        <f t="shared" si="209"/>
        <v>0</v>
      </c>
      <c r="SX28" s="189"/>
      <c r="SY28" s="189"/>
      <c r="SZ28" s="189"/>
      <c r="TA28" s="194">
        <f t="shared" si="137"/>
        <v>0</v>
      </c>
      <c r="TB28" s="189"/>
      <c r="TC28" s="189"/>
      <c r="TD28" s="189"/>
      <c r="TE28" s="194">
        <f t="shared" si="94"/>
        <v>0</v>
      </c>
      <c r="TF28" s="189"/>
      <c r="TG28" s="189"/>
      <c r="TH28" s="123"/>
      <c r="TI28" s="194">
        <f t="shared" si="138"/>
        <v>0</v>
      </c>
      <c r="TJ28" s="123"/>
      <c r="TK28" s="123"/>
      <c r="TL28" s="123"/>
      <c r="TM28" s="193">
        <f t="shared" si="139"/>
        <v>0</v>
      </c>
      <c r="TN28" s="121">
        <f t="shared" si="169"/>
        <v>0</v>
      </c>
      <c r="TO28" s="189"/>
      <c r="TP28" s="189"/>
      <c r="TQ28" s="189"/>
      <c r="TR28" s="194">
        <f t="shared" si="95"/>
        <v>0</v>
      </c>
      <c r="TS28" s="189"/>
      <c r="TT28" s="189"/>
      <c r="TU28" s="189"/>
      <c r="TV28" s="194">
        <f t="shared" si="96"/>
        <v>0</v>
      </c>
      <c r="TW28" s="189"/>
      <c r="TX28" s="189"/>
      <c r="TY28" s="123"/>
      <c r="TZ28" s="194">
        <f t="shared" si="97"/>
        <v>0</v>
      </c>
      <c r="UA28" s="123"/>
      <c r="UB28" s="123"/>
      <c r="UC28" s="123"/>
      <c r="UD28" s="194">
        <f t="shared" si="140"/>
        <v>0</v>
      </c>
      <c r="UE28" s="122">
        <f t="shared" si="170"/>
        <v>0</v>
      </c>
      <c r="UF28" s="193"/>
      <c r="UG28" s="193">
        <f t="shared" si="98"/>
        <v>0</v>
      </c>
      <c r="UH28" s="194"/>
      <c r="UI28" s="194"/>
      <c r="UJ28" s="194"/>
      <c r="UK28" s="115">
        <f t="shared" si="141"/>
        <v>0</v>
      </c>
      <c r="UL28" s="115">
        <f>CK28+EG28+GC28+HZ28+JV28+MD28+NZ28+PV28+RR28+TN28</f>
        <v>0</v>
      </c>
      <c r="UM28" s="115">
        <f>UL28-AF28</f>
        <v>0</v>
      </c>
      <c r="UN28" s="115">
        <f>DB28+EX28+GT28+IQ28+KO28+MU28+OQ28+QM28+SI28+UE28</f>
        <v>0</v>
      </c>
      <c r="UO28" s="115">
        <f>UN28-AW28</f>
        <v>0</v>
      </c>
      <c r="UP28" s="115"/>
      <c r="UQ28" s="115"/>
      <c r="UR28" s="115">
        <f>BU28+DQ28+FM28+HJ28+JF28+LN28+NJ28+PF28+RB28+SX28</f>
        <v>0</v>
      </c>
      <c r="US28" s="115">
        <f>UR28-P28</f>
        <v>0</v>
      </c>
      <c r="UT28" s="115"/>
      <c r="UU28" s="115"/>
      <c r="UV28" s="115"/>
      <c r="UW28" s="115"/>
      <c r="UX28" s="115"/>
      <c r="UY28" s="115"/>
      <c r="UZ28" s="115"/>
      <c r="VA28" s="115">
        <f>H28-VB28</f>
        <v>0</v>
      </c>
      <c r="VB28" s="193">
        <f>BM28+DI28+FE28+HB28+IX28+LF28+NB28+OX28+QT28+SP28</f>
        <v>0</v>
      </c>
      <c r="VC28" s="193">
        <f>BN28+DJ28+FF28+HC28+IY28+LG28+NC28+OY28+QU28+SQ28</f>
        <v>0</v>
      </c>
      <c r="VD28" s="194">
        <f t="shared" si="142"/>
        <v>0</v>
      </c>
      <c r="VE28" s="193">
        <f t="shared" si="171"/>
        <v>0</v>
      </c>
      <c r="VF28" s="193"/>
      <c r="VG28" s="193"/>
      <c r="VH28" s="193"/>
      <c r="VI28" s="194">
        <f t="shared" si="210"/>
        <v>0</v>
      </c>
      <c r="VJ28" s="189"/>
      <c r="VK28" s="189"/>
      <c r="VL28" s="189"/>
      <c r="VM28" s="194">
        <f t="shared" si="143"/>
        <v>0</v>
      </c>
      <c r="VN28" s="189"/>
      <c r="VO28" s="189"/>
      <c r="VP28" s="189"/>
      <c r="VQ28" s="194">
        <f t="shared" si="99"/>
        <v>0</v>
      </c>
      <c r="VR28" s="189"/>
      <c r="VS28" s="189"/>
      <c r="VT28" s="123"/>
      <c r="VU28" s="194">
        <f t="shared" si="144"/>
        <v>0</v>
      </c>
      <c r="VV28" s="123"/>
      <c r="VW28" s="123"/>
      <c r="VX28" s="123"/>
      <c r="VY28" s="123">
        <v>0</v>
      </c>
      <c r="VZ28" s="121">
        <f t="shared" si="145"/>
        <v>0</v>
      </c>
      <c r="WA28" s="189"/>
      <c r="WB28" s="189"/>
      <c r="WC28" s="189"/>
      <c r="WD28" s="194">
        <f t="shared" si="100"/>
        <v>0</v>
      </c>
      <c r="WE28" s="189"/>
      <c r="WF28" s="189"/>
      <c r="WG28" s="189"/>
      <c r="WH28" s="194">
        <f t="shared" si="101"/>
        <v>0</v>
      </c>
      <c r="WI28" s="189"/>
      <c r="WJ28" s="189"/>
      <c r="WK28" s="123"/>
      <c r="WL28" s="194">
        <f t="shared" si="102"/>
        <v>0</v>
      </c>
      <c r="WM28" s="123"/>
      <c r="WN28" s="123"/>
      <c r="WO28" s="123"/>
      <c r="WP28" s="123">
        <v>0</v>
      </c>
      <c r="WQ28" s="122">
        <f t="shared" si="103"/>
        <v>0</v>
      </c>
      <c r="WR28" s="120"/>
      <c r="WS28" s="120"/>
      <c r="WT28" s="194"/>
      <c r="WU28" s="194"/>
      <c r="WV28" s="115">
        <f t="shared" si="146"/>
        <v>0</v>
      </c>
      <c r="WY28" s="115">
        <f>VI28-BT28-DP28-FL28-HI28-JE28-LM28-NI28-PE28-RA28-SW28</f>
        <v>0</v>
      </c>
      <c r="WZ28" s="115">
        <f>VD28-BO28-DK28-FG28-HD28-IZ28-LH28-ND28-OZ28-QV28-SR28</f>
        <v>0</v>
      </c>
    </row>
    <row r="29" spans="1:624" s="116" customFormat="1" ht="13.5" hidden="1" x14ac:dyDescent="0.25">
      <c r="A29" s="444" t="s">
        <v>104</v>
      </c>
      <c r="B29" s="420"/>
      <c r="C29" s="416"/>
      <c r="D29" s="416"/>
      <c r="E29" s="416"/>
      <c r="F29" s="257"/>
      <c r="G29" s="276" t="s">
        <v>105</v>
      </c>
      <c r="H29" s="250"/>
      <c r="I29" s="250">
        <f>BN29+DJ29+FF29+HC29+IY29+LG29+NC29+OY29+QU29+SQ29</f>
        <v>0</v>
      </c>
      <c r="J29" s="238">
        <f t="shared" si="172"/>
        <v>0</v>
      </c>
      <c r="K29" s="250">
        <f t="shared" si="173"/>
        <v>0</v>
      </c>
      <c r="L29" s="250"/>
      <c r="M29" s="250"/>
      <c r="N29" s="250"/>
      <c r="O29" s="238">
        <f t="shared" si="174"/>
        <v>0</v>
      </c>
      <c r="P29" s="250">
        <f>BU29+DQ29+FM29+HJ29+JF29+LN29+NJ29+PF29+RB29+SX29</f>
        <v>0</v>
      </c>
      <c r="Q29" s="250">
        <f>BV29+DR29+FN29+HK29+JG29+LO29+NK29+PG29+RC29+SY29</f>
        <v>0</v>
      </c>
      <c r="R29" s="250">
        <f>BW29+DS29+FO29+HL29+JH29+LP29+NL29+PH29+RD29+SZ29</f>
        <v>0</v>
      </c>
      <c r="S29" s="238">
        <f t="shared" si="37"/>
        <v>0</v>
      </c>
      <c r="T29" s="250">
        <f>BY29+DU29+FQ29+HN29+JJ29+LR29+NN29+PJ29+RF29+TB29</f>
        <v>0</v>
      </c>
      <c r="U29" s="250">
        <f>BZ29+DV29+FR29+HO29+JK29+LS29+NO29+PK29+RG29+TC29</f>
        <v>0</v>
      </c>
      <c r="V29" s="250">
        <f>CA29+DW29+FS29+HP29+JL29+LT29+NP29+PL29+RH29+TD29</f>
        <v>0</v>
      </c>
      <c r="W29" s="238">
        <f t="shared" si="38"/>
        <v>0</v>
      </c>
      <c r="X29" s="250">
        <f>CC29+DY29+FU29+HR29+JN29+LV29+NR29+PN29+RJ29+TF29</f>
        <v>0</v>
      </c>
      <c r="Y29" s="250">
        <f>CD29+DZ29+FV29+HS29+JO29+LW29+NS29+PO29+RK29+TG29</f>
        <v>0</v>
      </c>
      <c r="Z29" s="250">
        <f>CE29+EA29+FW29+HT29+JP29+LX29+NT29+PP29+RL29+TH29</f>
        <v>0</v>
      </c>
      <c r="AA29" s="238">
        <f t="shared" si="39"/>
        <v>0</v>
      </c>
      <c r="AB29" s="250">
        <f>CG29+EC29+FY29+HV29+JR29+LZ29+NV29+PR29+RN29+TJ29</f>
        <v>0</v>
      </c>
      <c r="AC29" s="250">
        <f>CH29+ED29+FZ29+HW29+JS29+MA29+NW29+PS29+RO29+TK29</f>
        <v>0</v>
      </c>
      <c r="AD29" s="250">
        <f>CI29+EE29+GA29+HX29+JT29+MB29+NX29+PT29+RP29+TL29</f>
        <v>0</v>
      </c>
      <c r="AE29" s="250">
        <f t="shared" si="40"/>
        <v>0</v>
      </c>
      <c r="AF29" s="238">
        <f t="shared" si="41"/>
        <v>0</v>
      </c>
      <c r="AG29" s="250">
        <f>CL29+EH29+GD29+IA29+JW29+ME29+OA29+PW29+RS29+TO29</f>
        <v>0</v>
      </c>
      <c r="AH29" s="250">
        <f>CM29+EI29+GE29+IB29+JZ29+MF29+OB29+PX29+RT29+TP29</f>
        <v>0</v>
      </c>
      <c r="AI29" s="250">
        <f>CN29+EJ29+GF29+IC29+KA29+MG29+OC29+PY29+RU29+TQ29</f>
        <v>0</v>
      </c>
      <c r="AJ29" s="238">
        <f t="shared" si="42"/>
        <v>0</v>
      </c>
      <c r="AK29" s="250">
        <f>CP29+EL29+GH29+IE29+KC29+MI29+OE29+QA29+RW29+TS29</f>
        <v>0</v>
      </c>
      <c r="AL29" s="250">
        <f>CQ29+EM29+GI29+IF29+KD29+MJ29+OF29+QB29+RX29+TT29</f>
        <v>0</v>
      </c>
      <c r="AM29" s="250">
        <f>CR29+EN29+GJ29+IG29+KE29+MK29+OG29+QC29+RY29+TU29</f>
        <v>0</v>
      </c>
      <c r="AN29" s="238">
        <f t="shared" si="43"/>
        <v>0</v>
      </c>
      <c r="AO29" s="250">
        <f>CT29+EP29+GL29+II29+KG29+MM29+OI29+QE29+SA29+TW29</f>
        <v>0</v>
      </c>
      <c r="AP29" s="250">
        <f>CU29+EQ29+GM29+IJ29+KH29+MN29+OJ29+QF29+SB29+TX29</f>
        <v>0</v>
      </c>
      <c r="AQ29" s="250">
        <f>CV29+ER29+GN29+IK29+KI29+MO29+OK29+QG29+SC29+TY29</f>
        <v>0</v>
      </c>
      <c r="AR29" s="238">
        <f t="shared" si="44"/>
        <v>0</v>
      </c>
      <c r="AS29" s="250">
        <f>CX29+ET29+GP29+IM29+KK29+MQ29+OM29+QI29+SE29+UA29</f>
        <v>0</v>
      </c>
      <c r="AT29" s="250">
        <f>CY29+EU29+GQ29+IN29+KL29+MR29+ON29+QJ29+SF29+UB29</f>
        <v>0</v>
      </c>
      <c r="AU29" s="250">
        <f>CZ29+EV29+GR29+IO29+KM29+MS29+OO29+QK29+SG29+UC29</f>
        <v>0</v>
      </c>
      <c r="AV29" s="238">
        <f t="shared" si="46"/>
        <v>0</v>
      </c>
      <c r="AW29" s="238">
        <f t="shared" si="147"/>
        <v>0</v>
      </c>
      <c r="AX29" s="250">
        <f t="shared" si="47"/>
        <v>0</v>
      </c>
      <c r="AY29" s="238">
        <f t="shared" si="48"/>
        <v>0</v>
      </c>
      <c r="AZ29" s="238">
        <f>DE29+FA29+GW29+IT29+KR29+MX29+OT29+QP29+SL29+UH29</f>
        <v>0</v>
      </c>
      <c r="BA29" s="238">
        <f>DF29+FB29+GX29+IU29+KS29+MY29+OU29+QQ29+SM29+UI29</f>
        <v>0</v>
      </c>
      <c r="BB29" s="239">
        <f>CK29+EG29+GC29+HZ29+JV29+MD29+NZ29+PV29+RR29+TN29</f>
        <v>0</v>
      </c>
      <c r="BC29" s="239">
        <f t="shared" si="45"/>
        <v>0</v>
      </c>
      <c r="BD29" s="238">
        <f>AZ29-DE29-FA29-GW29-IT29-KR29-MX29-OT29-QP29-SL29-UH29</f>
        <v>0</v>
      </c>
      <c r="BE29" s="240"/>
      <c r="BF29" s="241">
        <f t="shared" si="15"/>
        <v>154000</v>
      </c>
      <c r="BG29" s="241">
        <f t="shared" si="49"/>
        <v>154000</v>
      </c>
      <c r="BH29" s="242"/>
      <c r="BI29" s="242"/>
      <c r="BJ29" s="241"/>
      <c r="BK29" s="251">
        <v>154000</v>
      </c>
      <c r="BL29" s="251">
        <f>DI29+FE29+HB29+IX29+LF29+NB29+OX29+QT29+SP29</f>
        <v>0</v>
      </c>
      <c r="BM29" s="251">
        <f>154000-BL29</f>
        <v>154000</v>
      </c>
      <c r="BN29" s="251"/>
      <c r="BO29" s="238">
        <f t="shared" si="175"/>
        <v>154000</v>
      </c>
      <c r="BP29" s="251">
        <f t="shared" si="176"/>
        <v>154000</v>
      </c>
      <c r="BQ29" s="251"/>
      <c r="BR29" s="251"/>
      <c r="BS29" s="251"/>
      <c r="BT29" s="238">
        <f t="shared" si="177"/>
        <v>154000</v>
      </c>
      <c r="BU29" s="251"/>
      <c r="BV29" s="251"/>
      <c r="BW29" s="251"/>
      <c r="BX29" s="238">
        <f t="shared" si="50"/>
        <v>0</v>
      </c>
      <c r="BY29" s="251"/>
      <c r="BZ29" s="251"/>
      <c r="CA29" s="251"/>
      <c r="CB29" s="238">
        <f t="shared" si="51"/>
        <v>0</v>
      </c>
      <c r="CC29" s="251"/>
      <c r="CD29" s="251"/>
      <c r="CE29" s="251"/>
      <c r="CF29" s="238">
        <f t="shared" si="104"/>
        <v>0</v>
      </c>
      <c r="CG29" s="251"/>
      <c r="CH29" s="251"/>
      <c r="CI29" s="251"/>
      <c r="CJ29" s="251">
        <f t="shared" si="148"/>
        <v>0</v>
      </c>
      <c r="CK29" s="238">
        <f t="shared" si="149"/>
        <v>0</v>
      </c>
      <c r="CL29" s="251"/>
      <c r="CM29" s="251"/>
      <c r="CN29" s="251"/>
      <c r="CO29" s="238">
        <f t="shared" si="53"/>
        <v>0</v>
      </c>
      <c r="CP29" s="251"/>
      <c r="CQ29" s="251"/>
      <c r="CR29" s="251"/>
      <c r="CS29" s="238">
        <f t="shared" si="54"/>
        <v>0</v>
      </c>
      <c r="CT29" s="251"/>
      <c r="CU29" s="251"/>
      <c r="CV29" s="251"/>
      <c r="CW29" s="238">
        <f t="shared" si="105"/>
        <v>0</v>
      </c>
      <c r="CX29" s="251"/>
      <c r="CY29" s="251"/>
      <c r="CZ29" s="251"/>
      <c r="DA29" s="251">
        <f t="shared" si="55"/>
        <v>0</v>
      </c>
      <c r="DB29" s="238">
        <f t="shared" si="106"/>
        <v>0</v>
      </c>
      <c r="DC29" s="251"/>
      <c r="DD29" s="251">
        <f t="shared" si="150"/>
        <v>154000</v>
      </c>
      <c r="DE29" s="238"/>
      <c r="DF29" s="238"/>
      <c r="DG29" s="243">
        <f t="shared" si="151"/>
        <v>0</v>
      </c>
      <c r="DH29" s="244"/>
      <c r="DI29" s="250"/>
      <c r="DJ29" s="250"/>
      <c r="DK29" s="238">
        <f t="shared" si="178"/>
        <v>0</v>
      </c>
      <c r="DL29" s="250">
        <f t="shared" si="179"/>
        <v>0</v>
      </c>
      <c r="DM29" s="250"/>
      <c r="DN29" s="250"/>
      <c r="DO29" s="250"/>
      <c r="DP29" s="238">
        <f t="shared" si="180"/>
        <v>0</v>
      </c>
      <c r="DQ29" s="250"/>
      <c r="DR29" s="250"/>
      <c r="DS29" s="264"/>
      <c r="DT29" s="238">
        <f t="shared" si="56"/>
        <v>0</v>
      </c>
      <c r="DU29" s="264"/>
      <c r="DV29" s="265"/>
      <c r="DW29" s="265"/>
      <c r="DX29" s="238">
        <f t="shared" si="57"/>
        <v>0</v>
      </c>
      <c r="DY29" s="265"/>
      <c r="DZ29" s="265"/>
      <c r="EA29" s="265"/>
      <c r="EB29" s="238">
        <f t="shared" si="107"/>
        <v>0</v>
      </c>
      <c r="EC29" s="265"/>
      <c r="ED29" s="265"/>
      <c r="EE29" s="265"/>
      <c r="EF29" s="265">
        <f t="shared" si="152"/>
        <v>0</v>
      </c>
      <c r="EG29" s="259">
        <f t="shared" si="153"/>
        <v>0</v>
      </c>
      <c r="EH29" s="250"/>
      <c r="EI29" s="250"/>
      <c r="EJ29" s="264"/>
      <c r="EK29" s="238">
        <f t="shared" si="58"/>
        <v>0</v>
      </c>
      <c r="EL29" s="264"/>
      <c r="EM29" s="265"/>
      <c r="EN29" s="265"/>
      <c r="EO29" s="238">
        <f t="shared" si="59"/>
        <v>0</v>
      </c>
      <c r="EP29" s="265"/>
      <c r="EQ29" s="265"/>
      <c r="ER29" s="265"/>
      <c r="ES29" s="238">
        <f t="shared" si="60"/>
        <v>0</v>
      </c>
      <c r="ET29" s="265"/>
      <c r="EU29" s="265"/>
      <c r="EV29" s="265"/>
      <c r="EW29" s="265">
        <f t="shared" si="154"/>
        <v>0</v>
      </c>
      <c r="EX29" s="260">
        <f t="shared" si="61"/>
        <v>0</v>
      </c>
      <c r="EY29" s="250"/>
      <c r="EZ29" s="250">
        <f t="shared" si="155"/>
        <v>0</v>
      </c>
      <c r="FA29" s="238"/>
      <c r="FB29" s="238"/>
      <c r="FC29" s="246">
        <f t="shared" si="108"/>
        <v>0</v>
      </c>
      <c r="FD29" s="244"/>
      <c r="FE29" s="250"/>
      <c r="FF29" s="250"/>
      <c r="FG29" s="238">
        <f t="shared" si="181"/>
        <v>0</v>
      </c>
      <c r="FH29" s="250">
        <f t="shared" si="182"/>
        <v>0</v>
      </c>
      <c r="FI29" s="250"/>
      <c r="FJ29" s="250"/>
      <c r="FK29" s="250"/>
      <c r="FL29" s="238">
        <f t="shared" si="183"/>
        <v>0</v>
      </c>
      <c r="FM29" s="250"/>
      <c r="FN29" s="250"/>
      <c r="FO29" s="267"/>
      <c r="FP29" s="238">
        <f t="shared" si="109"/>
        <v>0</v>
      </c>
      <c r="FQ29" s="267"/>
      <c r="FR29" s="267"/>
      <c r="FS29" s="267"/>
      <c r="FT29" s="238">
        <f t="shared" si="62"/>
        <v>0</v>
      </c>
      <c r="FU29" s="267"/>
      <c r="FV29" s="267"/>
      <c r="FW29" s="265"/>
      <c r="FX29" s="238">
        <f t="shared" si="110"/>
        <v>0</v>
      </c>
      <c r="FY29" s="265"/>
      <c r="FZ29" s="265"/>
      <c r="GA29" s="265"/>
      <c r="GB29" s="265">
        <f t="shared" si="156"/>
        <v>0</v>
      </c>
      <c r="GC29" s="259">
        <f t="shared" si="111"/>
        <v>0</v>
      </c>
      <c r="GD29" s="250"/>
      <c r="GE29" s="250"/>
      <c r="GF29" s="267"/>
      <c r="GG29" s="238">
        <f t="shared" si="63"/>
        <v>0</v>
      </c>
      <c r="GH29" s="267"/>
      <c r="GI29" s="267"/>
      <c r="GJ29" s="267"/>
      <c r="GK29" s="238">
        <f t="shared" si="64"/>
        <v>0</v>
      </c>
      <c r="GL29" s="267"/>
      <c r="GM29" s="267"/>
      <c r="GN29" s="265"/>
      <c r="GO29" s="238">
        <f t="shared" si="65"/>
        <v>0</v>
      </c>
      <c r="GP29" s="265"/>
      <c r="GQ29" s="265"/>
      <c r="GR29" s="265"/>
      <c r="GS29" s="265">
        <f t="shared" si="157"/>
        <v>0</v>
      </c>
      <c r="GT29" s="260">
        <f t="shared" si="66"/>
        <v>0</v>
      </c>
      <c r="GU29" s="250"/>
      <c r="GV29" s="250">
        <f t="shared" si="67"/>
        <v>0</v>
      </c>
      <c r="GW29" s="238"/>
      <c r="GX29" s="238"/>
      <c r="GY29" s="246">
        <f t="shared" si="112"/>
        <v>0</v>
      </c>
      <c r="GZ29" s="244"/>
      <c r="HA29" s="244"/>
      <c r="HB29" s="250"/>
      <c r="HC29" s="250"/>
      <c r="HD29" s="238">
        <f t="shared" si="184"/>
        <v>0</v>
      </c>
      <c r="HE29" s="250">
        <f t="shared" si="185"/>
        <v>0</v>
      </c>
      <c r="HF29" s="250"/>
      <c r="HG29" s="250"/>
      <c r="HH29" s="238"/>
      <c r="HI29" s="238">
        <f t="shared" si="186"/>
        <v>0</v>
      </c>
      <c r="HJ29" s="267"/>
      <c r="HK29" s="267"/>
      <c r="HL29" s="267"/>
      <c r="HM29" s="238">
        <f t="shared" si="113"/>
        <v>0</v>
      </c>
      <c r="HN29" s="267"/>
      <c r="HO29" s="267"/>
      <c r="HP29" s="267"/>
      <c r="HQ29" s="238">
        <f t="shared" si="68"/>
        <v>0</v>
      </c>
      <c r="HR29" s="267"/>
      <c r="HS29" s="267"/>
      <c r="HT29" s="265"/>
      <c r="HU29" s="238">
        <f t="shared" si="114"/>
        <v>0</v>
      </c>
      <c r="HV29" s="265"/>
      <c r="HW29" s="268"/>
      <c r="HX29" s="265"/>
      <c r="HY29" s="265">
        <f t="shared" si="158"/>
        <v>0</v>
      </c>
      <c r="HZ29" s="259">
        <f t="shared" si="115"/>
        <v>0</v>
      </c>
      <c r="IA29" s="267"/>
      <c r="IB29" s="267"/>
      <c r="IC29" s="267"/>
      <c r="ID29" s="238">
        <f t="shared" si="69"/>
        <v>0</v>
      </c>
      <c r="IE29" s="267"/>
      <c r="IF29" s="267"/>
      <c r="IG29" s="267"/>
      <c r="IH29" s="238">
        <f t="shared" si="70"/>
        <v>0</v>
      </c>
      <c r="II29" s="267"/>
      <c r="IJ29" s="267"/>
      <c r="IK29" s="265"/>
      <c r="IL29" s="238">
        <f t="shared" si="71"/>
        <v>0</v>
      </c>
      <c r="IM29" s="265"/>
      <c r="IN29" s="268"/>
      <c r="IO29" s="265"/>
      <c r="IP29" s="265">
        <f t="shared" si="159"/>
        <v>0</v>
      </c>
      <c r="IQ29" s="260">
        <f t="shared" si="72"/>
        <v>0</v>
      </c>
      <c r="IR29" s="250"/>
      <c r="IS29" s="250">
        <f t="shared" si="73"/>
        <v>0</v>
      </c>
      <c r="IT29" s="238"/>
      <c r="IU29" s="238"/>
      <c r="IV29" s="246">
        <f t="shared" si="22"/>
        <v>0</v>
      </c>
      <c r="IW29" s="244"/>
      <c r="IX29" s="254"/>
      <c r="IY29" s="254"/>
      <c r="IZ29" s="247">
        <f t="shared" si="187"/>
        <v>0</v>
      </c>
      <c r="JA29" s="254">
        <f t="shared" si="188"/>
        <v>0</v>
      </c>
      <c r="JB29" s="254"/>
      <c r="JC29" s="254"/>
      <c r="JD29" s="254"/>
      <c r="JE29" s="247">
        <f t="shared" si="189"/>
        <v>0</v>
      </c>
      <c r="JF29" s="269"/>
      <c r="JG29" s="269"/>
      <c r="JH29" s="269"/>
      <c r="JI29" s="247">
        <f t="shared" si="116"/>
        <v>0</v>
      </c>
      <c r="JJ29" s="269"/>
      <c r="JK29" s="269"/>
      <c r="JL29" s="269"/>
      <c r="JM29" s="247">
        <f t="shared" si="190"/>
        <v>0</v>
      </c>
      <c r="JN29" s="269"/>
      <c r="JO29" s="269"/>
      <c r="JP29" s="270"/>
      <c r="JQ29" s="247">
        <f t="shared" si="117"/>
        <v>0</v>
      </c>
      <c r="JR29" s="270"/>
      <c r="JS29" s="270"/>
      <c r="JT29" s="270"/>
      <c r="JU29" s="270"/>
      <c r="JV29" s="247">
        <f t="shared" si="118"/>
        <v>0</v>
      </c>
      <c r="JW29" s="559"/>
      <c r="JX29" s="588"/>
      <c r="JY29" s="589"/>
      <c r="JZ29" s="572"/>
      <c r="KA29" s="269"/>
      <c r="KB29" s="247"/>
      <c r="KC29" s="269"/>
      <c r="KD29" s="269"/>
      <c r="KE29" s="269"/>
      <c r="KF29" s="247">
        <f t="shared" si="191"/>
        <v>0</v>
      </c>
      <c r="KG29" s="269"/>
      <c r="KH29" s="269"/>
      <c r="KI29" s="270"/>
      <c r="KJ29" s="247"/>
      <c r="KK29" s="270"/>
      <c r="KL29" s="270"/>
      <c r="KM29" s="270"/>
      <c r="KN29" s="270"/>
      <c r="KO29" s="262"/>
      <c r="KP29" s="254"/>
      <c r="KQ29" s="254">
        <f>JE29-JV29</f>
        <v>0</v>
      </c>
      <c r="KR29" s="247"/>
      <c r="KS29" s="248"/>
      <c r="KT29" s="211">
        <f>JV29-KO29</f>
        <v>0</v>
      </c>
      <c r="KU29" s="211"/>
      <c r="KV29" s="211"/>
      <c r="KW29" s="211"/>
      <c r="KX29" s="211"/>
      <c r="KY29" s="211"/>
      <c r="KZ29" s="211"/>
      <c r="LA29" s="211"/>
      <c r="LB29" s="211"/>
      <c r="LC29" s="211"/>
      <c r="LD29" s="211"/>
      <c r="LF29" s="193"/>
      <c r="LG29" s="193"/>
      <c r="LH29" s="194">
        <f t="shared" si="195"/>
        <v>0</v>
      </c>
      <c r="LI29" s="193">
        <f t="shared" si="196"/>
        <v>0</v>
      </c>
      <c r="LJ29" s="193"/>
      <c r="LK29" s="193"/>
      <c r="LL29" s="193"/>
      <c r="LM29" s="194">
        <f t="shared" si="197"/>
        <v>0</v>
      </c>
      <c r="LN29" s="189"/>
      <c r="LO29" s="189"/>
      <c r="LP29" s="189"/>
      <c r="LQ29" s="194">
        <f t="shared" si="119"/>
        <v>0</v>
      </c>
      <c r="LR29" s="189"/>
      <c r="LS29" s="189"/>
      <c r="LT29" s="189"/>
      <c r="LU29" s="194">
        <f t="shared" si="74"/>
        <v>0</v>
      </c>
      <c r="LV29" s="189"/>
      <c r="LW29" s="189"/>
      <c r="LX29" s="123"/>
      <c r="LY29" s="194">
        <f t="shared" si="120"/>
        <v>0</v>
      </c>
      <c r="LZ29" s="123"/>
      <c r="MA29" s="123"/>
      <c r="MB29" s="123"/>
      <c r="MC29" s="123">
        <f t="shared" si="160"/>
        <v>0</v>
      </c>
      <c r="MD29" s="121">
        <f t="shared" si="121"/>
        <v>0</v>
      </c>
      <c r="ME29" s="189"/>
      <c r="MF29" s="189"/>
      <c r="MG29" s="189"/>
      <c r="MH29" s="194">
        <f t="shared" si="75"/>
        <v>0</v>
      </c>
      <c r="MI29" s="189"/>
      <c r="MJ29" s="189"/>
      <c r="MK29" s="189"/>
      <c r="ML29" s="194">
        <f t="shared" si="76"/>
        <v>0</v>
      </c>
      <c r="MM29" s="189"/>
      <c r="MN29" s="189"/>
      <c r="MO29" s="123"/>
      <c r="MP29" s="194">
        <f t="shared" si="77"/>
        <v>0</v>
      </c>
      <c r="MQ29" s="123"/>
      <c r="MR29" s="123"/>
      <c r="MS29" s="123"/>
      <c r="MT29" s="123">
        <f t="shared" si="161"/>
        <v>0</v>
      </c>
      <c r="MU29" s="121">
        <f t="shared" si="78"/>
        <v>0</v>
      </c>
      <c r="MV29" s="193"/>
      <c r="MW29" s="193">
        <f t="shared" si="79"/>
        <v>0</v>
      </c>
      <c r="MX29" s="194"/>
      <c r="MY29" s="194"/>
      <c r="MZ29" s="115">
        <f t="shared" si="162"/>
        <v>0</v>
      </c>
      <c r="NB29" s="193"/>
      <c r="NC29" s="193"/>
      <c r="ND29" s="194">
        <f t="shared" si="198"/>
        <v>0</v>
      </c>
      <c r="NE29" s="193">
        <f t="shared" si="199"/>
        <v>0</v>
      </c>
      <c r="NF29" s="193"/>
      <c r="NG29" s="193"/>
      <c r="NH29" s="193"/>
      <c r="NI29" s="194">
        <f t="shared" si="200"/>
        <v>0</v>
      </c>
      <c r="NJ29" s="189"/>
      <c r="NK29" s="189"/>
      <c r="NL29" s="189"/>
      <c r="NM29" s="194">
        <f t="shared" si="122"/>
        <v>0</v>
      </c>
      <c r="NN29" s="189"/>
      <c r="NO29" s="189"/>
      <c r="NP29" s="189"/>
      <c r="NQ29" s="194">
        <f t="shared" si="80"/>
        <v>0</v>
      </c>
      <c r="NR29" s="189"/>
      <c r="NS29" s="189"/>
      <c r="NT29" s="123"/>
      <c r="NU29" s="194">
        <f t="shared" si="123"/>
        <v>0</v>
      </c>
      <c r="NV29" s="123"/>
      <c r="NW29" s="123"/>
      <c r="NX29" s="123"/>
      <c r="NY29" s="123">
        <f t="shared" si="163"/>
        <v>0</v>
      </c>
      <c r="NZ29" s="121">
        <f t="shared" si="124"/>
        <v>0</v>
      </c>
      <c r="OA29" s="189"/>
      <c r="OB29" s="189"/>
      <c r="OC29" s="189"/>
      <c r="OD29" s="194">
        <f t="shared" si="125"/>
        <v>0</v>
      </c>
      <c r="OE29" s="189"/>
      <c r="OF29" s="189"/>
      <c r="OG29" s="189"/>
      <c r="OH29" s="194">
        <f t="shared" si="81"/>
        <v>0</v>
      </c>
      <c r="OI29" s="189"/>
      <c r="OJ29" s="189"/>
      <c r="OK29" s="123"/>
      <c r="OL29" s="194">
        <f t="shared" si="82"/>
        <v>0</v>
      </c>
      <c r="OM29" s="123"/>
      <c r="ON29" s="123"/>
      <c r="OO29" s="123"/>
      <c r="OP29" s="123">
        <f t="shared" si="164"/>
        <v>0</v>
      </c>
      <c r="OQ29" s="122">
        <f t="shared" si="83"/>
        <v>0</v>
      </c>
      <c r="OR29" s="193"/>
      <c r="OS29" s="193">
        <f t="shared" si="84"/>
        <v>0</v>
      </c>
      <c r="OT29" s="194"/>
      <c r="OU29" s="194"/>
      <c r="OV29" s="115">
        <f t="shared" si="28"/>
        <v>0</v>
      </c>
      <c r="OX29" s="193"/>
      <c r="OY29" s="193"/>
      <c r="OZ29" s="194">
        <f t="shared" si="201"/>
        <v>0</v>
      </c>
      <c r="PA29" s="193">
        <f t="shared" si="202"/>
        <v>0</v>
      </c>
      <c r="PB29" s="193"/>
      <c r="PC29" s="193"/>
      <c r="PD29" s="193"/>
      <c r="PE29" s="194">
        <f t="shared" si="203"/>
        <v>0</v>
      </c>
      <c r="PF29" s="193"/>
      <c r="PG29" s="193"/>
      <c r="PH29" s="189"/>
      <c r="PI29" s="194">
        <f t="shared" si="126"/>
        <v>0</v>
      </c>
      <c r="PJ29" s="189"/>
      <c r="PK29" s="189"/>
      <c r="PL29" s="189"/>
      <c r="PM29" s="194">
        <f t="shared" si="85"/>
        <v>0</v>
      </c>
      <c r="PN29" s="189"/>
      <c r="PO29" s="189"/>
      <c r="PP29" s="123"/>
      <c r="PQ29" s="194">
        <f t="shared" si="127"/>
        <v>0</v>
      </c>
      <c r="PR29" s="123"/>
      <c r="PS29" s="189"/>
      <c r="PT29" s="123"/>
      <c r="PU29" s="123">
        <f t="shared" si="165"/>
        <v>0</v>
      </c>
      <c r="PV29" s="121">
        <f t="shared" si="128"/>
        <v>0</v>
      </c>
      <c r="PW29" s="193"/>
      <c r="PX29" s="193"/>
      <c r="PY29" s="189"/>
      <c r="PZ29" s="194">
        <f t="shared" si="86"/>
        <v>0</v>
      </c>
      <c r="QA29" s="189"/>
      <c r="QB29" s="189"/>
      <c r="QC29" s="189"/>
      <c r="QD29" s="194">
        <f t="shared" si="87"/>
        <v>0</v>
      </c>
      <c r="QE29" s="189"/>
      <c r="QF29" s="189"/>
      <c r="QG29" s="123"/>
      <c r="QH29" s="194">
        <f t="shared" si="88"/>
        <v>0</v>
      </c>
      <c r="QI29" s="123"/>
      <c r="QJ29" s="189"/>
      <c r="QK29" s="123"/>
      <c r="QL29" s="123">
        <f t="shared" si="166"/>
        <v>0</v>
      </c>
      <c r="QM29" s="122">
        <f t="shared" si="167"/>
        <v>0</v>
      </c>
      <c r="QN29" s="193"/>
      <c r="QO29" s="193">
        <f t="shared" si="89"/>
        <v>0</v>
      </c>
      <c r="QP29" s="194"/>
      <c r="QQ29" s="194"/>
      <c r="QR29" s="115">
        <f t="shared" si="129"/>
        <v>0</v>
      </c>
      <c r="QT29" s="193"/>
      <c r="QU29" s="193"/>
      <c r="QV29" s="194">
        <f t="shared" si="204"/>
        <v>0</v>
      </c>
      <c r="QW29" s="193">
        <f t="shared" si="205"/>
        <v>0</v>
      </c>
      <c r="QX29" s="193"/>
      <c r="QY29" s="193"/>
      <c r="QZ29" s="193"/>
      <c r="RA29" s="194">
        <f t="shared" si="206"/>
        <v>0</v>
      </c>
      <c r="RB29" s="189"/>
      <c r="RC29" s="189"/>
      <c r="RD29" s="189"/>
      <c r="RE29" s="194">
        <f t="shared" si="130"/>
        <v>0</v>
      </c>
      <c r="RF29" s="189"/>
      <c r="RG29" s="189"/>
      <c r="RH29" s="189"/>
      <c r="RI29" s="194">
        <f t="shared" si="90"/>
        <v>0</v>
      </c>
      <c r="RJ29" s="189"/>
      <c r="RK29" s="189"/>
      <c r="RL29" s="123"/>
      <c r="RM29" s="194">
        <f t="shared" si="131"/>
        <v>0</v>
      </c>
      <c r="RN29" s="123"/>
      <c r="RO29" s="123"/>
      <c r="RP29" s="123"/>
      <c r="RQ29" s="193">
        <f t="shared" si="132"/>
        <v>0</v>
      </c>
      <c r="RR29" s="121">
        <f t="shared" si="168"/>
        <v>0</v>
      </c>
      <c r="RS29" s="189"/>
      <c r="RT29" s="189"/>
      <c r="RU29" s="189"/>
      <c r="RV29" s="194">
        <f t="shared" si="133"/>
        <v>0</v>
      </c>
      <c r="RW29" s="189"/>
      <c r="RX29" s="189"/>
      <c r="RY29" s="189"/>
      <c r="RZ29" s="194">
        <f t="shared" si="91"/>
        <v>0</v>
      </c>
      <c r="SA29" s="189"/>
      <c r="SB29" s="189"/>
      <c r="SC29" s="123"/>
      <c r="SD29" s="194">
        <f t="shared" si="92"/>
        <v>0</v>
      </c>
      <c r="SE29" s="123"/>
      <c r="SF29" s="123"/>
      <c r="SG29" s="123"/>
      <c r="SH29" s="194">
        <f t="shared" si="134"/>
        <v>0</v>
      </c>
      <c r="SI29" s="122">
        <f t="shared" si="135"/>
        <v>0</v>
      </c>
      <c r="SJ29" s="193"/>
      <c r="SK29" s="193">
        <f t="shared" si="93"/>
        <v>0</v>
      </c>
      <c r="SL29" s="193"/>
      <c r="SM29" s="194"/>
      <c r="SN29" s="115">
        <f t="shared" si="136"/>
        <v>0</v>
      </c>
      <c r="SP29" s="193"/>
      <c r="SQ29" s="193"/>
      <c r="SR29" s="194">
        <f t="shared" si="207"/>
        <v>0</v>
      </c>
      <c r="SS29" s="193">
        <f t="shared" si="208"/>
        <v>0</v>
      </c>
      <c r="ST29" s="193"/>
      <c r="SU29" s="193"/>
      <c r="SV29" s="193"/>
      <c r="SW29" s="194">
        <f t="shared" si="209"/>
        <v>0</v>
      </c>
      <c r="SX29" s="189"/>
      <c r="SY29" s="189"/>
      <c r="SZ29" s="189"/>
      <c r="TA29" s="194">
        <f t="shared" si="137"/>
        <v>0</v>
      </c>
      <c r="TB29" s="189"/>
      <c r="TC29" s="189"/>
      <c r="TD29" s="189"/>
      <c r="TE29" s="194">
        <f t="shared" si="94"/>
        <v>0</v>
      </c>
      <c r="TF29" s="189"/>
      <c r="TG29" s="189"/>
      <c r="TH29" s="123"/>
      <c r="TI29" s="194">
        <f t="shared" si="138"/>
        <v>0</v>
      </c>
      <c r="TJ29" s="123"/>
      <c r="TK29" s="123"/>
      <c r="TL29" s="123"/>
      <c r="TM29" s="193">
        <f t="shared" si="139"/>
        <v>0</v>
      </c>
      <c r="TN29" s="121">
        <f t="shared" si="169"/>
        <v>0</v>
      </c>
      <c r="TO29" s="189"/>
      <c r="TP29" s="189"/>
      <c r="TQ29" s="189"/>
      <c r="TR29" s="194">
        <f t="shared" si="95"/>
        <v>0</v>
      </c>
      <c r="TS29" s="189"/>
      <c r="TT29" s="189"/>
      <c r="TU29" s="189"/>
      <c r="TV29" s="194">
        <f t="shared" si="96"/>
        <v>0</v>
      </c>
      <c r="TW29" s="189"/>
      <c r="TX29" s="189"/>
      <c r="TY29" s="123"/>
      <c r="TZ29" s="194">
        <f t="shared" si="97"/>
        <v>0</v>
      </c>
      <c r="UA29" s="123"/>
      <c r="UB29" s="123"/>
      <c r="UC29" s="123"/>
      <c r="UD29" s="194">
        <f t="shared" si="140"/>
        <v>0</v>
      </c>
      <c r="UE29" s="122">
        <f t="shared" si="170"/>
        <v>0</v>
      </c>
      <c r="UF29" s="193"/>
      <c r="UG29" s="193">
        <f t="shared" si="98"/>
        <v>0</v>
      </c>
      <c r="UH29" s="194"/>
      <c r="UI29" s="194"/>
      <c r="UJ29" s="194"/>
      <c r="UK29" s="115">
        <f t="shared" si="141"/>
        <v>0</v>
      </c>
      <c r="UL29" s="115">
        <f>CK29+EG29+GC29+HZ29+JV29+MD29+NZ29+PV29+RR29+TN29</f>
        <v>0</v>
      </c>
      <c r="UM29" s="115">
        <f>UL29-AF29</f>
        <v>0</v>
      </c>
      <c r="UN29" s="115">
        <f>DB29+EX29+GT29+IQ29+KO29+MU29+OQ29+QM29+SI29+UE29</f>
        <v>0</v>
      </c>
      <c r="UO29" s="115">
        <f>UN29-AW29</f>
        <v>0</v>
      </c>
      <c r="UP29" s="115"/>
      <c r="UQ29" s="115"/>
      <c r="UR29" s="115">
        <f>BU29+DQ29+FM29+HJ29+JF29+LN29+NJ29+PF29+RB29+SX29</f>
        <v>0</v>
      </c>
      <c r="US29" s="115">
        <f>UR29-P29</f>
        <v>0</v>
      </c>
      <c r="UT29" s="115"/>
      <c r="UU29" s="115"/>
      <c r="UV29" s="115"/>
      <c r="UW29" s="115"/>
      <c r="UX29" s="115"/>
      <c r="UY29" s="115"/>
      <c r="UZ29" s="115"/>
      <c r="VA29" s="115">
        <f>H29-VB29</f>
        <v>-154000</v>
      </c>
      <c r="VB29" s="193">
        <f>BM29+DI29+FE29+HB29+IX29+LF29+NB29+OX29+QT29+SP29</f>
        <v>154000</v>
      </c>
      <c r="VC29" s="193">
        <f>BN29+DJ29+FF29+HC29+IY29+LG29+NC29+OY29+QU29+SQ29</f>
        <v>0</v>
      </c>
      <c r="VD29" s="194">
        <f t="shared" si="142"/>
        <v>154000</v>
      </c>
      <c r="VE29" s="193">
        <f t="shared" si="171"/>
        <v>154000</v>
      </c>
      <c r="VF29" s="193"/>
      <c r="VG29" s="193"/>
      <c r="VH29" s="193"/>
      <c r="VI29" s="194">
        <f t="shared" si="210"/>
        <v>154000</v>
      </c>
      <c r="VJ29" s="189"/>
      <c r="VK29" s="189"/>
      <c r="VL29" s="189"/>
      <c r="VM29" s="194">
        <f t="shared" si="143"/>
        <v>0</v>
      </c>
      <c r="VN29" s="189"/>
      <c r="VO29" s="189"/>
      <c r="VP29" s="189"/>
      <c r="VQ29" s="194">
        <f t="shared" si="99"/>
        <v>0</v>
      </c>
      <c r="VR29" s="189"/>
      <c r="VS29" s="189"/>
      <c r="VT29" s="123"/>
      <c r="VU29" s="194">
        <f t="shared" si="144"/>
        <v>0</v>
      </c>
      <c r="VV29" s="123"/>
      <c r="VW29" s="123"/>
      <c r="VX29" s="123"/>
      <c r="VY29" s="123">
        <v>0</v>
      </c>
      <c r="VZ29" s="121">
        <f t="shared" si="145"/>
        <v>0</v>
      </c>
      <c r="WA29" s="189"/>
      <c r="WB29" s="189"/>
      <c r="WC29" s="189"/>
      <c r="WD29" s="194">
        <f t="shared" si="100"/>
        <v>0</v>
      </c>
      <c r="WE29" s="189"/>
      <c r="WF29" s="189"/>
      <c r="WG29" s="189"/>
      <c r="WH29" s="194">
        <f t="shared" si="101"/>
        <v>0</v>
      </c>
      <c r="WI29" s="189"/>
      <c r="WJ29" s="189"/>
      <c r="WK29" s="123"/>
      <c r="WL29" s="194">
        <f t="shared" si="102"/>
        <v>0</v>
      </c>
      <c r="WM29" s="123"/>
      <c r="WN29" s="123"/>
      <c r="WO29" s="123"/>
      <c r="WP29" s="123">
        <v>0</v>
      </c>
      <c r="WQ29" s="122">
        <f t="shared" si="103"/>
        <v>0</v>
      </c>
      <c r="WR29" s="120"/>
      <c r="WS29" s="120"/>
      <c r="WT29" s="194"/>
      <c r="WU29" s="194"/>
      <c r="WV29" s="115">
        <f t="shared" si="146"/>
        <v>0</v>
      </c>
      <c r="WY29" s="115">
        <f>VI29-BT29-DP29-FL29-HI29-JE29-LM29-NI29-PE29-RA29-SW29</f>
        <v>0</v>
      </c>
      <c r="WZ29" s="115">
        <f>VD29-BO29-DK29-FG29-HD29-IZ29-LH29-ND29-OZ29-QV29-SR29</f>
        <v>0</v>
      </c>
    </row>
    <row r="30" spans="1:624" s="116" customFormat="1" ht="12.75" customHeight="1" x14ac:dyDescent="0.25">
      <c r="A30" s="444" t="s">
        <v>106</v>
      </c>
      <c r="B30" s="416"/>
      <c r="C30" s="416"/>
      <c r="D30" s="416"/>
      <c r="E30" s="416"/>
      <c r="F30" s="257"/>
      <c r="G30" s="277" t="s">
        <v>107</v>
      </c>
      <c r="H30" s="250"/>
      <c r="I30" s="250">
        <f>BN30+DJ30+FF30+HC30+IY30+LG30+NC30+OY30+QU30+SQ30</f>
        <v>0</v>
      </c>
      <c r="J30" s="238">
        <f t="shared" si="172"/>
        <v>0</v>
      </c>
      <c r="K30" s="250">
        <f t="shared" si="173"/>
        <v>0</v>
      </c>
      <c r="L30" s="250"/>
      <c r="M30" s="250"/>
      <c r="N30" s="250"/>
      <c r="O30" s="238">
        <f t="shared" si="174"/>
        <v>0</v>
      </c>
      <c r="P30" s="250">
        <f>BU30+DQ30+FM30+HJ30+JF30+LN30+NJ30+PF30+RB30+SX30</f>
        <v>0</v>
      </c>
      <c r="Q30" s="250">
        <f>BV30+DR30+FN30+HK30+JG30+LO30+NK30+PG30+RC30+SY30</f>
        <v>0</v>
      </c>
      <c r="R30" s="250">
        <f>BW30+DS30+FO30+HL30+JH30+LP30+NL30+PH30+RD30+SZ30</f>
        <v>0</v>
      </c>
      <c r="S30" s="238">
        <f t="shared" si="37"/>
        <v>0</v>
      </c>
      <c r="T30" s="250">
        <f>BY30+DU30+FQ30+HN30+JJ30+LR30+NN30+PJ30+RF30+TB30</f>
        <v>0</v>
      </c>
      <c r="U30" s="250">
        <f>BZ30+DV30+FR30+HO30+JK30+LS30+NO30+PK30+RG30+TC30</f>
        <v>186622</v>
      </c>
      <c r="V30" s="250">
        <f>CA30+DW30+FS30+HP30+JL30+LT30+NP30+PL30+RH30+TD30</f>
        <v>0</v>
      </c>
      <c r="W30" s="238">
        <f t="shared" si="38"/>
        <v>186622</v>
      </c>
      <c r="X30" s="250">
        <f>CC30+DY30+FU30+HR30+JN30+LV30+NR30+PN30+RJ30+TF30</f>
        <v>0</v>
      </c>
      <c r="Y30" s="250">
        <f>CD30+DZ30+FV30+HS30+JO30+LW30+NS30+PO30+RK30+TG30</f>
        <v>0</v>
      </c>
      <c r="Z30" s="250">
        <f>CE30+EA30+FW30+HT30+JP30+LX30+NT30+PP30+RL30+TH30</f>
        <v>0</v>
      </c>
      <c r="AA30" s="238">
        <f t="shared" si="39"/>
        <v>0</v>
      </c>
      <c r="AB30" s="250">
        <f>CG30+EC30+FY30+HV30+JR30+LZ30+NV30+PR30+RN30+TJ30</f>
        <v>0</v>
      </c>
      <c r="AC30" s="250">
        <f>CH30+ED30+FZ30+HW30+JS30+MA30+NW30+PS30+RO30+TK30</f>
        <v>0</v>
      </c>
      <c r="AD30" s="250">
        <f>CI30+EE30+GA30+HX30+JT30+MB30+NX30+PT30+RP30+TL30</f>
        <v>0</v>
      </c>
      <c r="AE30" s="250">
        <f t="shared" si="40"/>
        <v>0</v>
      </c>
      <c r="AF30" s="238">
        <f t="shared" si="41"/>
        <v>186622</v>
      </c>
      <c r="AG30" s="250">
        <f>CL30+EH30+GD30+IA30+JW30+ME30+OA30+PW30+RS30+TO30</f>
        <v>0</v>
      </c>
      <c r="AH30" s="250">
        <f>CM30+EI30+GE30+IB30+JZ30+MF30+OB30+PX30+RT30+TP30</f>
        <v>0</v>
      </c>
      <c r="AI30" s="250">
        <f>CN30+EJ30+GF30+IC30+KA30+MG30+OC30+PY30+RU30+TQ30</f>
        <v>0</v>
      </c>
      <c r="AJ30" s="238">
        <f t="shared" si="42"/>
        <v>0</v>
      </c>
      <c r="AK30" s="250">
        <f>CP30+EL30+GH30+IE30+KC30+MI30+OE30+QA30+RW30+TS30</f>
        <v>0</v>
      </c>
      <c r="AL30" s="250">
        <f>CQ30+EM30+GI30+IF30+KD30+MJ30+OF30+QB30+RX30+TT30</f>
        <v>186622</v>
      </c>
      <c r="AM30" s="250">
        <f>CR30+EN30+GJ30+IG30+KE30+MK30+OG30+QC30+RY30+TU30</f>
        <v>0</v>
      </c>
      <c r="AN30" s="238">
        <f t="shared" si="43"/>
        <v>186622</v>
      </c>
      <c r="AO30" s="250">
        <f>CT30+EP30+GL30+II30+KG30+MM30+OI30+QE30+SA30+TW30</f>
        <v>0</v>
      </c>
      <c r="AP30" s="250">
        <f>CU30+EQ30+GM30+IJ30+KH30+MN30+OJ30+QF30+SB30+TX30</f>
        <v>0</v>
      </c>
      <c r="AQ30" s="250">
        <f>CV30+ER30+GN30+IK30+KI30+MO30+OK30+QG30+SC30+TY30</f>
        <v>0</v>
      </c>
      <c r="AR30" s="238">
        <f t="shared" si="44"/>
        <v>0</v>
      </c>
      <c r="AS30" s="250">
        <f>CX30+ET30+GP30+IM30+KK30+MQ30+OM30+QI30+SE30+UA30</f>
        <v>0</v>
      </c>
      <c r="AT30" s="250">
        <f>CY30+EU30+GQ30+IN30+KL30+MR30+ON30+QJ30+SF30+UB30</f>
        <v>0</v>
      </c>
      <c r="AU30" s="250">
        <f>CZ30+EV30+GR30+IO30+KM30+MS30+OO30+QK30+SG30+UC30</f>
        <v>0</v>
      </c>
      <c r="AV30" s="238">
        <f t="shared" si="46"/>
        <v>0</v>
      </c>
      <c r="AW30" s="238">
        <f t="shared" si="147"/>
        <v>186622</v>
      </c>
      <c r="AX30" s="250">
        <f t="shared" si="47"/>
        <v>0</v>
      </c>
      <c r="AY30" s="238">
        <f t="shared" si="48"/>
        <v>-186622</v>
      </c>
      <c r="AZ30" s="238">
        <f>DE30+FA30+GW30+IT30+KR30+MX30+OT30+QP30+SL30+UH30</f>
        <v>0</v>
      </c>
      <c r="BA30" s="238">
        <f>DF30+FB30+GX30+IU30+KS30+MY30+OU30+QQ30+SM30+UI30</f>
        <v>0</v>
      </c>
      <c r="BB30" s="239">
        <f>CK30+EG30+GC30+HZ30+JV30+MD30+NZ30+PV30+RR30+TN30</f>
        <v>186622</v>
      </c>
      <c r="BC30" s="239">
        <f t="shared" si="45"/>
        <v>0</v>
      </c>
      <c r="BD30" s="238">
        <f>AZ30-DE30-FA30-GW30-IT30-KR30-MX30-OT30-QP30-SL30-UH30</f>
        <v>0</v>
      </c>
      <c r="BE30" s="240"/>
      <c r="BF30" s="241">
        <f t="shared" si="15"/>
        <v>2364000</v>
      </c>
      <c r="BG30" s="241">
        <f t="shared" si="49"/>
        <v>2364000</v>
      </c>
      <c r="BH30" s="242"/>
      <c r="BI30" s="242"/>
      <c r="BJ30" s="241"/>
      <c r="BK30" s="251">
        <v>2364000</v>
      </c>
      <c r="BL30" s="251">
        <f>DI30+FE30+HB30+IX30+LF30+NB30+OX30+QT30+SP30</f>
        <v>186622</v>
      </c>
      <c r="BM30" s="251">
        <f>2364000-BL30</f>
        <v>2177378</v>
      </c>
      <c r="BN30" s="251"/>
      <c r="BO30" s="238">
        <f t="shared" si="175"/>
        <v>2177378</v>
      </c>
      <c r="BP30" s="251">
        <f t="shared" si="176"/>
        <v>2177378</v>
      </c>
      <c r="BQ30" s="251"/>
      <c r="BR30" s="251"/>
      <c r="BS30" s="251"/>
      <c r="BT30" s="238">
        <f t="shared" si="177"/>
        <v>2177378</v>
      </c>
      <c r="BU30" s="251"/>
      <c r="BV30" s="251"/>
      <c r="BW30" s="251"/>
      <c r="BX30" s="238">
        <f t="shared" si="50"/>
        <v>0</v>
      </c>
      <c r="BY30" s="251"/>
      <c r="BZ30" s="251"/>
      <c r="CA30" s="251"/>
      <c r="CB30" s="238">
        <f t="shared" si="51"/>
        <v>0</v>
      </c>
      <c r="CC30" s="251"/>
      <c r="CD30" s="251"/>
      <c r="CE30" s="251"/>
      <c r="CF30" s="238">
        <f t="shared" si="104"/>
        <v>0</v>
      </c>
      <c r="CG30" s="251"/>
      <c r="CH30" s="251"/>
      <c r="CI30" s="251"/>
      <c r="CJ30" s="251">
        <f t="shared" si="148"/>
        <v>0</v>
      </c>
      <c r="CK30" s="238">
        <f t="shared" si="149"/>
        <v>0</v>
      </c>
      <c r="CL30" s="251"/>
      <c r="CM30" s="251"/>
      <c r="CN30" s="251"/>
      <c r="CO30" s="238">
        <f t="shared" si="53"/>
        <v>0</v>
      </c>
      <c r="CP30" s="251"/>
      <c r="CQ30" s="251"/>
      <c r="CR30" s="251"/>
      <c r="CS30" s="238">
        <f t="shared" si="54"/>
        <v>0</v>
      </c>
      <c r="CT30" s="251"/>
      <c r="CU30" s="251"/>
      <c r="CV30" s="251"/>
      <c r="CW30" s="238">
        <f t="shared" si="105"/>
        <v>0</v>
      </c>
      <c r="CX30" s="251"/>
      <c r="CY30" s="251"/>
      <c r="CZ30" s="251"/>
      <c r="DA30" s="251">
        <f t="shared" si="55"/>
        <v>0</v>
      </c>
      <c r="DB30" s="238">
        <f t="shared" si="106"/>
        <v>0</v>
      </c>
      <c r="DC30" s="251"/>
      <c r="DD30" s="251">
        <f t="shared" si="150"/>
        <v>2177378</v>
      </c>
      <c r="DE30" s="238"/>
      <c r="DF30" s="238"/>
      <c r="DG30" s="243">
        <f t="shared" si="151"/>
        <v>0</v>
      </c>
      <c r="DH30" s="244"/>
      <c r="DI30" s="250"/>
      <c r="DJ30" s="250"/>
      <c r="DK30" s="238">
        <f t="shared" si="178"/>
        <v>0</v>
      </c>
      <c r="DL30" s="250">
        <f t="shared" si="179"/>
        <v>0</v>
      </c>
      <c r="DM30" s="250"/>
      <c r="DN30" s="250"/>
      <c r="DO30" s="250"/>
      <c r="DP30" s="238">
        <f t="shared" si="180"/>
        <v>0</v>
      </c>
      <c r="DQ30" s="250"/>
      <c r="DR30" s="250"/>
      <c r="DS30" s="265"/>
      <c r="DT30" s="238">
        <f t="shared" si="56"/>
        <v>0</v>
      </c>
      <c r="DU30" s="265"/>
      <c r="DV30" s="264"/>
      <c r="DW30" s="265"/>
      <c r="DX30" s="238">
        <f t="shared" si="57"/>
        <v>0</v>
      </c>
      <c r="DY30" s="265"/>
      <c r="DZ30" s="265"/>
      <c r="EA30" s="265"/>
      <c r="EB30" s="238">
        <f t="shared" si="107"/>
        <v>0</v>
      </c>
      <c r="EC30" s="265"/>
      <c r="ED30" s="278"/>
      <c r="EE30" s="265"/>
      <c r="EF30" s="265">
        <f t="shared" si="152"/>
        <v>0</v>
      </c>
      <c r="EG30" s="259">
        <f t="shared" si="153"/>
        <v>0</v>
      </c>
      <c r="EH30" s="250"/>
      <c r="EI30" s="250"/>
      <c r="EJ30" s="265"/>
      <c r="EK30" s="238">
        <f t="shared" si="58"/>
        <v>0</v>
      </c>
      <c r="EL30" s="265"/>
      <c r="EM30" s="264"/>
      <c r="EN30" s="265"/>
      <c r="EO30" s="238">
        <f t="shared" si="59"/>
        <v>0</v>
      </c>
      <c r="EP30" s="265"/>
      <c r="EQ30" s="265"/>
      <c r="ER30" s="265"/>
      <c r="ES30" s="238">
        <f t="shared" si="60"/>
        <v>0</v>
      </c>
      <c r="ET30" s="265"/>
      <c r="EU30" s="278"/>
      <c r="EV30" s="265"/>
      <c r="EW30" s="265">
        <f t="shared" si="154"/>
        <v>0</v>
      </c>
      <c r="EX30" s="260">
        <f t="shared" si="61"/>
        <v>0</v>
      </c>
      <c r="EY30" s="250"/>
      <c r="EZ30" s="250">
        <f t="shared" si="155"/>
        <v>0</v>
      </c>
      <c r="FA30" s="238"/>
      <c r="FB30" s="238"/>
      <c r="FC30" s="246">
        <f t="shared" si="108"/>
        <v>0</v>
      </c>
      <c r="FD30" s="244"/>
      <c r="FE30" s="250"/>
      <c r="FF30" s="250"/>
      <c r="FG30" s="238">
        <f t="shared" si="181"/>
        <v>0</v>
      </c>
      <c r="FH30" s="250">
        <f t="shared" si="182"/>
        <v>0</v>
      </c>
      <c r="FI30" s="250"/>
      <c r="FJ30" s="250"/>
      <c r="FK30" s="250"/>
      <c r="FL30" s="238">
        <f t="shared" si="183"/>
        <v>0</v>
      </c>
      <c r="FM30" s="250"/>
      <c r="FN30" s="250"/>
      <c r="FO30" s="267"/>
      <c r="FP30" s="238">
        <f t="shared" si="109"/>
        <v>0</v>
      </c>
      <c r="FQ30" s="267"/>
      <c r="FR30" s="267"/>
      <c r="FS30" s="267"/>
      <c r="FT30" s="238">
        <f t="shared" si="62"/>
        <v>0</v>
      </c>
      <c r="FU30" s="267"/>
      <c r="FV30" s="267"/>
      <c r="FW30" s="265"/>
      <c r="FX30" s="238">
        <f t="shared" si="110"/>
        <v>0</v>
      </c>
      <c r="FY30" s="265"/>
      <c r="FZ30" s="265"/>
      <c r="GA30" s="265"/>
      <c r="GB30" s="265">
        <f t="shared" si="156"/>
        <v>0</v>
      </c>
      <c r="GC30" s="259">
        <f t="shared" si="111"/>
        <v>0</v>
      </c>
      <c r="GD30" s="250"/>
      <c r="GE30" s="250"/>
      <c r="GF30" s="267"/>
      <c r="GG30" s="238">
        <f t="shared" si="63"/>
        <v>0</v>
      </c>
      <c r="GH30" s="267"/>
      <c r="GI30" s="267"/>
      <c r="GJ30" s="267"/>
      <c r="GK30" s="238">
        <f t="shared" si="64"/>
        <v>0</v>
      </c>
      <c r="GL30" s="267"/>
      <c r="GM30" s="267"/>
      <c r="GN30" s="265"/>
      <c r="GO30" s="238">
        <f t="shared" si="65"/>
        <v>0</v>
      </c>
      <c r="GP30" s="265"/>
      <c r="GQ30" s="265"/>
      <c r="GR30" s="265"/>
      <c r="GS30" s="265">
        <f t="shared" si="157"/>
        <v>0</v>
      </c>
      <c r="GT30" s="260">
        <f t="shared" si="66"/>
        <v>0</v>
      </c>
      <c r="GU30" s="250"/>
      <c r="GV30" s="250">
        <f t="shared" si="67"/>
        <v>0</v>
      </c>
      <c r="GW30" s="238"/>
      <c r="GX30" s="238"/>
      <c r="GY30" s="246">
        <f t="shared" si="112"/>
        <v>0</v>
      </c>
      <c r="GZ30" s="244"/>
      <c r="HA30" s="244"/>
      <c r="HB30" s="250"/>
      <c r="HC30" s="250"/>
      <c r="HD30" s="238">
        <f t="shared" si="184"/>
        <v>0</v>
      </c>
      <c r="HE30" s="250">
        <f t="shared" si="185"/>
        <v>0</v>
      </c>
      <c r="HF30" s="250"/>
      <c r="HG30" s="250"/>
      <c r="HH30" s="238"/>
      <c r="HI30" s="238">
        <f t="shared" si="186"/>
        <v>0</v>
      </c>
      <c r="HJ30" s="267"/>
      <c r="HK30" s="267"/>
      <c r="HL30" s="267"/>
      <c r="HM30" s="238">
        <f t="shared" si="113"/>
        <v>0</v>
      </c>
      <c r="HN30" s="267"/>
      <c r="HO30" s="267"/>
      <c r="HP30" s="267"/>
      <c r="HQ30" s="238">
        <f t="shared" si="68"/>
        <v>0</v>
      </c>
      <c r="HR30" s="267"/>
      <c r="HS30" s="267"/>
      <c r="HT30" s="265"/>
      <c r="HU30" s="238">
        <f t="shared" si="114"/>
        <v>0</v>
      </c>
      <c r="HV30" s="265"/>
      <c r="HW30" s="268"/>
      <c r="HX30" s="265"/>
      <c r="HY30" s="265">
        <f t="shared" si="158"/>
        <v>0</v>
      </c>
      <c r="HZ30" s="259">
        <f t="shared" si="115"/>
        <v>0</v>
      </c>
      <c r="IA30" s="267"/>
      <c r="IB30" s="267"/>
      <c r="IC30" s="267"/>
      <c r="ID30" s="238">
        <f t="shared" si="69"/>
        <v>0</v>
      </c>
      <c r="IE30" s="267"/>
      <c r="IF30" s="267"/>
      <c r="IG30" s="267"/>
      <c r="IH30" s="238">
        <f t="shared" si="70"/>
        <v>0</v>
      </c>
      <c r="II30" s="267"/>
      <c r="IJ30" s="267"/>
      <c r="IK30" s="265"/>
      <c r="IL30" s="238">
        <f t="shared" si="71"/>
        <v>0</v>
      </c>
      <c r="IM30" s="265"/>
      <c r="IN30" s="268"/>
      <c r="IO30" s="265"/>
      <c r="IP30" s="265">
        <f t="shared" si="159"/>
        <v>0</v>
      </c>
      <c r="IQ30" s="260">
        <f t="shared" si="72"/>
        <v>0</v>
      </c>
      <c r="IR30" s="250"/>
      <c r="IS30" s="250">
        <f t="shared" si="73"/>
        <v>0</v>
      </c>
      <c r="IT30" s="238"/>
      <c r="IU30" s="238"/>
      <c r="IV30" s="246">
        <f t="shared" si="22"/>
        <v>0</v>
      </c>
      <c r="IW30" s="244"/>
      <c r="IX30" s="254">
        <v>186622</v>
      </c>
      <c r="IY30" s="254"/>
      <c r="IZ30" s="247">
        <f t="shared" si="187"/>
        <v>186622</v>
      </c>
      <c r="JA30" s="254">
        <f t="shared" si="188"/>
        <v>186622</v>
      </c>
      <c r="JB30" s="254"/>
      <c r="JC30" s="254"/>
      <c r="JD30" s="254"/>
      <c r="JE30" s="247">
        <f t="shared" si="189"/>
        <v>186622</v>
      </c>
      <c r="JF30" s="269"/>
      <c r="JG30" s="269"/>
      <c r="JH30" s="269"/>
      <c r="JI30" s="247">
        <f t="shared" si="116"/>
        <v>0</v>
      </c>
      <c r="JJ30" s="269"/>
      <c r="JK30" s="269">
        <v>186622</v>
      </c>
      <c r="JL30" s="269"/>
      <c r="JM30" s="247">
        <f t="shared" si="190"/>
        <v>186622</v>
      </c>
      <c r="JN30" s="269"/>
      <c r="JO30" s="269"/>
      <c r="JP30" s="270"/>
      <c r="JQ30" s="247">
        <f t="shared" si="117"/>
        <v>0</v>
      </c>
      <c r="JR30" s="270"/>
      <c r="JS30" s="270"/>
      <c r="JT30" s="270"/>
      <c r="JU30" s="270"/>
      <c r="JV30" s="247">
        <f t="shared" si="118"/>
        <v>186622</v>
      </c>
      <c r="JW30" s="559"/>
      <c r="JX30" s="588"/>
      <c r="JY30" s="589"/>
      <c r="JZ30" s="572"/>
      <c r="KA30" s="269"/>
      <c r="KB30" s="247"/>
      <c r="KC30" s="269"/>
      <c r="KD30" s="269">
        <v>186622</v>
      </c>
      <c r="KE30" s="269"/>
      <c r="KF30" s="247">
        <f t="shared" si="191"/>
        <v>186622</v>
      </c>
      <c r="KG30" s="269"/>
      <c r="KH30" s="269"/>
      <c r="KI30" s="270"/>
      <c r="KJ30" s="247"/>
      <c r="KK30" s="270"/>
      <c r="KL30" s="270"/>
      <c r="KM30" s="270"/>
      <c r="KN30" s="270"/>
      <c r="KO30" s="262">
        <f>KF30</f>
        <v>186622</v>
      </c>
      <c r="KP30" s="254"/>
      <c r="KQ30" s="254">
        <f>JE30-JV30</f>
        <v>0</v>
      </c>
      <c r="KR30" s="247"/>
      <c r="KS30" s="248"/>
      <c r="KT30" s="211">
        <f>JV30-KO30</f>
        <v>0</v>
      </c>
      <c r="KU30" s="211"/>
      <c r="KV30" s="211"/>
      <c r="KW30" s="211"/>
      <c r="KX30" s="211"/>
      <c r="KY30" s="211"/>
      <c r="KZ30" s="211"/>
      <c r="LA30" s="211"/>
      <c r="LB30" s="211"/>
      <c r="LC30" s="211"/>
      <c r="LD30" s="211"/>
      <c r="LF30" s="193"/>
      <c r="LG30" s="193"/>
      <c r="LH30" s="194">
        <f t="shared" si="195"/>
        <v>0</v>
      </c>
      <c r="LI30" s="193">
        <f t="shared" si="196"/>
        <v>0</v>
      </c>
      <c r="LJ30" s="193"/>
      <c r="LK30" s="193"/>
      <c r="LL30" s="193"/>
      <c r="LM30" s="194">
        <f t="shared" si="197"/>
        <v>0</v>
      </c>
      <c r="LN30" s="189"/>
      <c r="LO30" s="189"/>
      <c r="LP30" s="189"/>
      <c r="LQ30" s="194">
        <f t="shared" si="119"/>
        <v>0</v>
      </c>
      <c r="LR30" s="189"/>
      <c r="LS30" s="189"/>
      <c r="LT30" s="189"/>
      <c r="LU30" s="194">
        <f t="shared" si="74"/>
        <v>0</v>
      </c>
      <c r="LV30" s="189"/>
      <c r="LW30" s="189"/>
      <c r="LX30" s="123"/>
      <c r="LY30" s="194">
        <f t="shared" si="120"/>
        <v>0</v>
      </c>
      <c r="LZ30" s="123"/>
      <c r="MA30" s="123"/>
      <c r="MB30" s="123"/>
      <c r="MC30" s="123">
        <f t="shared" si="160"/>
        <v>0</v>
      </c>
      <c r="MD30" s="121">
        <f t="shared" si="121"/>
        <v>0</v>
      </c>
      <c r="ME30" s="189"/>
      <c r="MF30" s="189"/>
      <c r="MG30" s="189"/>
      <c r="MH30" s="194">
        <f t="shared" si="75"/>
        <v>0</v>
      </c>
      <c r="MI30" s="189"/>
      <c r="MJ30" s="189"/>
      <c r="MK30" s="189"/>
      <c r="ML30" s="194">
        <f t="shared" si="76"/>
        <v>0</v>
      </c>
      <c r="MM30" s="189"/>
      <c r="MN30" s="189"/>
      <c r="MO30" s="123"/>
      <c r="MP30" s="194">
        <f t="shared" si="77"/>
        <v>0</v>
      </c>
      <c r="MQ30" s="123"/>
      <c r="MR30" s="123"/>
      <c r="MS30" s="123"/>
      <c r="MT30" s="123">
        <f t="shared" si="161"/>
        <v>0</v>
      </c>
      <c r="MU30" s="121">
        <f t="shared" si="78"/>
        <v>0</v>
      </c>
      <c r="MV30" s="193"/>
      <c r="MW30" s="193">
        <f t="shared" si="79"/>
        <v>0</v>
      </c>
      <c r="MX30" s="194"/>
      <c r="MY30" s="194"/>
      <c r="MZ30" s="115">
        <f t="shared" si="162"/>
        <v>0</v>
      </c>
      <c r="NB30" s="193"/>
      <c r="NC30" s="193"/>
      <c r="ND30" s="194">
        <f t="shared" si="198"/>
        <v>0</v>
      </c>
      <c r="NE30" s="193">
        <f t="shared" si="199"/>
        <v>0</v>
      </c>
      <c r="NF30" s="193"/>
      <c r="NG30" s="193"/>
      <c r="NH30" s="193"/>
      <c r="NI30" s="194">
        <f t="shared" si="200"/>
        <v>0</v>
      </c>
      <c r="NJ30" s="189"/>
      <c r="NK30" s="189"/>
      <c r="NL30" s="189"/>
      <c r="NM30" s="194">
        <f t="shared" si="122"/>
        <v>0</v>
      </c>
      <c r="NN30" s="189"/>
      <c r="NO30" s="189"/>
      <c r="NP30" s="189"/>
      <c r="NQ30" s="194">
        <f t="shared" si="80"/>
        <v>0</v>
      </c>
      <c r="NR30" s="189"/>
      <c r="NS30" s="189"/>
      <c r="NT30" s="123"/>
      <c r="NU30" s="194">
        <f t="shared" si="123"/>
        <v>0</v>
      </c>
      <c r="NV30" s="123"/>
      <c r="NW30" s="123"/>
      <c r="NX30" s="123"/>
      <c r="NY30" s="123">
        <f t="shared" si="163"/>
        <v>0</v>
      </c>
      <c r="NZ30" s="121">
        <f t="shared" si="124"/>
        <v>0</v>
      </c>
      <c r="OA30" s="189"/>
      <c r="OB30" s="189"/>
      <c r="OC30" s="189"/>
      <c r="OD30" s="194">
        <f t="shared" si="125"/>
        <v>0</v>
      </c>
      <c r="OE30" s="189"/>
      <c r="OF30" s="189"/>
      <c r="OG30" s="189"/>
      <c r="OH30" s="194">
        <f t="shared" si="81"/>
        <v>0</v>
      </c>
      <c r="OI30" s="189"/>
      <c r="OJ30" s="189"/>
      <c r="OK30" s="123"/>
      <c r="OL30" s="194">
        <f t="shared" si="82"/>
        <v>0</v>
      </c>
      <c r="OM30" s="123"/>
      <c r="ON30" s="123"/>
      <c r="OO30" s="123"/>
      <c r="OP30" s="123">
        <f t="shared" si="164"/>
        <v>0</v>
      </c>
      <c r="OQ30" s="122">
        <f t="shared" si="83"/>
        <v>0</v>
      </c>
      <c r="OR30" s="193"/>
      <c r="OS30" s="193">
        <f t="shared" si="84"/>
        <v>0</v>
      </c>
      <c r="OT30" s="194"/>
      <c r="OU30" s="194"/>
      <c r="OV30" s="115">
        <f t="shared" si="28"/>
        <v>0</v>
      </c>
      <c r="OX30" s="193"/>
      <c r="OY30" s="193"/>
      <c r="OZ30" s="194">
        <f t="shared" si="201"/>
        <v>0</v>
      </c>
      <c r="PA30" s="193">
        <f t="shared" si="202"/>
        <v>0</v>
      </c>
      <c r="PB30" s="193"/>
      <c r="PC30" s="193"/>
      <c r="PD30" s="193"/>
      <c r="PE30" s="194">
        <f t="shared" si="203"/>
        <v>0</v>
      </c>
      <c r="PF30" s="193"/>
      <c r="PG30" s="193"/>
      <c r="PH30" s="189"/>
      <c r="PI30" s="194">
        <f t="shared" si="126"/>
        <v>0</v>
      </c>
      <c r="PJ30" s="189"/>
      <c r="PK30" s="189"/>
      <c r="PL30" s="189"/>
      <c r="PM30" s="194">
        <f t="shared" si="85"/>
        <v>0</v>
      </c>
      <c r="PN30" s="189"/>
      <c r="PO30" s="189"/>
      <c r="PP30" s="123"/>
      <c r="PQ30" s="194">
        <f t="shared" si="127"/>
        <v>0</v>
      </c>
      <c r="PR30" s="123"/>
      <c r="PS30" s="189"/>
      <c r="PT30" s="123"/>
      <c r="PU30" s="123">
        <f t="shared" si="165"/>
        <v>0</v>
      </c>
      <c r="PV30" s="121">
        <f t="shared" si="128"/>
        <v>0</v>
      </c>
      <c r="PW30" s="193"/>
      <c r="PX30" s="193"/>
      <c r="PY30" s="189"/>
      <c r="PZ30" s="194">
        <f t="shared" si="86"/>
        <v>0</v>
      </c>
      <c r="QA30" s="189"/>
      <c r="QB30" s="189"/>
      <c r="QC30" s="189"/>
      <c r="QD30" s="194">
        <f t="shared" si="87"/>
        <v>0</v>
      </c>
      <c r="QE30" s="189"/>
      <c r="QF30" s="189"/>
      <c r="QG30" s="123"/>
      <c r="QH30" s="194">
        <f t="shared" si="88"/>
        <v>0</v>
      </c>
      <c r="QI30" s="123"/>
      <c r="QJ30" s="189"/>
      <c r="QK30" s="123"/>
      <c r="QL30" s="123">
        <f t="shared" si="166"/>
        <v>0</v>
      </c>
      <c r="QM30" s="122">
        <f t="shared" si="167"/>
        <v>0</v>
      </c>
      <c r="QN30" s="193"/>
      <c r="QO30" s="193">
        <f t="shared" si="89"/>
        <v>0</v>
      </c>
      <c r="QP30" s="194"/>
      <c r="QQ30" s="194"/>
      <c r="QR30" s="115">
        <f t="shared" si="129"/>
        <v>0</v>
      </c>
      <c r="QT30" s="193"/>
      <c r="QU30" s="193"/>
      <c r="QV30" s="194">
        <f t="shared" si="204"/>
        <v>0</v>
      </c>
      <c r="QW30" s="193">
        <f t="shared" si="205"/>
        <v>0</v>
      </c>
      <c r="QX30" s="193"/>
      <c r="QY30" s="193"/>
      <c r="QZ30" s="193"/>
      <c r="RA30" s="194">
        <f t="shared" si="206"/>
        <v>0</v>
      </c>
      <c r="RB30" s="189"/>
      <c r="RC30" s="189"/>
      <c r="RD30" s="189"/>
      <c r="RE30" s="194">
        <f t="shared" si="130"/>
        <v>0</v>
      </c>
      <c r="RF30" s="189"/>
      <c r="RG30" s="189"/>
      <c r="RH30" s="189"/>
      <c r="RI30" s="194">
        <f t="shared" si="90"/>
        <v>0</v>
      </c>
      <c r="RJ30" s="189"/>
      <c r="RK30" s="189"/>
      <c r="RL30" s="123"/>
      <c r="RM30" s="194">
        <f t="shared" si="131"/>
        <v>0</v>
      </c>
      <c r="RN30" s="123"/>
      <c r="RO30" s="123"/>
      <c r="RP30" s="123"/>
      <c r="RQ30" s="193">
        <f t="shared" si="132"/>
        <v>0</v>
      </c>
      <c r="RR30" s="121">
        <f t="shared" si="168"/>
        <v>0</v>
      </c>
      <c r="RS30" s="189"/>
      <c r="RT30" s="189"/>
      <c r="RU30" s="189"/>
      <c r="RV30" s="194">
        <f t="shared" si="133"/>
        <v>0</v>
      </c>
      <c r="RW30" s="189"/>
      <c r="RX30" s="189"/>
      <c r="RY30" s="189"/>
      <c r="RZ30" s="194">
        <f t="shared" si="91"/>
        <v>0</v>
      </c>
      <c r="SA30" s="189"/>
      <c r="SB30" s="189"/>
      <c r="SC30" s="123"/>
      <c r="SD30" s="194">
        <f t="shared" si="92"/>
        <v>0</v>
      </c>
      <c r="SE30" s="123"/>
      <c r="SF30" s="123"/>
      <c r="SG30" s="123"/>
      <c r="SH30" s="194">
        <f t="shared" si="134"/>
        <v>0</v>
      </c>
      <c r="SI30" s="122">
        <f t="shared" si="135"/>
        <v>0</v>
      </c>
      <c r="SJ30" s="193"/>
      <c r="SK30" s="193">
        <f t="shared" si="93"/>
        <v>0</v>
      </c>
      <c r="SL30" s="193"/>
      <c r="SM30" s="194"/>
      <c r="SN30" s="115">
        <f t="shared" si="136"/>
        <v>0</v>
      </c>
      <c r="SP30" s="193"/>
      <c r="SQ30" s="193"/>
      <c r="SR30" s="194">
        <f t="shared" si="207"/>
        <v>0</v>
      </c>
      <c r="SS30" s="193">
        <f t="shared" si="208"/>
        <v>0</v>
      </c>
      <c r="ST30" s="193"/>
      <c r="SU30" s="193"/>
      <c r="SV30" s="193"/>
      <c r="SW30" s="194">
        <f t="shared" si="209"/>
        <v>0</v>
      </c>
      <c r="SX30" s="189"/>
      <c r="SY30" s="189"/>
      <c r="SZ30" s="189"/>
      <c r="TA30" s="194">
        <f t="shared" si="137"/>
        <v>0</v>
      </c>
      <c r="TB30" s="189"/>
      <c r="TC30" s="189"/>
      <c r="TD30" s="189"/>
      <c r="TE30" s="194">
        <f t="shared" si="94"/>
        <v>0</v>
      </c>
      <c r="TF30" s="189"/>
      <c r="TG30" s="189"/>
      <c r="TH30" s="123"/>
      <c r="TI30" s="194">
        <f t="shared" si="138"/>
        <v>0</v>
      </c>
      <c r="TJ30" s="123"/>
      <c r="TK30" s="123"/>
      <c r="TL30" s="123"/>
      <c r="TM30" s="193">
        <f t="shared" si="139"/>
        <v>0</v>
      </c>
      <c r="TN30" s="121">
        <f t="shared" si="169"/>
        <v>0</v>
      </c>
      <c r="TO30" s="189"/>
      <c r="TP30" s="189"/>
      <c r="TQ30" s="189"/>
      <c r="TR30" s="194">
        <f t="shared" si="95"/>
        <v>0</v>
      </c>
      <c r="TS30" s="189"/>
      <c r="TT30" s="189"/>
      <c r="TU30" s="189"/>
      <c r="TV30" s="194">
        <f t="shared" si="96"/>
        <v>0</v>
      </c>
      <c r="TW30" s="189"/>
      <c r="TX30" s="189"/>
      <c r="TY30" s="123"/>
      <c r="TZ30" s="194">
        <f t="shared" si="97"/>
        <v>0</v>
      </c>
      <c r="UA30" s="123"/>
      <c r="UB30" s="123"/>
      <c r="UC30" s="123"/>
      <c r="UD30" s="194">
        <f t="shared" si="140"/>
        <v>0</v>
      </c>
      <c r="UE30" s="122">
        <f t="shared" si="170"/>
        <v>0</v>
      </c>
      <c r="UF30" s="193"/>
      <c r="UG30" s="193">
        <f t="shared" si="98"/>
        <v>0</v>
      </c>
      <c r="UH30" s="194"/>
      <c r="UI30" s="194"/>
      <c r="UJ30" s="194"/>
      <c r="UK30" s="115">
        <f t="shared" si="141"/>
        <v>0</v>
      </c>
      <c r="UL30" s="115">
        <f>CK30+EG30+GC30+HZ30+JV30+MD30+NZ30+PV30+RR30+TN30</f>
        <v>186622</v>
      </c>
      <c r="UM30" s="115">
        <f>UL30-AF30</f>
        <v>0</v>
      </c>
      <c r="UN30" s="115">
        <f>DB30+EX30+GT30+IQ30+KO30+MU30+OQ30+QM30+SI30+UE30</f>
        <v>186622</v>
      </c>
      <c r="UO30" s="115">
        <f>UN30-AW30</f>
        <v>0</v>
      </c>
      <c r="UP30" s="115"/>
      <c r="UQ30" s="115"/>
      <c r="UR30" s="115">
        <f>BU30+DQ30+FM30+HJ30+JF30+LN30+NJ30+PF30+RB30+SX30</f>
        <v>0</v>
      </c>
      <c r="US30" s="115">
        <f>UR30-P30</f>
        <v>0</v>
      </c>
      <c r="UT30" s="115"/>
      <c r="UU30" s="115"/>
      <c r="UV30" s="115"/>
      <c r="UW30" s="115"/>
      <c r="UX30" s="115"/>
      <c r="UY30" s="115"/>
      <c r="UZ30" s="115"/>
      <c r="VA30" s="115">
        <f>H30-VB30</f>
        <v>-2364000</v>
      </c>
      <c r="VB30" s="193">
        <f>BM30+DI30+FE30+HB30+IX30+LF30+NB30+OX30+QT30+SP30</f>
        <v>2364000</v>
      </c>
      <c r="VC30" s="193">
        <f>BN30+DJ30+FF30+HC30+IY30+LG30+NC30+OY30+QU30+SQ30</f>
        <v>0</v>
      </c>
      <c r="VD30" s="194">
        <f t="shared" si="142"/>
        <v>2364000</v>
      </c>
      <c r="VE30" s="193">
        <f t="shared" si="171"/>
        <v>2364000</v>
      </c>
      <c r="VF30" s="193"/>
      <c r="VG30" s="193"/>
      <c r="VH30" s="193"/>
      <c r="VI30" s="194">
        <f t="shared" si="210"/>
        <v>2364000</v>
      </c>
      <c r="VJ30" s="189"/>
      <c r="VK30" s="189"/>
      <c r="VL30" s="189"/>
      <c r="VM30" s="194">
        <f t="shared" si="143"/>
        <v>0</v>
      </c>
      <c r="VN30" s="189"/>
      <c r="VO30" s="189"/>
      <c r="VP30" s="189"/>
      <c r="VQ30" s="194">
        <f t="shared" si="99"/>
        <v>0</v>
      </c>
      <c r="VR30" s="189"/>
      <c r="VS30" s="189"/>
      <c r="VT30" s="123"/>
      <c r="VU30" s="194">
        <f t="shared" si="144"/>
        <v>0</v>
      </c>
      <c r="VV30" s="123"/>
      <c r="VW30" s="123"/>
      <c r="VX30" s="123"/>
      <c r="VY30" s="123">
        <v>0</v>
      </c>
      <c r="VZ30" s="121">
        <f t="shared" si="145"/>
        <v>0</v>
      </c>
      <c r="WA30" s="189"/>
      <c r="WB30" s="189"/>
      <c r="WC30" s="189"/>
      <c r="WD30" s="194">
        <f t="shared" si="100"/>
        <v>0</v>
      </c>
      <c r="WE30" s="189"/>
      <c r="WF30" s="189"/>
      <c r="WG30" s="189"/>
      <c r="WH30" s="194">
        <f t="shared" si="101"/>
        <v>0</v>
      </c>
      <c r="WI30" s="189"/>
      <c r="WJ30" s="189"/>
      <c r="WK30" s="123"/>
      <c r="WL30" s="194">
        <f t="shared" si="102"/>
        <v>0</v>
      </c>
      <c r="WM30" s="123"/>
      <c r="WN30" s="123"/>
      <c r="WO30" s="123"/>
      <c r="WP30" s="123">
        <v>0</v>
      </c>
      <c r="WQ30" s="122">
        <f t="shared" si="103"/>
        <v>0</v>
      </c>
      <c r="WR30" s="120"/>
      <c r="WS30" s="120"/>
      <c r="WT30" s="194"/>
      <c r="WU30" s="194"/>
      <c r="WV30" s="115">
        <f t="shared" si="146"/>
        <v>0</v>
      </c>
      <c r="WY30" s="115">
        <f>VI30-BT30-DP30-FL30-HI30-JE30-LM30-NI30-PE30-RA30-SW30</f>
        <v>0</v>
      </c>
      <c r="WZ30" s="115">
        <f>VD30-BO30-DK30-FG30-HD30-IZ30-LH30-ND30-OZ30-QV30-SR30</f>
        <v>0</v>
      </c>
    </row>
    <row r="31" spans="1:624" s="116" customFormat="1" ht="12.75" hidden="1" customHeight="1" x14ac:dyDescent="0.25">
      <c r="A31" s="444" t="s">
        <v>108</v>
      </c>
      <c r="B31" s="416"/>
      <c r="C31" s="416"/>
      <c r="D31" s="416"/>
      <c r="E31" s="416"/>
      <c r="F31" s="257"/>
      <c r="G31" s="279" t="s">
        <v>109</v>
      </c>
      <c r="H31" s="250"/>
      <c r="I31" s="250">
        <f>BN31+DJ31+FF31+HC31+IY31+LG31+NC31+OY31+QU31+SQ31</f>
        <v>0</v>
      </c>
      <c r="J31" s="238">
        <f t="shared" si="172"/>
        <v>0</v>
      </c>
      <c r="K31" s="250">
        <f t="shared" si="173"/>
        <v>0</v>
      </c>
      <c r="L31" s="250"/>
      <c r="M31" s="250"/>
      <c r="N31" s="250"/>
      <c r="O31" s="238">
        <f t="shared" si="174"/>
        <v>0</v>
      </c>
      <c r="P31" s="250">
        <f>BU31+DQ31+FM31+HJ31+JF31+LN31+NJ31+PF31+RB31+SX31</f>
        <v>0</v>
      </c>
      <c r="Q31" s="250">
        <f>BV31+DR31+FN31+HK31+JG31+LO31+NK31+PG31+RC31+SY31</f>
        <v>0</v>
      </c>
      <c r="R31" s="250">
        <f>BW31+DS31+FO31+HL31+JH31+LP31+NL31+PH31+RD31+SZ31</f>
        <v>0</v>
      </c>
      <c r="S31" s="238">
        <f t="shared" si="37"/>
        <v>0</v>
      </c>
      <c r="T31" s="250">
        <f>BY31+DU31+FQ31+HN31+JJ31+LR31+NN31+PJ31+RF31+TB31</f>
        <v>0</v>
      </c>
      <c r="U31" s="250">
        <f>BZ31+DV31+FR31+HO31+JK31+LS31+NO31+PK31+RG31+TC31</f>
        <v>0</v>
      </c>
      <c r="V31" s="250">
        <f>CA31+DW31+FS31+HP31+JL31+LT31+NP31+PL31+RH31+TD31</f>
        <v>0</v>
      </c>
      <c r="W31" s="238">
        <f t="shared" si="38"/>
        <v>0</v>
      </c>
      <c r="X31" s="250">
        <f>CC31+DY31+FU31+HR31+JN31+LV31+NR31+PN31+RJ31+TF31</f>
        <v>0</v>
      </c>
      <c r="Y31" s="250">
        <f>CD31+DZ31+FV31+HS31+JO31+LW31+NS31+PO31+RK31+TG31</f>
        <v>0</v>
      </c>
      <c r="Z31" s="250">
        <f>CE31+EA31+FW31+HT31+JP31+LX31+NT31+PP31+RL31+TH31</f>
        <v>0</v>
      </c>
      <c r="AA31" s="238">
        <f t="shared" si="39"/>
        <v>0</v>
      </c>
      <c r="AB31" s="250">
        <f>CG31+EC31+FY31+HV31+JR31+LZ31+NV31+PR31+RN31+TJ31</f>
        <v>0</v>
      </c>
      <c r="AC31" s="250">
        <f>CH31+ED31+FZ31+HW31+JS31+MA31+NW31+PS31+RO31+TK31</f>
        <v>0</v>
      </c>
      <c r="AD31" s="250">
        <f>CI31+EE31+GA31+HX31+JT31+MB31+NX31+PT31+RP31+TL31</f>
        <v>0</v>
      </c>
      <c r="AE31" s="250">
        <f t="shared" si="40"/>
        <v>0</v>
      </c>
      <c r="AF31" s="238">
        <f t="shared" si="41"/>
        <v>0</v>
      </c>
      <c r="AG31" s="250">
        <f>CL31+EH31+GD31+IA31+JW31+ME31+OA31+PW31+RS31+TO31</f>
        <v>0</v>
      </c>
      <c r="AH31" s="250">
        <f>CM31+EI31+GE31+IB31+JZ31+MF31+OB31+PX31+RT31+TP31</f>
        <v>0</v>
      </c>
      <c r="AI31" s="250">
        <f>CN31+EJ31+GF31+IC31+KA31+MG31+OC31+PY31+RU31+TQ31</f>
        <v>0</v>
      </c>
      <c r="AJ31" s="238">
        <f t="shared" si="42"/>
        <v>0</v>
      </c>
      <c r="AK31" s="250">
        <f>CP31+EL31+GH31+IE31+KC31+MI31+OE31+QA31+RW31+TS31</f>
        <v>0</v>
      </c>
      <c r="AL31" s="250">
        <f>CQ31+EM31+GI31+IF31+KD31+MJ31+OF31+QB31+RX31+TT31</f>
        <v>0</v>
      </c>
      <c r="AM31" s="250">
        <f>CR31+EN31+GJ31+IG31+KE31+MK31+OG31+QC31+RY31+TU31</f>
        <v>0</v>
      </c>
      <c r="AN31" s="238">
        <f t="shared" si="43"/>
        <v>0</v>
      </c>
      <c r="AO31" s="250">
        <f>CT31+EP31+GL31+II31+KG31+MM31+OI31+QE31+SA31+TW31</f>
        <v>0</v>
      </c>
      <c r="AP31" s="250">
        <f>CU31+EQ31+GM31+IJ31+KH31+MN31+OJ31+QF31+SB31+TX31</f>
        <v>0</v>
      </c>
      <c r="AQ31" s="250">
        <f>CV31+ER31+GN31+IK31+KI31+MO31+OK31+QG31+SC31+TY31</f>
        <v>0</v>
      </c>
      <c r="AR31" s="238">
        <f t="shared" si="44"/>
        <v>0</v>
      </c>
      <c r="AS31" s="250">
        <f>CX31+ET31+GP31+IM31+KK31+MQ31+OM31+QI31+SE31+UA31</f>
        <v>0</v>
      </c>
      <c r="AT31" s="250">
        <f>CY31+EU31+GQ31+IN31+KL31+MR31+ON31+QJ31+SF31+UB31</f>
        <v>0</v>
      </c>
      <c r="AU31" s="250">
        <f>CZ31+EV31+GR31+IO31+KM31+MS31+OO31+QK31+SG31+UC31</f>
        <v>0</v>
      </c>
      <c r="AV31" s="238">
        <f t="shared" si="46"/>
        <v>0</v>
      </c>
      <c r="AW31" s="238">
        <f t="shared" si="147"/>
        <v>0</v>
      </c>
      <c r="AX31" s="250">
        <f t="shared" si="47"/>
        <v>0</v>
      </c>
      <c r="AY31" s="238">
        <f t="shared" si="48"/>
        <v>0</v>
      </c>
      <c r="AZ31" s="238">
        <f>DE31+FA31+GW31+IT31+KR31+MX31+OT31+QP31+SL31+UH31</f>
        <v>0</v>
      </c>
      <c r="BA31" s="238">
        <f>DF31+FB31+GX31+IU31+KS31+MY31+OU31+QQ31+SM31+UI31</f>
        <v>0</v>
      </c>
      <c r="BB31" s="239">
        <f>CK31+EG31+GC31+HZ31+JV31+MD31+NZ31+PV31+RR31+TN31</f>
        <v>0</v>
      </c>
      <c r="BC31" s="239">
        <f t="shared" si="45"/>
        <v>0</v>
      </c>
      <c r="BD31" s="238">
        <f>AZ31-DE31-FA31-GW31-IT31-KR31-MX31-OT31-QP31-SL31-UH31</f>
        <v>0</v>
      </c>
      <c r="BE31" s="240"/>
      <c r="BF31" s="241">
        <f t="shared" si="15"/>
        <v>385000</v>
      </c>
      <c r="BG31" s="241">
        <f t="shared" si="49"/>
        <v>385000</v>
      </c>
      <c r="BH31" s="242"/>
      <c r="BI31" s="242"/>
      <c r="BJ31" s="241"/>
      <c r="BK31" s="251">
        <v>385000</v>
      </c>
      <c r="BL31" s="251">
        <f>DI31+FE31+HB31+IX31+LF31+NB31+OX31+QT31+SP31</f>
        <v>0</v>
      </c>
      <c r="BM31" s="251">
        <f>385000-BL31</f>
        <v>385000</v>
      </c>
      <c r="BN31" s="251"/>
      <c r="BO31" s="238">
        <f t="shared" si="175"/>
        <v>385000</v>
      </c>
      <c r="BP31" s="251">
        <f t="shared" si="176"/>
        <v>385000</v>
      </c>
      <c r="BQ31" s="251"/>
      <c r="BR31" s="251"/>
      <c r="BS31" s="251"/>
      <c r="BT31" s="238">
        <f t="shared" si="177"/>
        <v>385000</v>
      </c>
      <c r="BU31" s="251"/>
      <c r="BV31" s="251"/>
      <c r="BW31" s="251"/>
      <c r="BX31" s="238">
        <f t="shared" si="50"/>
        <v>0</v>
      </c>
      <c r="BY31" s="251"/>
      <c r="BZ31" s="251"/>
      <c r="CA31" s="251"/>
      <c r="CB31" s="238">
        <f t="shared" si="51"/>
        <v>0</v>
      </c>
      <c r="CC31" s="251"/>
      <c r="CD31" s="251"/>
      <c r="CE31" s="251"/>
      <c r="CF31" s="238">
        <f t="shared" si="104"/>
        <v>0</v>
      </c>
      <c r="CG31" s="251"/>
      <c r="CH31" s="251"/>
      <c r="CI31" s="251"/>
      <c r="CJ31" s="251">
        <f t="shared" si="148"/>
        <v>0</v>
      </c>
      <c r="CK31" s="238">
        <f t="shared" si="149"/>
        <v>0</v>
      </c>
      <c r="CL31" s="251"/>
      <c r="CM31" s="251"/>
      <c r="CN31" s="251"/>
      <c r="CO31" s="238">
        <f t="shared" si="53"/>
        <v>0</v>
      </c>
      <c r="CP31" s="251"/>
      <c r="CQ31" s="251"/>
      <c r="CR31" s="251"/>
      <c r="CS31" s="238">
        <f t="shared" si="54"/>
        <v>0</v>
      </c>
      <c r="CT31" s="251"/>
      <c r="CU31" s="251"/>
      <c r="CV31" s="251"/>
      <c r="CW31" s="238">
        <f t="shared" si="105"/>
        <v>0</v>
      </c>
      <c r="CX31" s="251"/>
      <c r="CY31" s="251"/>
      <c r="CZ31" s="251"/>
      <c r="DA31" s="251">
        <f t="shared" si="55"/>
        <v>0</v>
      </c>
      <c r="DB31" s="238">
        <f t="shared" si="106"/>
        <v>0</v>
      </c>
      <c r="DC31" s="251"/>
      <c r="DD31" s="251">
        <f t="shared" si="150"/>
        <v>385000</v>
      </c>
      <c r="DE31" s="238"/>
      <c r="DF31" s="238"/>
      <c r="DG31" s="243">
        <f t="shared" si="151"/>
        <v>0</v>
      </c>
      <c r="DH31" s="244"/>
      <c r="DI31" s="250"/>
      <c r="DJ31" s="250"/>
      <c r="DK31" s="238">
        <f t="shared" si="178"/>
        <v>0</v>
      </c>
      <c r="DL31" s="250">
        <f t="shared" si="179"/>
        <v>0</v>
      </c>
      <c r="DM31" s="250"/>
      <c r="DN31" s="250"/>
      <c r="DO31" s="250"/>
      <c r="DP31" s="238">
        <f t="shared" si="180"/>
        <v>0</v>
      </c>
      <c r="DQ31" s="250"/>
      <c r="DR31" s="250"/>
      <c r="DS31" s="265"/>
      <c r="DT31" s="238">
        <f t="shared" si="56"/>
        <v>0</v>
      </c>
      <c r="DU31" s="265"/>
      <c r="DV31" s="264"/>
      <c r="DW31" s="265"/>
      <c r="DX31" s="238">
        <f t="shared" si="57"/>
        <v>0</v>
      </c>
      <c r="DY31" s="265"/>
      <c r="DZ31" s="265"/>
      <c r="EA31" s="265"/>
      <c r="EB31" s="238">
        <f t="shared" si="107"/>
        <v>0</v>
      </c>
      <c r="EC31" s="265"/>
      <c r="ED31" s="278"/>
      <c r="EE31" s="265"/>
      <c r="EF31" s="265">
        <f t="shared" si="152"/>
        <v>0</v>
      </c>
      <c r="EG31" s="259">
        <f t="shared" si="153"/>
        <v>0</v>
      </c>
      <c r="EH31" s="250"/>
      <c r="EI31" s="250"/>
      <c r="EJ31" s="265"/>
      <c r="EK31" s="238">
        <f t="shared" si="58"/>
        <v>0</v>
      </c>
      <c r="EL31" s="265"/>
      <c r="EM31" s="264"/>
      <c r="EN31" s="265"/>
      <c r="EO31" s="238">
        <f t="shared" si="59"/>
        <v>0</v>
      </c>
      <c r="EP31" s="265"/>
      <c r="EQ31" s="265"/>
      <c r="ER31" s="265"/>
      <c r="ES31" s="238">
        <f t="shared" si="60"/>
        <v>0</v>
      </c>
      <c r="ET31" s="265"/>
      <c r="EU31" s="278"/>
      <c r="EV31" s="265"/>
      <c r="EW31" s="265">
        <f t="shared" si="154"/>
        <v>0</v>
      </c>
      <c r="EX31" s="260">
        <f t="shared" si="61"/>
        <v>0</v>
      </c>
      <c r="EY31" s="250"/>
      <c r="EZ31" s="250">
        <f t="shared" si="155"/>
        <v>0</v>
      </c>
      <c r="FA31" s="238"/>
      <c r="FB31" s="238"/>
      <c r="FC31" s="246">
        <f t="shared" si="108"/>
        <v>0</v>
      </c>
      <c r="FD31" s="244"/>
      <c r="FE31" s="250"/>
      <c r="FF31" s="250"/>
      <c r="FG31" s="238">
        <f t="shared" si="181"/>
        <v>0</v>
      </c>
      <c r="FH31" s="250">
        <f t="shared" si="182"/>
        <v>0</v>
      </c>
      <c r="FI31" s="250"/>
      <c r="FJ31" s="250"/>
      <c r="FK31" s="250"/>
      <c r="FL31" s="238">
        <f t="shared" si="183"/>
        <v>0</v>
      </c>
      <c r="FM31" s="250"/>
      <c r="FN31" s="250"/>
      <c r="FO31" s="267"/>
      <c r="FP31" s="238">
        <f t="shared" si="109"/>
        <v>0</v>
      </c>
      <c r="FQ31" s="267"/>
      <c r="FR31" s="267"/>
      <c r="FS31" s="267"/>
      <c r="FT31" s="238">
        <f t="shared" si="62"/>
        <v>0</v>
      </c>
      <c r="FU31" s="267"/>
      <c r="FV31" s="267"/>
      <c r="FW31" s="265"/>
      <c r="FX31" s="238">
        <f t="shared" si="110"/>
        <v>0</v>
      </c>
      <c r="FY31" s="265"/>
      <c r="FZ31" s="265"/>
      <c r="GA31" s="265"/>
      <c r="GB31" s="265">
        <f t="shared" si="156"/>
        <v>0</v>
      </c>
      <c r="GC31" s="259">
        <f t="shared" si="111"/>
        <v>0</v>
      </c>
      <c r="GD31" s="250"/>
      <c r="GE31" s="250"/>
      <c r="GF31" s="267"/>
      <c r="GG31" s="238">
        <f t="shared" si="63"/>
        <v>0</v>
      </c>
      <c r="GH31" s="267"/>
      <c r="GI31" s="267"/>
      <c r="GJ31" s="267"/>
      <c r="GK31" s="238">
        <f t="shared" si="64"/>
        <v>0</v>
      </c>
      <c r="GL31" s="267"/>
      <c r="GM31" s="267"/>
      <c r="GN31" s="265"/>
      <c r="GO31" s="238">
        <f t="shared" si="65"/>
        <v>0</v>
      </c>
      <c r="GP31" s="265"/>
      <c r="GQ31" s="265"/>
      <c r="GR31" s="265"/>
      <c r="GS31" s="265">
        <f t="shared" si="157"/>
        <v>0</v>
      </c>
      <c r="GT31" s="260">
        <f t="shared" si="66"/>
        <v>0</v>
      </c>
      <c r="GU31" s="250"/>
      <c r="GV31" s="250">
        <f t="shared" si="67"/>
        <v>0</v>
      </c>
      <c r="GW31" s="238"/>
      <c r="GX31" s="238"/>
      <c r="GY31" s="246">
        <f t="shared" si="112"/>
        <v>0</v>
      </c>
      <c r="GZ31" s="244"/>
      <c r="HA31" s="244"/>
      <c r="HB31" s="250"/>
      <c r="HC31" s="250"/>
      <c r="HD31" s="238">
        <f t="shared" si="184"/>
        <v>0</v>
      </c>
      <c r="HE31" s="250">
        <f t="shared" si="185"/>
        <v>0</v>
      </c>
      <c r="HF31" s="250"/>
      <c r="HG31" s="250"/>
      <c r="HH31" s="238"/>
      <c r="HI31" s="238">
        <f t="shared" si="186"/>
        <v>0</v>
      </c>
      <c r="HJ31" s="267"/>
      <c r="HK31" s="267"/>
      <c r="HL31" s="267"/>
      <c r="HM31" s="238">
        <f t="shared" si="113"/>
        <v>0</v>
      </c>
      <c r="HN31" s="267"/>
      <c r="HO31" s="267"/>
      <c r="HP31" s="267"/>
      <c r="HQ31" s="238">
        <f t="shared" si="68"/>
        <v>0</v>
      </c>
      <c r="HR31" s="267"/>
      <c r="HS31" s="267"/>
      <c r="HT31" s="265"/>
      <c r="HU31" s="238">
        <f t="shared" si="114"/>
        <v>0</v>
      </c>
      <c r="HV31" s="265"/>
      <c r="HW31" s="268"/>
      <c r="HX31" s="265"/>
      <c r="HY31" s="265">
        <f t="shared" si="158"/>
        <v>0</v>
      </c>
      <c r="HZ31" s="259">
        <f t="shared" si="115"/>
        <v>0</v>
      </c>
      <c r="IA31" s="267"/>
      <c r="IB31" s="267"/>
      <c r="IC31" s="267"/>
      <c r="ID31" s="238">
        <f t="shared" si="69"/>
        <v>0</v>
      </c>
      <c r="IE31" s="267"/>
      <c r="IF31" s="267"/>
      <c r="IG31" s="267"/>
      <c r="IH31" s="238">
        <f t="shared" si="70"/>
        <v>0</v>
      </c>
      <c r="II31" s="267"/>
      <c r="IJ31" s="267"/>
      <c r="IK31" s="265"/>
      <c r="IL31" s="238">
        <f t="shared" si="71"/>
        <v>0</v>
      </c>
      <c r="IM31" s="265"/>
      <c r="IN31" s="268"/>
      <c r="IO31" s="265"/>
      <c r="IP31" s="265">
        <f t="shared" si="159"/>
        <v>0</v>
      </c>
      <c r="IQ31" s="260">
        <f t="shared" si="72"/>
        <v>0</v>
      </c>
      <c r="IR31" s="250"/>
      <c r="IS31" s="250">
        <f t="shared" si="73"/>
        <v>0</v>
      </c>
      <c r="IT31" s="238"/>
      <c r="IU31" s="238"/>
      <c r="IV31" s="246">
        <f t="shared" si="22"/>
        <v>0</v>
      </c>
      <c r="IW31" s="244"/>
      <c r="IX31" s="254"/>
      <c r="IY31" s="254"/>
      <c r="IZ31" s="247">
        <f t="shared" si="187"/>
        <v>0</v>
      </c>
      <c r="JA31" s="254">
        <f t="shared" si="188"/>
        <v>0</v>
      </c>
      <c r="JB31" s="254"/>
      <c r="JC31" s="254"/>
      <c r="JD31" s="254"/>
      <c r="JE31" s="247">
        <f t="shared" si="189"/>
        <v>0</v>
      </c>
      <c r="JF31" s="269"/>
      <c r="JG31" s="269"/>
      <c r="JH31" s="269"/>
      <c r="JI31" s="247">
        <f t="shared" si="116"/>
        <v>0</v>
      </c>
      <c r="JJ31" s="269"/>
      <c r="JK31" s="269"/>
      <c r="JL31" s="269"/>
      <c r="JM31" s="247">
        <f t="shared" si="190"/>
        <v>0</v>
      </c>
      <c r="JN31" s="269"/>
      <c r="JO31" s="269"/>
      <c r="JP31" s="270"/>
      <c r="JQ31" s="247">
        <f t="shared" si="117"/>
        <v>0</v>
      </c>
      <c r="JR31" s="270"/>
      <c r="JS31" s="270"/>
      <c r="JT31" s="270"/>
      <c r="JU31" s="270"/>
      <c r="JV31" s="247">
        <f t="shared" si="118"/>
        <v>0</v>
      </c>
      <c r="JW31" s="559"/>
      <c r="JX31" s="588"/>
      <c r="JY31" s="589"/>
      <c r="JZ31" s="572"/>
      <c r="KA31" s="269"/>
      <c r="KB31" s="247"/>
      <c r="KC31" s="269"/>
      <c r="KD31" s="269"/>
      <c r="KE31" s="269"/>
      <c r="KF31" s="247">
        <f t="shared" si="191"/>
        <v>0</v>
      </c>
      <c r="KG31" s="269"/>
      <c r="KH31" s="269"/>
      <c r="KI31" s="270"/>
      <c r="KJ31" s="247"/>
      <c r="KK31" s="270"/>
      <c r="KL31" s="270"/>
      <c r="KM31" s="270"/>
      <c r="KN31" s="270"/>
      <c r="KO31" s="262"/>
      <c r="KP31" s="254"/>
      <c r="KQ31" s="254">
        <f>JE31-JV31</f>
        <v>0</v>
      </c>
      <c r="KR31" s="247"/>
      <c r="KS31" s="248"/>
      <c r="KT31" s="211">
        <f>JV31-KO31</f>
        <v>0</v>
      </c>
      <c r="KU31" s="211"/>
      <c r="KV31" s="211"/>
      <c r="KW31" s="211"/>
      <c r="KX31" s="211"/>
      <c r="KY31" s="211"/>
      <c r="KZ31" s="211"/>
      <c r="LA31" s="211"/>
      <c r="LB31" s="211"/>
      <c r="LC31" s="211"/>
      <c r="LD31" s="211"/>
      <c r="LF31" s="193"/>
      <c r="LG31" s="193"/>
      <c r="LH31" s="194">
        <f t="shared" si="195"/>
        <v>0</v>
      </c>
      <c r="LI31" s="193">
        <f t="shared" si="196"/>
        <v>0</v>
      </c>
      <c r="LJ31" s="193"/>
      <c r="LK31" s="193"/>
      <c r="LL31" s="193"/>
      <c r="LM31" s="194">
        <f t="shared" si="197"/>
        <v>0</v>
      </c>
      <c r="LN31" s="189"/>
      <c r="LO31" s="189"/>
      <c r="LP31" s="189"/>
      <c r="LQ31" s="194">
        <f t="shared" si="119"/>
        <v>0</v>
      </c>
      <c r="LR31" s="189"/>
      <c r="LS31" s="189"/>
      <c r="LT31" s="189"/>
      <c r="LU31" s="194">
        <f t="shared" si="74"/>
        <v>0</v>
      </c>
      <c r="LV31" s="189"/>
      <c r="LW31" s="189"/>
      <c r="LX31" s="123"/>
      <c r="LY31" s="194">
        <f t="shared" si="120"/>
        <v>0</v>
      </c>
      <c r="LZ31" s="123"/>
      <c r="MA31" s="123"/>
      <c r="MB31" s="123"/>
      <c r="MC31" s="123">
        <f t="shared" si="160"/>
        <v>0</v>
      </c>
      <c r="MD31" s="121">
        <f t="shared" si="121"/>
        <v>0</v>
      </c>
      <c r="ME31" s="189"/>
      <c r="MF31" s="189"/>
      <c r="MG31" s="189"/>
      <c r="MH31" s="194">
        <f t="shared" si="75"/>
        <v>0</v>
      </c>
      <c r="MI31" s="189"/>
      <c r="MJ31" s="189"/>
      <c r="MK31" s="189"/>
      <c r="ML31" s="194">
        <f t="shared" si="76"/>
        <v>0</v>
      </c>
      <c r="MM31" s="189"/>
      <c r="MN31" s="189"/>
      <c r="MO31" s="123"/>
      <c r="MP31" s="194">
        <f t="shared" si="77"/>
        <v>0</v>
      </c>
      <c r="MQ31" s="123"/>
      <c r="MR31" s="123"/>
      <c r="MS31" s="123"/>
      <c r="MT31" s="123">
        <f t="shared" si="161"/>
        <v>0</v>
      </c>
      <c r="MU31" s="121">
        <f t="shared" si="78"/>
        <v>0</v>
      </c>
      <c r="MV31" s="193"/>
      <c r="MW31" s="193">
        <f t="shared" si="79"/>
        <v>0</v>
      </c>
      <c r="MX31" s="194"/>
      <c r="MY31" s="194"/>
      <c r="MZ31" s="115">
        <f t="shared" si="162"/>
        <v>0</v>
      </c>
      <c r="NB31" s="193"/>
      <c r="NC31" s="193"/>
      <c r="ND31" s="194">
        <f t="shared" si="198"/>
        <v>0</v>
      </c>
      <c r="NE31" s="193">
        <f t="shared" si="199"/>
        <v>0</v>
      </c>
      <c r="NF31" s="193"/>
      <c r="NG31" s="193"/>
      <c r="NH31" s="193"/>
      <c r="NI31" s="194">
        <f t="shared" si="200"/>
        <v>0</v>
      </c>
      <c r="NJ31" s="189"/>
      <c r="NK31" s="189"/>
      <c r="NL31" s="189"/>
      <c r="NM31" s="194">
        <f t="shared" si="122"/>
        <v>0</v>
      </c>
      <c r="NN31" s="189"/>
      <c r="NO31" s="189"/>
      <c r="NP31" s="189"/>
      <c r="NQ31" s="194">
        <f t="shared" si="80"/>
        <v>0</v>
      </c>
      <c r="NR31" s="189"/>
      <c r="NS31" s="189"/>
      <c r="NT31" s="123"/>
      <c r="NU31" s="194">
        <f t="shared" si="123"/>
        <v>0</v>
      </c>
      <c r="NV31" s="123"/>
      <c r="NW31" s="123"/>
      <c r="NX31" s="123"/>
      <c r="NY31" s="123">
        <f t="shared" si="163"/>
        <v>0</v>
      </c>
      <c r="NZ31" s="121">
        <f t="shared" si="124"/>
        <v>0</v>
      </c>
      <c r="OA31" s="189"/>
      <c r="OB31" s="189"/>
      <c r="OC31" s="189"/>
      <c r="OD31" s="194">
        <f t="shared" si="125"/>
        <v>0</v>
      </c>
      <c r="OE31" s="189"/>
      <c r="OF31" s="189"/>
      <c r="OG31" s="189"/>
      <c r="OH31" s="194">
        <f t="shared" si="81"/>
        <v>0</v>
      </c>
      <c r="OI31" s="189"/>
      <c r="OJ31" s="189"/>
      <c r="OK31" s="123"/>
      <c r="OL31" s="194">
        <f t="shared" si="82"/>
        <v>0</v>
      </c>
      <c r="OM31" s="123"/>
      <c r="ON31" s="123"/>
      <c r="OO31" s="123"/>
      <c r="OP31" s="123">
        <f t="shared" si="164"/>
        <v>0</v>
      </c>
      <c r="OQ31" s="122">
        <f t="shared" si="83"/>
        <v>0</v>
      </c>
      <c r="OR31" s="193"/>
      <c r="OS31" s="193">
        <f t="shared" si="84"/>
        <v>0</v>
      </c>
      <c r="OT31" s="194"/>
      <c r="OU31" s="194"/>
      <c r="OV31" s="115">
        <f t="shared" si="28"/>
        <v>0</v>
      </c>
      <c r="OX31" s="193"/>
      <c r="OY31" s="193"/>
      <c r="OZ31" s="194">
        <f t="shared" si="201"/>
        <v>0</v>
      </c>
      <c r="PA31" s="193">
        <f t="shared" si="202"/>
        <v>0</v>
      </c>
      <c r="PB31" s="193"/>
      <c r="PC31" s="193"/>
      <c r="PD31" s="193"/>
      <c r="PE31" s="194">
        <f t="shared" si="203"/>
        <v>0</v>
      </c>
      <c r="PF31" s="193"/>
      <c r="PG31" s="193"/>
      <c r="PH31" s="189"/>
      <c r="PI31" s="194">
        <f t="shared" si="126"/>
        <v>0</v>
      </c>
      <c r="PJ31" s="189"/>
      <c r="PK31" s="189"/>
      <c r="PL31" s="189"/>
      <c r="PM31" s="194">
        <f t="shared" si="85"/>
        <v>0</v>
      </c>
      <c r="PN31" s="189"/>
      <c r="PO31" s="189"/>
      <c r="PP31" s="123"/>
      <c r="PQ31" s="194">
        <f t="shared" si="127"/>
        <v>0</v>
      </c>
      <c r="PR31" s="123"/>
      <c r="PS31" s="189"/>
      <c r="PT31" s="123"/>
      <c r="PU31" s="123">
        <f t="shared" si="165"/>
        <v>0</v>
      </c>
      <c r="PV31" s="121">
        <f t="shared" si="128"/>
        <v>0</v>
      </c>
      <c r="PW31" s="193"/>
      <c r="PX31" s="193"/>
      <c r="PY31" s="189"/>
      <c r="PZ31" s="194">
        <f t="shared" si="86"/>
        <v>0</v>
      </c>
      <c r="QA31" s="189"/>
      <c r="QB31" s="189"/>
      <c r="QC31" s="189"/>
      <c r="QD31" s="194">
        <f t="shared" si="87"/>
        <v>0</v>
      </c>
      <c r="QE31" s="189"/>
      <c r="QF31" s="189"/>
      <c r="QG31" s="123"/>
      <c r="QH31" s="194">
        <f t="shared" si="88"/>
        <v>0</v>
      </c>
      <c r="QI31" s="123"/>
      <c r="QJ31" s="189"/>
      <c r="QK31" s="123"/>
      <c r="QL31" s="123">
        <f t="shared" si="166"/>
        <v>0</v>
      </c>
      <c r="QM31" s="122">
        <f t="shared" si="167"/>
        <v>0</v>
      </c>
      <c r="QN31" s="193"/>
      <c r="QO31" s="193">
        <f t="shared" si="89"/>
        <v>0</v>
      </c>
      <c r="QP31" s="194"/>
      <c r="QQ31" s="194"/>
      <c r="QR31" s="115">
        <f t="shared" si="129"/>
        <v>0</v>
      </c>
      <c r="QT31" s="193"/>
      <c r="QU31" s="193"/>
      <c r="QV31" s="194">
        <f t="shared" si="204"/>
        <v>0</v>
      </c>
      <c r="QW31" s="193">
        <f t="shared" si="205"/>
        <v>0</v>
      </c>
      <c r="QX31" s="193"/>
      <c r="QY31" s="193"/>
      <c r="QZ31" s="193"/>
      <c r="RA31" s="194">
        <f t="shared" si="206"/>
        <v>0</v>
      </c>
      <c r="RB31" s="189"/>
      <c r="RC31" s="189"/>
      <c r="RD31" s="189"/>
      <c r="RE31" s="194">
        <f t="shared" si="130"/>
        <v>0</v>
      </c>
      <c r="RF31" s="189"/>
      <c r="RG31" s="189"/>
      <c r="RH31" s="189"/>
      <c r="RI31" s="194">
        <f t="shared" si="90"/>
        <v>0</v>
      </c>
      <c r="RJ31" s="189"/>
      <c r="RK31" s="189"/>
      <c r="RL31" s="123"/>
      <c r="RM31" s="194">
        <f t="shared" si="131"/>
        <v>0</v>
      </c>
      <c r="RN31" s="123"/>
      <c r="RO31" s="123"/>
      <c r="RP31" s="123"/>
      <c r="RQ31" s="193">
        <f t="shared" si="132"/>
        <v>0</v>
      </c>
      <c r="RR31" s="121">
        <f t="shared" si="168"/>
        <v>0</v>
      </c>
      <c r="RS31" s="189"/>
      <c r="RT31" s="189"/>
      <c r="RU31" s="189"/>
      <c r="RV31" s="194">
        <f t="shared" si="133"/>
        <v>0</v>
      </c>
      <c r="RW31" s="189"/>
      <c r="RX31" s="189"/>
      <c r="RY31" s="189"/>
      <c r="RZ31" s="194">
        <f t="shared" si="91"/>
        <v>0</v>
      </c>
      <c r="SA31" s="189"/>
      <c r="SB31" s="189"/>
      <c r="SC31" s="123"/>
      <c r="SD31" s="194">
        <f t="shared" si="92"/>
        <v>0</v>
      </c>
      <c r="SE31" s="123"/>
      <c r="SF31" s="123"/>
      <c r="SG31" s="123"/>
      <c r="SH31" s="194">
        <f t="shared" si="134"/>
        <v>0</v>
      </c>
      <c r="SI31" s="122">
        <f t="shared" si="135"/>
        <v>0</v>
      </c>
      <c r="SJ31" s="193"/>
      <c r="SK31" s="193">
        <f t="shared" si="93"/>
        <v>0</v>
      </c>
      <c r="SL31" s="193"/>
      <c r="SM31" s="194"/>
      <c r="SN31" s="115">
        <f t="shared" si="136"/>
        <v>0</v>
      </c>
      <c r="SP31" s="193"/>
      <c r="SQ31" s="193"/>
      <c r="SR31" s="194">
        <f t="shared" si="207"/>
        <v>0</v>
      </c>
      <c r="SS31" s="193">
        <f t="shared" si="208"/>
        <v>0</v>
      </c>
      <c r="ST31" s="193"/>
      <c r="SU31" s="193"/>
      <c r="SV31" s="193"/>
      <c r="SW31" s="194">
        <f t="shared" si="209"/>
        <v>0</v>
      </c>
      <c r="SX31" s="189"/>
      <c r="SY31" s="189"/>
      <c r="SZ31" s="189"/>
      <c r="TA31" s="194">
        <f t="shared" si="137"/>
        <v>0</v>
      </c>
      <c r="TB31" s="189"/>
      <c r="TC31" s="189"/>
      <c r="TD31" s="189"/>
      <c r="TE31" s="194">
        <f t="shared" si="94"/>
        <v>0</v>
      </c>
      <c r="TF31" s="189"/>
      <c r="TG31" s="189"/>
      <c r="TH31" s="123"/>
      <c r="TI31" s="194">
        <f t="shared" si="138"/>
        <v>0</v>
      </c>
      <c r="TJ31" s="123"/>
      <c r="TK31" s="123"/>
      <c r="TL31" s="123"/>
      <c r="TM31" s="193">
        <f t="shared" si="139"/>
        <v>0</v>
      </c>
      <c r="TN31" s="121">
        <f t="shared" si="169"/>
        <v>0</v>
      </c>
      <c r="TO31" s="189"/>
      <c r="TP31" s="189"/>
      <c r="TQ31" s="189"/>
      <c r="TR31" s="194">
        <f t="shared" si="95"/>
        <v>0</v>
      </c>
      <c r="TS31" s="189"/>
      <c r="TT31" s="189"/>
      <c r="TU31" s="189"/>
      <c r="TV31" s="194">
        <f t="shared" si="96"/>
        <v>0</v>
      </c>
      <c r="TW31" s="189"/>
      <c r="TX31" s="189"/>
      <c r="TY31" s="123"/>
      <c r="TZ31" s="194">
        <f t="shared" si="97"/>
        <v>0</v>
      </c>
      <c r="UA31" s="123"/>
      <c r="UB31" s="123"/>
      <c r="UC31" s="123"/>
      <c r="UD31" s="194">
        <f t="shared" si="140"/>
        <v>0</v>
      </c>
      <c r="UE31" s="122">
        <f t="shared" si="170"/>
        <v>0</v>
      </c>
      <c r="UF31" s="193"/>
      <c r="UG31" s="193">
        <f t="shared" si="98"/>
        <v>0</v>
      </c>
      <c r="UH31" s="194"/>
      <c r="UI31" s="194"/>
      <c r="UJ31" s="194"/>
      <c r="UK31" s="115">
        <f t="shared" si="141"/>
        <v>0</v>
      </c>
      <c r="UL31" s="115">
        <f>CK31+EG31+GC31+HZ31+JV31+MD31+NZ31+PV31+RR31+TN31</f>
        <v>0</v>
      </c>
      <c r="UM31" s="115">
        <f>UL31-AF31</f>
        <v>0</v>
      </c>
      <c r="UN31" s="115">
        <f>DB31+EX31+GT31+IQ31+KO31+MU31+OQ31+QM31+SI31+UE31</f>
        <v>0</v>
      </c>
      <c r="UO31" s="115">
        <f>UN31-AW31</f>
        <v>0</v>
      </c>
      <c r="UP31" s="115"/>
      <c r="UQ31" s="115"/>
      <c r="UR31" s="115">
        <f>BU31+DQ31+FM31+HJ31+JF31+LN31+NJ31+PF31+RB31+SX31</f>
        <v>0</v>
      </c>
      <c r="US31" s="115">
        <f>UR31-P31</f>
        <v>0</v>
      </c>
      <c r="UT31" s="115"/>
      <c r="UU31" s="115"/>
      <c r="UV31" s="115"/>
      <c r="UW31" s="115"/>
      <c r="UX31" s="115"/>
      <c r="UY31" s="115"/>
      <c r="UZ31" s="115"/>
      <c r="VA31" s="115">
        <f>H31-VB31</f>
        <v>-385000</v>
      </c>
      <c r="VB31" s="193">
        <f>BM31+DI31+FE31+HB31+IX31+LF31+NB31+OX31+QT31+SP31</f>
        <v>385000</v>
      </c>
      <c r="VC31" s="193">
        <f>BN31+DJ31+FF31+HC31+IY31+LG31+NC31+OY31+QU31+SQ31</f>
        <v>0</v>
      </c>
      <c r="VD31" s="194">
        <f t="shared" si="142"/>
        <v>385000</v>
      </c>
      <c r="VE31" s="193">
        <f t="shared" si="171"/>
        <v>385000</v>
      </c>
      <c r="VF31" s="193"/>
      <c r="VG31" s="193"/>
      <c r="VH31" s="193"/>
      <c r="VI31" s="194">
        <f t="shared" si="210"/>
        <v>385000</v>
      </c>
      <c r="VJ31" s="189"/>
      <c r="VK31" s="189"/>
      <c r="VL31" s="189"/>
      <c r="VM31" s="194">
        <f t="shared" si="143"/>
        <v>0</v>
      </c>
      <c r="VN31" s="189"/>
      <c r="VO31" s="189"/>
      <c r="VP31" s="189"/>
      <c r="VQ31" s="194">
        <f t="shared" si="99"/>
        <v>0</v>
      </c>
      <c r="VR31" s="189"/>
      <c r="VS31" s="189"/>
      <c r="VT31" s="123"/>
      <c r="VU31" s="194">
        <f t="shared" si="144"/>
        <v>0</v>
      </c>
      <c r="VV31" s="123"/>
      <c r="VW31" s="123"/>
      <c r="VX31" s="123"/>
      <c r="VY31" s="123">
        <v>0</v>
      </c>
      <c r="VZ31" s="121">
        <f t="shared" si="145"/>
        <v>0</v>
      </c>
      <c r="WA31" s="189"/>
      <c r="WB31" s="189"/>
      <c r="WC31" s="189"/>
      <c r="WD31" s="194">
        <f t="shared" si="100"/>
        <v>0</v>
      </c>
      <c r="WE31" s="189"/>
      <c r="WF31" s="189"/>
      <c r="WG31" s="189"/>
      <c r="WH31" s="194">
        <f t="shared" si="101"/>
        <v>0</v>
      </c>
      <c r="WI31" s="189"/>
      <c r="WJ31" s="189"/>
      <c r="WK31" s="123"/>
      <c r="WL31" s="194">
        <f t="shared" si="102"/>
        <v>0</v>
      </c>
      <c r="WM31" s="123"/>
      <c r="WN31" s="123"/>
      <c r="WO31" s="123"/>
      <c r="WP31" s="123">
        <v>0</v>
      </c>
      <c r="WQ31" s="122">
        <f t="shared" si="103"/>
        <v>0</v>
      </c>
      <c r="WR31" s="120"/>
      <c r="WS31" s="120"/>
      <c r="WT31" s="194"/>
      <c r="WU31" s="194"/>
      <c r="WV31" s="115">
        <f t="shared" si="146"/>
        <v>0</v>
      </c>
      <c r="WY31" s="115">
        <f>VI31-BT31-DP31-FL31-HI31-JE31-LM31-NI31-PE31-RA31-SW31</f>
        <v>0</v>
      </c>
      <c r="WZ31" s="115">
        <f>VD31-BO31-DK31-FG31-HD31-IZ31-LH31-ND31-OZ31-QV31-SR31</f>
        <v>0</v>
      </c>
    </row>
    <row r="32" spans="1:624" s="116" customFormat="1" ht="12.75" hidden="1" customHeight="1" x14ac:dyDescent="0.25">
      <c r="A32" s="443" t="s">
        <v>110</v>
      </c>
      <c r="B32" s="416"/>
      <c r="C32" s="416"/>
      <c r="D32" s="416"/>
      <c r="E32" s="416"/>
      <c r="F32" s="257"/>
      <c r="G32" s="279">
        <v>5010499000</v>
      </c>
      <c r="H32" s="250"/>
      <c r="I32" s="250">
        <f>BN32+DJ32+FF32+HC32+IY32+LG32+NC32+OY32+QU32+SQ32</f>
        <v>0</v>
      </c>
      <c r="J32" s="238">
        <f t="shared" ref="J32:J34" si="211">SUM(H32:I32)</f>
        <v>0</v>
      </c>
      <c r="K32" s="250">
        <f t="shared" si="173"/>
        <v>0</v>
      </c>
      <c r="L32" s="250"/>
      <c r="M32" s="250"/>
      <c r="N32" s="250"/>
      <c r="O32" s="238">
        <f t="shared" si="174"/>
        <v>0</v>
      </c>
      <c r="P32" s="250">
        <f>BU32+DQ32+FM32+HJ32+JF32+LN32+NJ32+PF32+RB32+SX32</f>
        <v>0</v>
      </c>
      <c r="Q32" s="250">
        <f>BV32+DR32+FN32+HK32+JG32+LO32+NK32+PG32+RC32+SY32</f>
        <v>0</v>
      </c>
      <c r="R32" s="250">
        <f>BW32+DS32+FO32+HL32+JH32+LP32+NL32+PH32+RD32+SZ32</f>
        <v>0</v>
      </c>
      <c r="S32" s="238">
        <f t="shared" si="37"/>
        <v>0</v>
      </c>
      <c r="T32" s="250">
        <f>BY32+DU32+FQ32+HN32+JJ32+LR32+NN32+PJ32+RF32+TB32</f>
        <v>0</v>
      </c>
      <c r="U32" s="250">
        <f>BZ32+DV32+FR32+HO32+JK32+LS32+NO32+PK32+RG32+TC32</f>
        <v>0</v>
      </c>
      <c r="V32" s="250">
        <f>CA32+DW32+FS32+HP32+JL32+LT32+NP32+PL32+RH32+TD32</f>
        <v>0</v>
      </c>
      <c r="W32" s="238">
        <f t="shared" si="38"/>
        <v>0</v>
      </c>
      <c r="X32" s="250">
        <f>CC32+DY32+FU32+HR32+JN32+LV32+NR32+PN32+RJ32+TF32</f>
        <v>0</v>
      </c>
      <c r="Y32" s="250">
        <f>CD32+DZ32+FV32+HS32+JO32+LW32+NS32+PO32+RK32+TG32</f>
        <v>0</v>
      </c>
      <c r="Z32" s="250">
        <f>CE32+EA32+FW32+HT32+JP32+LX32+NT32+PP32+RL32+TH32</f>
        <v>0</v>
      </c>
      <c r="AA32" s="238">
        <f t="shared" si="39"/>
        <v>0</v>
      </c>
      <c r="AB32" s="250">
        <f>CG32+EC32+FY32+HV32+JR32+LZ32+NV32+PR32+RN32+TJ32</f>
        <v>0</v>
      </c>
      <c r="AC32" s="250">
        <f>CH32+ED32+FZ32+HW32+JS32+MA32+NW32+PS32+RO32+TK32</f>
        <v>0</v>
      </c>
      <c r="AD32" s="250">
        <f>CI32+EE32+GA32+HX32+JT32+MB32+NX32+PT32+RP32+TL32</f>
        <v>0</v>
      </c>
      <c r="AE32" s="250">
        <f t="shared" si="40"/>
        <v>0</v>
      </c>
      <c r="AF32" s="238">
        <f t="shared" si="41"/>
        <v>0</v>
      </c>
      <c r="AG32" s="250">
        <f>CL32+EH32+GD32+IA32+JW32+ME32+OA32+PW32+RS32+TO32</f>
        <v>0</v>
      </c>
      <c r="AH32" s="250">
        <f>CM32+EI32+GE32+IB32+JZ32+MF32+OB32+PX32+RT32+TP32</f>
        <v>0</v>
      </c>
      <c r="AI32" s="250">
        <f>CN32+EJ32+GF32+IC32+KA32+MG32+OC32+PY32+RU32+TQ32</f>
        <v>0</v>
      </c>
      <c r="AJ32" s="238">
        <f t="shared" si="42"/>
        <v>0</v>
      </c>
      <c r="AK32" s="250">
        <f>CP32+EL32+GH32+IE32+KC32+MI32+OE32+QA32+RW32+TS32</f>
        <v>0</v>
      </c>
      <c r="AL32" s="250">
        <f>CQ32+EM32+GI32+IF32+KD32+MJ32+OF32+QB32+RX32+TT32</f>
        <v>0</v>
      </c>
      <c r="AM32" s="250">
        <f>CR32+EN32+GJ32+IG32+KE32+MK32+OG32+QC32+RY32+TU32</f>
        <v>0</v>
      </c>
      <c r="AN32" s="238">
        <f t="shared" si="43"/>
        <v>0</v>
      </c>
      <c r="AO32" s="250">
        <f>CT32+EP32+GL32+II32+KG32+MM32+OI32+QE32+SA32+TW32</f>
        <v>0</v>
      </c>
      <c r="AP32" s="250">
        <f>CU32+EQ32+GM32+IJ32+KH32+MN32+OJ32+QF32+SB32+TX32</f>
        <v>0</v>
      </c>
      <c r="AQ32" s="250">
        <f>CV32+ER32+GN32+IK32+KI32+MO32+OK32+QG32+SC32+TY32</f>
        <v>0</v>
      </c>
      <c r="AR32" s="238">
        <f t="shared" si="44"/>
        <v>0</v>
      </c>
      <c r="AS32" s="250">
        <f>CX32+ET32+GP32+IM32+KK32+MQ32+OM32+QI32+SE32+UA32</f>
        <v>0</v>
      </c>
      <c r="AT32" s="250">
        <f>CY32+EU32+GQ32+IN32+KL32+MR32+ON32+QJ32+SF32+UB32</f>
        <v>0</v>
      </c>
      <c r="AU32" s="250">
        <f>CZ32+EV32+GR32+IO32+KM32+MS32+OO32+QK32+SG32+UC32</f>
        <v>0</v>
      </c>
      <c r="AV32" s="238">
        <f t="shared" si="46"/>
        <v>0</v>
      </c>
      <c r="AW32" s="238">
        <f t="shared" si="147"/>
        <v>0</v>
      </c>
      <c r="AX32" s="250">
        <f t="shared" si="47"/>
        <v>0</v>
      </c>
      <c r="AY32" s="238">
        <f t="shared" si="48"/>
        <v>0</v>
      </c>
      <c r="AZ32" s="238">
        <f>DE32+FA32+GW32+IT32+KR32+MX32+OT32+QP32+SL32+UH32</f>
        <v>0</v>
      </c>
      <c r="BA32" s="238">
        <f>DF32+FB32+GX32+IU32+KS32+MY32+OU32+QQ32+SM32+UI32</f>
        <v>0</v>
      </c>
      <c r="BB32" s="239">
        <f>CK32+EG32+GC32+HZ32+JV32+MD32+NZ32+PV32+RR32+TN32</f>
        <v>0</v>
      </c>
      <c r="BC32" s="239">
        <f t="shared" si="45"/>
        <v>0</v>
      </c>
      <c r="BD32" s="238">
        <f>AZ32-DE32-FA32-GW32-IT32-KR32-MX32-OT32-QP32-SL32-UH32</f>
        <v>0</v>
      </c>
      <c r="BE32" s="240"/>
      <c r="BF32" s="241">
        <f t="shared" si="15"/>
        <v>0</v>
      </c>
      <c r="BG32" s="241">
        <f t="shared" si="49"/>
        <v>0</v>
      </c>
      <c r="BH32" s="242"/>
      <c r="BI32" s="242"/>
      <c r="BJ32" s="241"/>
      <c r="BK32" s="251"/>
      <c r="BL32" s="251">
        <f>DI32+FE32+HB32+IX32+LF32+NB32+OX32+QT32+SP32</f>
        <v>0</v>
      </c>
      <c r="BM32" s="251"/>
      <c r="BN32" s="251"/>
      <c r="BO32" s="238">
        <f t="shared" ref="BO32:BO33" si="212">SUM(BM32:BN32)</f>
        <v>0</v>
      </c>
      <c r="BP32" s="251">
        <f t="shared" si="176"/>
        <v>0</v>
      </c>
      <c r="BQ32" s="251"/>
      <c r="BR32" s="251"/>
      <c r="BS32" s="251"/>
      <c r="BT32" s="238">
        <f>SUM(BP32+BQ32-BR32+BS32)</f>
        <v>0</v>
      </c>
      <c r="BU32" s="238"/>
      <c r="BV32" s="251"/>
      <c r="BW32" s="251"/>
      <c r="BX32" s="238">
        <f t="shared" si="50"/>
        <v>0</v>
      </c>
      <c r="BY32" s="251"/>
      <c r="BZ32" s="251"/>
      <c r="CA32" s="251"/>
      <c r="CB32" s="238">
        <f t="shared" si="51"/>
        <v>0</v>
      </c>
      <c r="CC32" s="251"/>
      <c r="CD32" s="251"/>
      <c r="CE32" s="251"/>
      <c r="CF32" s="238">
        <f t="shared" si="104"/>
        <v>0</v>
      </c>
      <c r="CG32" s="251"/>
      <c r="CH32" s="251"/>
      <c r="CI32" s="251"/>
      <c r="CJ32" s="251">
        <f t="shared" si="148"/>
        <v>0</v>
      </c>
      <c r="CK32" s="238">
        <f t="shared" si="149"/>
        <v>0</v>
      </c>
      <c r="CL32" s="238"/>
      <c r="CM32" s="251"/>
      <c r="CN32" s="251"/>
      <c r="CO32" s="238">
        <f t="shared" si="53"/>
        <v>0</v>
      </c>
      <c r="CP32" s="251"/>
      <c r="CQ32" s="251"/>
      <c r="CR32" s="251"/>
      <c r="CS32" s="238">
        <f t="shared" si="54"/>
        <v>0</v>
      </c>
      <c r="CT32" s="251"/>
      <c r="CU32" s="251"/>
      <c r="CV32" s="251"/>
      <c r="CW32" s="238">
        <f t="shared" si="105"/>
        <v>0</v>
      </c>
      <c r="CX32" s="251"/>
      <c r="CY32" s="251"/>
      <c r="CZ32" s="251"/>
      <c r="DA32" s="251">
        <f t="shared" si="55"/>
        <v>0</v>
      </c>
      <c r="DB32" s="238">
        <f t="shared" si="106"/>
        <v>0</v>
      </c>
      <c r="DC32" s="251"/>
      <c r="DD32" s="251">
        <f t="shared" si="150"/>
        <v>0</v>
      </c>
      <c r="DE32" s="238"/>
      <c r="DF32" s="238"/>
      <c r="DG32" s="243">
        <f t="shared" si="151"/>
        <v>0</v>
      </c>
      <c r="DH32" s="244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65"/>
      <c r="DT32" s="238">
        <f t="shared" si="56"/>
        <v>0</v>
      </c>
      <c r="DU32" s="265"/>
      <c r="DV32" s="265"/>
      <c r="DW32" s="265"/>
      <c r="DX32" s="238">
        <f t="shared" si="57"/>
        <v>0</v>
      </c>
      <c r="DY32" s="265"/>
      <c r="DZ32" s="265"/>
      <c r="EA32" s="265"/>
      <c r="EB32" s="238">
        <f t="shared" si="107"/>
        <v>0</v>
      </c>
      <c r="EC32" s="265"/>
      <c r="ED32" s="265"/>
      <c r="EE32" s="265"/>
      <c r="EF32" s="265">
        <f t="shared" si="152"/>
        <v>0</v>
      </c>
      <c r="EG32" s="259">
        <f t="shared" si="153"/>
        <v>0</v>
      </c>
      <c r="EH32" s="250"/>
      <c r="EI32" s="250"/>
      <c r="EJ32" s="265"/>
      <c r="EK32" s="238">
        <f t="shared" si="58"/>
        <v>0</v>
      </c>
      <c r="EL32" s="265"/>
      <c r="EM32" s="265"/>
      <c r="EN32" s="265"/>
      <c r="EO32" s="238">
        <f t="shared" si="59"/>
        <v>0</v>
      </c>
      <c r="EP32" s="265"/>
      <c r="EQ32" s="265"/>
      <c r="ER32" s="265"/>
      <c r="ES32" s="238">
        <f t="shared" si="60"/>
        <v>0</v>
      </c>
      <c r="ET32" s="265"/>
      <c r="EU32" s="265"/>
      <c r="EV32" s="265"/>
      <c r="EW32" s="265">
        <f t="shared" si="154"/>
        <v>0</v>
      </c>
      <c r="EX32" s="260">
        <f t="shared" si="61"/>
        <v>0</v>
      </c>
      <c r="EY32" s="250"/>
      <c r="EZ32" s="250">
        <f t="shared" si="155"/>
        <v>0</v>
      </c>
      <c r="FA32" s="238"/>
      <c r="FB32" s="238"/>
      <c r="FC32" s="246">
        <f t="shared" si="108"/>
        <v>0</v>
      </c>
      <c r="FD32" s="244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67"/>
      <c r="FP32" s="238">
        <f t="shared" si="109"/>
        <v>0</v>
      </c>
      <c r="FQ32" s="267"/>
      <c r="FR32" s="267"/>
      <c r="FS32" s="267"/>
      <c r="FT32" s="238">
        <f t="shared" si="62"/>
        <v>0</v>
      </c>
      <c r="FU32" s="267"/>
      <c r="FV32" s="267"/>
      <c r="FW32" s="265"/>
      <c r="FX32" s="238">
        <f t="shared" si="110"/>
        <v>0</v>
      </c>
      <c r="FY32" s="265"/>
      <c r="FZ32" s="265"/>
      <c r="GA32" s="265"/>
      <c r="GB32" s="265">
        <f t="shared" si="156"/>
        <v>0</v>
      </c>
      <c r="GC32" s="259">
        <f t="shared" si="111"/>
        <v>0</v>
      </c>
      <c r="GD32" s="250"/>
      <c r="GE32" s="250"/>
      <c r="GF32" s="267"/>
      <c r="GG32" s="238">
        <f t="shared" si="63"/>
        <v>0</v>
      </c>
      <c r="GH32" s="267"/>
      <c r="GI32" s="267"/>
      <c r="GJ32" s="267"/>
      <c r="GK32" s="238">
        <f t="shared" si="64"/>
        <v>0</v>
      </c>
      <c r="GL32" s="267"/>
      <c r="GM32" s="267"/>
      <c r="GN32" s="265"/>
      <c r="GO32" s="238">
        <f t="shared" si="65"/>
        <v>0</v>
      </c>
      <c r="GP32" s="265"/>
      <c r="GQ32" s="265"/>
      <c r="GR32" s="265"/>
      <c r="GS32" s="265">
        <f t="shared" si="157"/>
        <v>0</v>
      </c>
      <c r="GT32" s="260">
        <f t="shared" si="66"/>
        <v>0</v>
      </c>
      <c r="GU32" s="250"/>
      <c r="GV32" s="250">
        <f t="shared" si="67"/>
        <v>0</v>
      </c>
      <c r="GW32" s="238"/>
      <c r="GX32" s="238"/>
      <c r="GY32" s="246">
        <f t="shared" si="112"/>
        <v>0</v>
      </c>
      <c r="GZ32" s="244"/>
      <c r="HA32" s="244"/>
      <c r="HB32" s="250"/>
      <c r="HC32" s="250"/>
      <c r="HD32" s="250"/>
      <c r="HE32" s="250"/>
      <c r="HF32" s="250"/>
      <c r="HG32" s="250"/>
      <c r="HH32" s="238"/>
      <c r="HI32" s="250"/>
      <c r="HJ32" s="267"/>
      <c r="HK32" s="267"/>
      <c r="HL32" s="267"/>
      <c r="HM32" s="238">
        <f t="shared" si="113"/>
        <v>0</v>
      </c>
      <c r="HN32" s="267"/>
      <c r="HO32" s="267"/>
      <c r="HP32" s="267"/>
      <c r="HQ32" s="238">
        <f t="shared" si="68"/>
        <v>0</v>
      </c>
      <c r="HR32" s="267"/>
      <c r="HS32" s="267"/>
      <c r="HT32" s="265"/>
      <c r="HU32" s="238">
        <f t="shared" si="114"/>
        <v>0</v>
      </c>
      <c r="HV32" s="265"/>
      <c r="HW32" s="268"/>
      <c r="HX32" s="265"/>
      <c r="HY32" s="265">
        <f t="shared" si="158"/>
        <v>0</v>
      </c>
      <c r="HZ32" s="259">
        <f t="shared" si="115"/>
        <v>0</v>
      </c>
      <c r="IA32" s="267"/>
      <c r="IB32" s="267"/>
      <c r="IC32" s="267"/>
      <c r="ID32" s="238">
        <f t="shared" si="69"/>
        <v>0</v>
      </c>
      <c r="IE32" s="267"/>
      <c r="IF32" s="267"/>
      <c r="IG32" s="267"/>
      <c r="IH32" s="238">
        <f t="shared" si="70"/>
        <v>0</v>
      </c>
      <c r="II32" s="267"/>
      <c r="IJ32" s="267"/>
      <c r="IK32" s="265"/>
      <c r="IL32" s="238">
        <f t="shared" si="71"/>
        <v>0</v>
      </c>
      <c r="IM32" s="265"/>
      <c r="IN32" s="268"/>
      <c r="IO32" s="265"/>
      <c r="IP32" s="265">
        <f t="shared" si="159"/>
        <v>0</v>
      </c>
      <c r="IQ32" s="260">
        <f t="shared" si="72"/>
        <v>0</v>
      </c>
      <c r="IR32" s="250"/>
      <c r="IS32" s="250">
        <f t="shared" si="73"/>
        <v>0</v>
      </c>
      <c r="IT32" s="238"/>
      <c r="IU32" s="238"/>
      <c r="IV32" s="246">
        <f t="shared" si="22"/>
        <v>0</v>
      </c>
      <c r="IW32" s="244"/>
      <c r="IX32" s="254"/>
      <c r="IY32" s="254"/>
      <c r="IZ32" s="254"/>
      <c r="JA32" s="254"/>
      <c r="JB32" s="254"/>
      <c r="JC32" s="254"/>
      <c r="JD32" s="254"/>
      <c r="JE32" s="254"/>
      <c r="JF32" s="269"/>
      <c r="JG32" s="269"/>
      <c r="JH32" s="269"/>
      <c r="JI32" s="247">
        <f t="shared" si="116"/>
        <v>0</v>
      </c>
      <c r="JJ32" s="269"/>
      <c r="JK32" s="269"/>
      <c r="JL32" s="269"/>
      <c r="JM32" s="247">
        <f t="shared" si="190"/>
        <v>0</v>
      </c>
      <c r="JN32" s="269"/>
      <c r="JO32" s="269"/>
      <c r="JP32" s="270"/>
      <c r="JQ32" s="247">
        <f t="shared" si="117"/>
        <v>0</v>
      </c>
      <c r="JR32" s="270"/>
      <c r="JS32" s="270"/>
      <c r="JT32" s="270"/>
      <c r="JU32" s="270"/>
      <c r="JV32" s="247">
        <f t="shared" si="118"/>
        <v>0</v>
      </c>
      <c r="JW32" s="559"/>
      <c r="JX32" s="588"/>
      <c r="JY32" s="589"/>
      <c r="JZ32" s="572"/>
      <c r="KA32" s="269"/>
      <c r="KB32" s="247"/>
      <c r="KC32" s="269"/>
      <c r="KD32" s="269"/>
      <c r="KE32" s="269"/>
      <c r="KF32" s="247">
        <f t="shared" si="191"/>
        <v>0</v>
      </c>
      <c r="KG32" s="269"/>
      <c r="KH32" s="269"/>
      <c r="KI32" s="270"/>
      <c r="KJ32" s="247"/>
      <c r="KK32" s="270"/>
      <c r="KL32" s="270"/>
      <c r="KM32" s="270"/>
      <c r="KN32" s="270"/>
      <c r="KO32" s="262"/>
      <c r="KP32" s="254"/>
      <c r="KQ32" s="254">
        <f>JE32-JV32</f>
        <v>0</v>
      </c>
      <c r="KR32" s="247"/>
      <c r="KS32" s="248"/>
      <c r="KT32" s="211">
        <f>JV32-KO32</f>
        <v>0</v>
      </c>
      <c r="KU32" s="211"/>
      <c r="KV32" s="211"/>
      <c r="KW32" s="211"/>
      <c r="KX32" s="211"/>
      <c r="KY32" s="211"/>
      <c r="KZ32" s="211"/>
      <c r="LA32" s="211"/>
      <c r="LB32" s="211"/>
      <c r="LC32" s="211"/>
      <c r="LD32" s="211"/>
      <c r="LF32" s="193"/>
      <c r="LG32" s="193"/>
      <c r="LH32" s="193"/>
      <c r="LI32" s="193"/>
      <c r="LJ32" s="193"/>
      <c r="LK32" s="193"/>
      <c r="LL32" s="193"/>
      <c r="LM32" s="194">
        <f t="shared" si="197"/>
        <v>0</v>
      </c>
      <c r="LN32" s="189"/>
      <c r="LO32" s="189"/>
      <c r="LP32" s="189"/>
      <c r="LQ32" s="194">
        <f t="shared" si="119"/>
        <v>0</v>
      </c>
      <c r="LR32" s="189"/>
      <c r="LS32" s="189"/>
      <c r="LT32" s="189"/>
      <c r="LU32" s="194">
        <f t="shared" si="74"/>
        <v>0</v>
      </c>
      <c r="LV32" s="189"/>
      <c r="LW32" s="189"/>
      <c r="LX32" s="123"/>
      <c r="LY32" s="194">
        <f t="shared" si="120"/>
        <v>0</v>
      </c>
      <c r="LZ32" s="123"/>
      <c r="MA32" s="123"/>
      <c r="MB32" s="123"/>
      <c r="MC32" s="123">
        <f t="shared" si="160"/>
        <v>0</v>
      </c>
      <c r="MD32" s="121">
        <f t="shared" si="121"/>
        <v>0</v>
      </c>
      <c r="ME32" s="189"/>
      <c r="MF32" s="189"/>
      <c r="MG32" s="189"/>
      <c r="MH32" s="194">
        <f t="shared" si="75"/>
        <v>0</v>
      </c>
      <c r="MI32" s="189"/>
      <c r="MJ32" s="189"/>
      <c r="MK32" s="189"/>
      <c r="ML32" s="194">
        <f t="shared" si="76"/>
        <v>0</v>
      </c>
      <c r="MM32" s="189"/>
      <c r="MN32" s="189"/>
      <c r="MO32" s="123"/>
      <c r="MP32" s="194">
        <f t="shared" si="77"/>
        <v>0</v>
      </c>
      <c r="MQ32" s="123"/>
      <c r="MR32" s="123"/>
      <c r="MS32" s="123"/>
      <c r="MT32" s="123">
        <f t="shared" si="161"/>
        <v>0</v>
      </c>
      <c r="MU32" s="121">
        <f t="shared" si="78"/>
        <v>0</v>
      </c>
      <c r="MV32" s="193"/>
      <c r="MW32" s="193">
        <f t="shared" si="79"/>
        <v>0</v>
      </c>
      <c r="MX32" s="194"/>
      <c r="MY32" s="194"/>
      <c r="MZ32" s="115">
        <f t="shared" si="162"/>
        <v>0</v>
      </c>
      <c r="NB32" s="193"/>
      <c r="NC32" s="193"/>
      <c r="ND32" s="194">
        <f t="shared" ref="ND32" si="213">SUM(NB32:NC32)</f>
        <v>0</v>
      </c>
      <c r="NE32" s="193">
        <f t="shared" si="199"/>
        <v>0</v>
      </c>
      <c r="NF32" s="193"/>
      <c r="NG32" s="193"/>
      <c r="NH32" s="193"/>
      <c r="NI32" s="194">
        <f t="shared" si="200"/>
        <v>0</v>
      </c>
      <c r="NJ32" s="189"/>
      <c r="NK32" s="189"/>
      <c r="NL32" s="189"/>
      <c r="NM32" s="194">
        <f t="shared" si="122"/>
        <v>0</v>
      </c>
      <c r="NN32" s="189"/>
      <c r="NO32" s="189"/>
      <c r="NP32" s="189"/>
      <c r="NQ32" s="194">
        <f t="shared" si="80"/>
        <v>0</v>
      </c>
      <c r="NR32" s="189"/>
      <c r="NS32" s="189"/>
      <c r="NT32" s="123"/>
      <c r="NU32" s="194">
        <f t="shared" si="123"/>
        <v>0</v>
      </c>
      <c r="NV32" s="123"/>
      <c r="NW32" s="123"/>
      <c r="NX32" s="123"/>
      <c r="NY32" s="123">
        <f t="shared" si="163"/>
        <v>0</v>
      </c>
      <c r="NZ32" s="121">
        <f t="shared" si="124"/>
        <v>0</v>
      </c>
      <c r="OA32" s="189"/>
      <c r="OB32" s="189"/>
      <c r="OC32" s="189"/>
      <c r="OD32" s="194">
        <f t="shared" si="125"/>
        <v>0</v>
      </c>
      <c r="OE32" s="189"/>
      <c r="OF32" s="189"/>
      <c r="OG32" s="189"/>
      <c r="OH32" s="194">
        <f t="shared" si="81"/>
        <v>0</v>
      </c>
      <c r="OI32" s="189"/>
      <c r="OJ32" s="189"/>
      <c r="OK32" s="123"/>
      <c r="OL32" s="194">
        <f t="shared" si="82"/>
        <v>0</v>
      </c>
      <c r="OM32" s="123"/>
      <c r="ON32" s="123"/>
      <c r="OO32" s="123"/>
      <c r="OP32" s="123">
        <f t="shared" si="164"/>
        <v>0</v>
      </c>
      <c r="OQ32" s="122">
        <f t="shared" si="83"/>
        <v>0</v>
      </c>
      <c r="OR32" s="193"/>
      <c r="OS32" s="193">
        <f t="shared" si="84"/>
        <v>0</v>
      </c>
      <c r="OT32" s="194"/>
      <c r="OU32" s="194"/>
      <c r="OV32" s="115">
        <f t="shared" si="28"/>
        <v>0</v>
      </c>
      <c r="OX32" s="193"/>
      <c r="OY32" s="193"/>
      <c r="OZ32" s="194">
        <f t="shared" si="201"/>
        <v>0</v>
      </c>
      <c r="PA32" s="193">
        <f t="shared" si="202"/>
        <v>0</v>
      </c>
      <c r="PB32" s="193"/>
      <c r="PC32" s="193"/>
      <c r="PD32" s="193"/>
      <c r="PE32" s="194">
        <f t="shared" si="203"/>
        <v>0</v>
      </c>
      <c r="PF32" s="193"/>
      <c r="PG32" s="193"/>
      <c r="PH32" s="189"/>
      <c r="PI32" s="194">
        <f t="shared" si="126"/>
        <v>0</v>
      </c>
      <c r="PJ32" s="189"/>
      <c r="PK32" s="189"/>
      <c r="PL32" s="189"/>
      <c r="PM32" s="194">
        <f t="shared" si="85"/>
        <v>0</v>
      </c>
      <c r="PN32" s="189"/>
      <c r="PO32" s="189"/>
      <c r="PP32" s="123"/>
      <c r="PQ32" s="194">
        <f t="shared" si="127"/>
        <v>0</v>
      </c>
      <c r="PR32" s="123"/>
      <c r="PS32" s="189"/>
      <c r="PT32" s="123"/>
      <c r="PU32" s="123">
        <f t="shared" si="165"/>
        <v>0</v>
      </c>
      <c r="PV32" s="121">
        <f t="shared" si="128"/>
        <v>0</v>
      </c>
      <c r="PW32" s="193"/>
      <c r="PX32" s="193"/>
      <c r="PY32" s="189"/>
      <c r="PZ32" s="194">
        <f t="shared" si="86"/>
        <v>0</v>
      </c>
      <c r="QA32" s="189"/>
      <c r="QB32" s="189"/>
      <c r="QC32" s="189"/>
      <c r="QD32" s="194">
        <f t="shared" si="87"/>
        <v>0</v>
      </c>
      <c r="QE32" s="189"/>
      <c r="QF32" s="189"/>
      <c r="QG32" s="123"/>
      <c r="QH32" s="194">
        <f t="shared" si="88"/>
        <v>0</v>
      </c>
      <c r="QI32" s="123"/>
      <c r="QJ32" s="189"/>
      <c r="QK32" s="123"/>
      <c r="QL32" s="123">
        <f t="shared" si="166"/>
        <v>0</v>
      </c>
      <c r="QM32" s="122">
        <f t="shared" si="167"/>
        <v>0</v>
      </c>
      <c r="QN32" s="193"/>
      <c r="QO32" s="193">
        <f t="shared" si="89"/>
        <v>0</v>
      </c>
      <c r="QP32" s="194"/>
      <c r="QQ32" s="194"/>
      <c r="QR32" s="115">
        <f t="shared" si="129"/>
        <v>0</v>
      </c>
      <c r="QT32" s="193"/>
      <c r="QU32" s="193"/>
      <c r="QV32" s="194">
        <f t="shared" si="204"/>
        <v>0</v>
      </c>
      <c r="QW32" s="193">
        <f t="shared" si="205"/>
        <v>0</v>
      </c>
      <c r="QX32" s="193"/>
      <c r="QY32" s="193"/>
      <c r="QZ32" s="193"/>
      <c r="RA32" s="194">
        <f t="shared" si="206"/>
        <v>0</v>
      </c>
      <c r="RB32" s="189"/>
      <c r="RC32" s="189"/>
      <c r="RD32" s="189"/>
      <c r="RE32" s="194">
        <f t="shared" si="130"/>
        <v>0</v>
      </c>
      <c r="RF32" s="189"/>
      <c r="RG32" s="189"/>
      <c r="RH32" s="189"/>
      <c r="RI32" s="194">
        <f t="shared" si="90"/>
        <v>0</v>
      </c>
      <c r="RJ32" s="189"/>
      <c r="RK32" s="189"/>
      <c r="RL32" s="123"/>
      <c r="RM32" s="194">
        <f t="shared" si="131"/>
        <v>0</v>
      </c>
      <c r="RN32" s="123"/>
      <c r="RO32" s="123"/>
      <c r="RP32" s="123"/>
      <c r="RQ32" s="193">
        <f t="shared" si="132"/>
        <v>0</v>
      </c>
      <c r="RR32" s="121">
        <f t="shared" si="168"/>
        <v>0</v>
      </c>
      <c r="RS32" s="189"/>
      <c r="RT32" s="189"/>
      <c r="RU32" s="189"/>
      <c r="RV32" s="194">
        <f t="shared" si="133"/>
        <v>0</v>
      </c>
      <c r="RW32" s="189"/>
      <c r="RX32" s="189"/>
      <c r="RY32" s="189"/>
      <c r="RZ32" s="194">
        <f t="shared" si="91"/>
        <v>0</v>
      </c>
      <c r="SA32" s="189"/>
      <c r="SB32" s="189"/>
      <c r="SC32" s="123"/>
      <c r="SD32" s="194">
        <f t="shared" si="92"/>
        <v>0</v>
      </c>
      <c r="SE32" s="123"/>
      <c r="SF32" s="123"/>
      <c r="SG32" s="123"/>
      <c r="SH32" s="194">
        <f t="shared" si="134"/>
        <v>0</v>
      </c>
      <c r="SI32" s="122">
        <f t="shared" si="135"/>
        <v>0</v>
      </c>
      <c r="SJ32" s="193"/>
      <c r="SK32" s="193">
        <f t="shared" si="93"/>
        <v>0</v>
      </c>
      <c r="SL32" s="193"/>
      <c r="SM32" s="194"/>
      <c r="SN32" s="115">
        <f t="shared" si="136"/>
        <v>0</v>
      </c>
      <c r="SP32" s="193"/>
      <c r="SQ32" s="193"/>
      <c r="SR32" s="193"/>
      <c r="SS32" s="193"/>
      <c r="ST32" s="193"/>
      <c r="SU32" s="193"/>
      <c r="SV32" s="193"/>
      <c r="SW32" s="193"/>
      <c r="SX32" s="189"/>
      <c r="SY32" s="189"/>
      <c r="SZ32" s="189"/>
      <c r="TA32" s="194">
        <f t="shared" si="137"/>
        <v>0</v>
      </c>
      <c r="TB32" s="189"/>
      <c r="TC32" s="189"/>
      <c r="TD32" s="189"/>
      <c r="TE32" s="194">
        <f t="shared" si="94"/>
        <v>0</v>
      </c>
      <c r="TF32" s="189"/>
      <c r="TG32" s="189"/>
      <c r="TH32" s="123"/>
      <c r="TI32" s="194">
        <f t="shared" si="138"/>
        <v>0</v>
      </c>
      <c r="TJ32" s="123"/>
      <c r="TK32" s="123"/>
      <c r="TL32" s="123"/>
      <c r="TM32" s="193">
        <f t="shared" si="139"/>
        <v>0</v>
      </c>
      <c r="TN32" s="121">
        <f t="shared" si="169"/>
        <v>0</v>
      </c>
      <c r="TO32" s="189"/>
      <c r="TP32" s="189"/>
      <c r="TQ32" s="189"/>
      <c r="TR32" s="194">
        <f t="shared" si="95"/>
        <v>0</v>
      </c>
      <c r="TS32" s="189"/>
      <c r="TT32" s="189"/>
      <c r="TU32" s="189"/>
      <c r="TV32" s="194">
        <f t="shared" si="96"/>
        <v>0</v>
      </c>
      <c r="TW32" s="189"/>
      <c r="TX32" s="189"/>
      <c r="TY32" s="123"/>
      <c r="TZ32" s="194">
        <f t="shared" si="97"/>
        <v>0</v>
      </c>
      <c r="UA32" s="123"/>
      <c r="UB32" s="123"/>
      <c r="UC32" s="123"/>
      <c r="UD32" s="194">
        <f t="shared" si="140"/>
        <v>0</v>
      </c>
      <c r="UE32" s="122">
        <f t="shared" si="170"/>
        <v>0</v>
      </c>
      <c r="UF32" s="193"/>
      <c r="UG32" s="193">
        <f t="shared" si="98"/>
        <v>0</v>
      </c>
      <c r="UH32" s="194"/>
      <c r="UI32" s="194"/>
      <c r="UJ32" s="194"/>
      <c r="UK32" s="115">
        <f t="shared" si="141"/>
        <v>0</v>
      </c>
      <c r="UL32" s="115">
        <f>CK32+EG32+GC32+HZ32+JV32+MD32+NZ32+PV32+RR32+TN32</f>
        <v>0</v>
      </c>
      <c r="UM32" s="115">
        <f>UL32-AF32</f>
        <v>0</v>
      </c>
      <c r="UN32" s="115">
        <f>DB32+EX32+GT32+IQ32+KO32+MU32+OQ32+QM32+SI32+UE32</f>
        <v>0</v>
      </c>
      <c r="UO32" s="115">
        <f>UN32-AW32</f>
        <v>0</v>
      </c>
      <c r="UP32" s="115"/>
      <c r="UQ32" s="115"/>
      <c r="UR32" s="115">
        <f>BU32+DQ32+FM32+HJ32+JF32+LN32+NJ32+PF32+RB32+SX32</f>
        <v>0</v>
      </c>
      <c r="US32" s="115">
        <f>UR32-P32</f>
        <v>0</v>
      </c>
      <c r="UT32" s="115"/>
      <c r="UU32" s="115"/>
      <c r="UV32" s="115"/>
      <c r="UW32" s="115"/>
      <c r="UX32" s="115"/>
      <c r="UY32" s="115"/>
      <c r="UZ32" s="115"/>
      <c r="VA32" s="115">
        <f>H32-VB32</f>
        <v>0</v>
      </c>
      <c r="VB32" s="193">
        <f>BM32+DI32+FE32+HB32+IX32+LF32+NB32+OX32+QT32+SP32</f>
        <v>0</v>
      </c>
      <c r="VC32" s="193">
        <f>BN32+DJ32+FF32+HC32+IY32+LG32+NC32+OY32+QU32+SQ32</f>
        <v>0</v>
      </c>
      <c r="VD32" s="194">
        <f t="shared" si="142"/>
        <v>0</v>
      </c>
      <c r="VE32" s="193">
        <f t="shared" si="171"/>
        <v>0</v>
      </c>
      <c r="VF32" s="193"/>
      <c r="VG32" s="193"/>
      <c r="VH32" s="193"/>
      <c r="VI32" s="194">
        <f t="shared" si="210"/>
        <v>0</v>
      </c>
      <c r="VJ32" s="189"/>
      <c r="VK32" s="189"/>
      <c r="VL32" s="189"/>
      <c r="VM32" s="194">
        <f t="shared" si="143"/>
        <v>0</v>
      </c>
      <c r="VN32" s="189"/>
      <c r="VO32" s="189"/>
      <c r="VP32" s="189"/>
      <c r="VQ32" s="194">
        <f t="shared" si="99"/>
        <v>0</v>
      </c>
      <c r="VR32" s="189"/>
      <c r="VS32" s="189"/>
      <c r="VT32" s="123"/>
      <c r="VU32" s="194">
        <f t="shared" si="144"/>
        <v>0</v>
      </c>
      <c r="VV32" s="123"/>
      <c r="VW32" s="123"/>
      <c r="VX32" s="123"/>
      <c r="VY32" s="123">
        <v>0</v>
      </c>
      <c r="VZ32" s="121">
        <f t="shared" si="145"/>
        <v>0</v>
      </c>
      <c r="WA32" s="189"/>
      <c r="WB32" s="189"/>
      <c r="WC32" s="189"/>
      <c r="WD32" s="194">
        <f t="shared" si="100"/>
        <v>0</v>
      </c>
      <c r="WE32" s="189"/>
      <c r="WF32" s="189"/>
      <c r="WG32" s="189"/>
      <c r="WH32" s="194">
        <f t="shared" si="101"/>
        <v>0</v>
      </c>
      <c r="WI32" s="189"/>
      <c r="WJ32" s="189"/>
      <c r="WK32" s="123"/>
      <c r="WL32" s="194">
        <f t="shared" si="102"/>
        <v>0</v>
      </c>
      <c r="WM32" s="123"/>
      <c r="WN32" s="123"/>
      <c r="WO32" s="123"/>
      <c r="WP32" s="123">
        <v>0</v>
      </c>
      <c r="WQ32" s="122">
        <f t="shared" si="103"/>
        <v>0</v>
      </c>
      <c r="WR32" s="120"/>
      <c r="WS32" s="120"/>
      <c r="WT32" s="194"/>
      <c r="WU32" s="194"/>
      <c r="WV32" s="115">
        <f t="shared" si="146"/>
        <v>0</v>
      </c>
      <c r="WY32" s="115">
        <f>VI32-BT32-DP32-FL32-HI32-JE32-LM32-NI32-PE32-RA32-SW32</f>
        <v>0</v>
      </c>
      <c r="WZ32" s="115">
        <f>VD32-BO32-DK32-FG32-HD32-IZ32-LH32-ND32-OZ32-QV32-SR32</f>
        <v>0</v>
      </c>
    </row>
    <row r="33" spans="1:624" s="116" customFormat="1" ht="12.75" hidden="1" customHeight="1" x14ac:dyDescent="0.25">
      <c r="A33" s="444" t="s">
        <v>111</v>
      </c>
      <c r="B33" s="416"/>
      <c r="C33" s="416"/>
      <c r="D33" s="416"/>
      <c r="E33" s="416"/>
      <c r="F33" s="257"/>
      <c r="G33" s="263" t="s">
        <v>313</v>
      </c>
      <c r="H33" s="250"/>
      <c r="I33" s="250">
        <f>BN33+DJ33+FF33+HC33+IY33+LG33+NC33+OY33+QU33+SQ33</f>
        <v>0</v>
      </c>
      <c r="J33" s="238">
        <f t="shared" si="211"/>
        <v>0</v>
      </c>
      <c r="K33" s="250">
        <f t="shared" si="173"/>
        <v>0</v>
      </c>
      <c r="L33" s="250"/>
      <c r="M33" s="250"/>
      <c r="N33" s="250"/>
      <c r="O33" s="238">
        <f t="shared" si="174"/>
        <v>0</v>
      </c>
      <c r="P33" s="250">
        <f>BU33+DQ33+FM33+HJ33+JF33+LN33+NJ33+PF33+RB33+SX33</f>
        <v>0</v>
      </c>
      <c r="Q33" s="250">
        <f>BV33+DR33+FN33+HK33+JG33+LO33+NK33+PG33+RC33+SY33</f>
        <v>0</v>
      </c>
      <c r="R33" s="250">
        <f>BW33+DS33+FO33+HL33+JH33+LP33+NL33+PH33+RD33+SZ33</f>
        <v>0</v>
      </c>
      <c r="S33" s="238">
        <f t="shared" si="37"/>
        <v>0</v>
      </c>
      <c r="T33" s="250">
        <f>BY33+DU33+FQ33+HN33+JJ33+LR33+NN33+PJ33+RF33+TB33</f>
        <v>0</v>
      </c>
      <c r="U33" s="250">
        <f>BZ33+DV33+FR33+HO33+JK33+LS33+NO33+PK33+RG33+TC33</f>
        <v>0</v>
      </c>
      <c r="V33" s="250">
        <f>CA33+DW33+FS33+HP33+JL33+LT33+NP33+PL33+RH33+TD33</f>
        <v>0</v>
      </c>
      <c r="W33" s="238">
        <f t="shared" si="38"/>
        <v>0</v>
      </c>
      <c r="X33" s="250">
        <f>CC33+DY33+FU33+HR33+JN33+LV33+NR33+PN33+RJ33+TF33</f>
        <v>0</v>
      </c>
      <c r="Y33" s="250">
        <f>CD33+DZ33+FV33+HS33+JO33+LW33+NS33+PO33+RK33+TG33</f>
        <v>0</v>
      </c>
      <c r="Z33" s="250">
        <f>CE33+EA33+FW33+HT33+JP33+LX33+NT33+PP33+RL33+TH33</f>
        <v>0</v>
      </c>
      <c r="AA33" s="238">
        <f t="shared" si="39"/>
        <v>0</v>
      </c>
      <c r="AB33" s="250">
        <f>CG33+EC33+FY33+HV33+JR33+LZ33+NV33+PR33+RN33+TJ33</f>
        <v>0</v>
      </c>
      <c r="AC33" s="250">
        <f>CH33+ED33+FZ33+HW33+JS33+MA33+NW33+PS33+RO33+TK33</f>
        <v>0</v>
      </c>
      <c r="AD33" s="250">
        <f>CI33+EE33+GA33+HX33+JT33+MB33+NX33+PT33+RP33+TL33</f>
        <v>0</v>
      </c>
      <c r="AE33" s="250">
        <f t="shared" si="40"/>
        <v>0</v>
      </c>
      <c r="AF33" s="238">
        <f t="shared" si="41"/>
        <v>0</v>
      </c>
      <c r="AG33" s="250">
        <f>CL33+EH33+GD33+IA33+JW33+ME33+OA33+PW33+RS33+TO33</f>
        <v>0</v>
      </c>
      <c r="AH33" s="250">
        <f>CM33+EI33+GE33+IB33+JZ33+MF33+OB33+PX33+RT33+TP33</f>
        <v>0</v>
      </c>
      <c r="AI33" s="250">
        <f>CN33+EJ33+GF33+IC33+KA33+MG33+OC33+PY33+RU33+TQ33</f>
        <v>0</v>
      </c>
      <c r="AJ33" s="238">
        <f t="shared" si="42"/>
        <v>0</v>
      </c>
      <c r="AK33" s="250">
        <f>CP33+EL33+GH33+IE33+KC33+MI33+OE33+QA33+RW33+TS33</f>
        <v>0</v>
      </c>
      <c r="AL33" s="250">
        <f>CQ33+EM33+GI33+IF33+KD33+MJ33+OF33+QB33+RX33+TT33</f>
        <v>0</v>
      </c>
      <c r="AM33" s="250">
        <f>CR33+EN33+GJ33+IG33+KE33+MK33+OG33+QC33+RY33+TU33</f>
        <v>0</v>
      </c>
      <c r="AN33" s="238">
        <f t="shared" si="43"/>
        <v>0</v>
      </c>
      <c r="AO33" s="250">
        <f>CT33+EP33+GL33+II33+KG33+MM33+OI33+QE33+SA33+TW33</f>
        <v>0</v>
      </c>
      <c r="AP33" s="250">
        <f>CU33+EQ33+GM33+IJ33+KH33+MN33+OJ33+QF33+SB33+TX33</f>
        <v>0</v>
      </c>
      <c r="AQ33" s="250">
        <f>CV33+ER33+GN33+IK33+KI33+MO33+OK33+QG33+SC33+TY33</f>
        <v>0</v>
      </c>
      <c r="AR33" s="238">
        <f t="shared" si="44"/>
        <v>0</v>
      </c>
      <c r="AS33" s="250">
        <f>CX33+ET33+GP33+IM33+KK33+MQ33+OM33+QI33+SE33+UA33</f>
        <v>0</v>
      </c>
      <c r="AT33" s="250">
        <f>CY33+EU33+GQ33+IN33+KL33+MR33+ON33+QJ33+SF33+UB33</f>
        <v>0</v>
      </c>
      <c r="AU33" s="250">
        <f>CZ33+EV33+GR33+IO33+KM33+MS33+OO33+QK33+SG33+UC33</f>
        <v>0</v>
      </c>
      <c r="AV33" s="238">
        <f t="shared" si="46"/>
        <v>0</v>
      </c>
      <c r="AW33" s="238">
        <f t="shared" si="147"/>
        <v>0</v>
      </c>
      <c r="AX33" s="250">
        <f t="shared" si="47"/>
        <v>0</v>
      </c>
      <c r="AY33" s="238">
        <f t="shared" si="48"/>
        <v>0</v>
      </c>
      <c r="AZ33" s="238">
        <f>DE33+FA33+GW33+IT33+KR33+MX33+OT33+QP33+SL33+UH33</f>
        <v>0</v>
      </c>
      <c r="BA33" s="238">
        <f>DF33+FB33+GX33+IU33+KS33+MY33+OU33+QQ33+SM33+UI33</f>
        <v>0</v>
      </c>
      <c r="BB33" s="239">
        <f>CK33+EG33+GC33+HZ33+JV33+MD33+NZ33+PV33+RR33+TN33</f>
        <v>0</v>
      </c>
      <c r="BC33" s="239">
        <f t="shared" si="45"/>
        <v>0</v>
      </c>
      <c r="BD33" s="238">
        <f>AZ33-DE33-FA33-GW33-IT33-KR33-MX33-OT33-QP33-SL33-UH33</f>
        <v>0</v>
      </c>
      <c r="BE33" s="240"/>
      <c r="BF33" s="241">
        <f t="shared" si="15"/>
        <v>0</v>
      </c>
      <c r="BG33" s="241">
        <f t="shared" si="49"/>
        <v>0</v>
      </c>
      <c r="BH33" s="242"/>
      <c r="BI33" s="242"/>
      <c r="BJ33" s="241"/>
      <c r="BK33" s="251"/>
      <c r="BL33" s="251">
        <f>DI33+FE33+HB33+IX33+LF33+NB33+OX33+QT33+SP33</f>
        <v>0</v>
      </c>
      <c r="BM33" s="251"/>
      <c r="BN33" s="251"/>
      <c r="BO33" s="238">
        <f t="shared" si="212"/>
        <v>0</v>
      </c>
      <c r="BP33" s="251">
        <f t="shared" si="176"/>
        <v>0</v>
      </c>
      <c r="BQ33" s="251"/>
      <c r="BR33" s="251"/>
      <c r="BS33" s="251"/>
      <c r="BT33" s="238">
        <f t="shared" ref="BT33" si="214">SUM(BP33+BQ33-BR33+BS33)</f>
        <v>0</v>
      </c>
      <c r="BU33" s="251"/>
      <c r="BV33" s="251"/>
      <c r="BW33" s="251"/>
      <c r="BX33" s="238">
        <f t="shared" si="50"/>
        <v>0</v>
      </c>
      <c r="BY33" s="251"/>
      <c r="BZ33" s="251"/>
      <c r="CA33" s="251"/>
      <c r="CB33" s="238">
        <f t="shared" si="51"/>
        <v>0</v>
      </c>
      <c r="CC33" s="251"/>
      <c r="CD33" s="251"/>
      <c r="CE33" s="251"/>
      <c r="CF33" s="238">
        <f t="shared" si="104"/>
        <v>0</v>
      </c>
      <c r="CG33" s="251"/>
      <c r="CH33" s="251"/>
      <c r="CI33" s="251"/>
      <c r="CJ33" s="251">
        <f t="shared" si="148"/>
        <v>0</v>
      </c>
      <c r="CK33" s="238">
        <f t="shared" si="149"/>
        <v>0</v>
      </c>
      <c r="CL33" s="251"/>
      <c r="CM33" s="251"/>
      <c r="CN33" s="251"/>
      <c r="CO33" s="238">
        <f t="shared" si="53"/>
        <v>0</v>
      </c>
      <c r="CP33" s="251"/>
      <c r="CQ33" s="251"/>
      <c r="CR33" s="251"/>
      <c r="CS33" s="238">
        <f t="shared" si="54"/>
        <v>0</v>
      </c>
      <c r="CT33" s="251"/>
      <c r="CU33" s="251"/>
      <c r="CV33" s="251"/>
      <c r="CW33" s="238">
        <f t="shared" si="105"/>
        <v>0</v>
      </c>
      <c r="CX33" s="251"/>
      <c r="CY33" s="251"/>
      <c r="CZ33" s="251"/>
      <c r="DA33" s="251">
        <f t="shared" si="55"/>
        <v>0</v>
      </c>
      <c r="DB33" s="238">
        <f t="shared" si="106"/>
        <v>0</v>
      </c>
      <c r="DC33" s="251"/>
      <c r="DD33" s="251">
        <f t="shared" si="150"/>
        <v>0</v>
      </c>
      <c r="DE33" s="238"/>
      <c r="DF33" s="238"/>
      <c r="DG33" s="243">
        <f t="shared" si="151"/>
        <v>0</v>
      </c>
      <c r="DH33" s="244"/>
      <c r="DI33" s="250"/>
      <c r="DJ33" s="250"/>
      <c r="DK33" s="238">
        <f t="shared" ref="DK33:DK42" si="215">SUM(DI33:DJ33)</f>
        <v>0</v>
      </c>
      <c r="DL33" s="250">
        <f t="shared" ref="DL33:DL42" si="216">SUM(DK33)</f>
        <v>0</v>
      </c>
      <c r="DM33" s="250"/>
      <c r="DN33" s="250"/>
      <c r="DO33" s="250"/>
      <c r="DP33" s="238">
        <f t="shared" ref="DP33:DP42" si="217">SUM(DL33+DM33-DN33+DO33)</f>
        <v>0</v>
      </c>
      <c r="DQ33" s="250"/>
      <c r="DR33" s="250"/>
      <c r="DS33" s="265"/>
      <c r="DT33" s="238">
        <f t="shared" si="56"/>
        <v>0</v>
      </c>
      <c r="DU33" s="265"/>
      <c r="DV33" s="265"/>
      <c r="DW33" s="265"/>
      <c r="DX33" s="238">
        <f t="shared" si="57"/>
        <v>0</v>
      </c>
      <c r="DY33" s="265"/>
      <c r="DZ33" s="265"/>
      <c r="EA33" s="265"/>
      <c r="EB33" s="238">
        <f t="shared" si="107"/>
        <v>0</v>
      </c>
      <c r="EC33" s="265"/>
      <c r="ED33" s="265"/>
      <c r="EE33" s="265"/>
      <c r="EF33" s="265">
        <f t="shared" si="152"/>
        <v>0</v>
      </c>
      <c r="EG33" s="259">
        <f t="shared" si="153"/>
        <v>0</v>
      </c>
      <c r="EH33" s="250"/>
      <c r="EI33" s="250"/>
      <c r="EJ33" s="265"/>
      <c r="EK33" s="238">
        <f t="shared" si="58"/>
        <v>0</v>
      </c>
      <c r="EL33" s="265"/>
      <c r="EM33" s="265"/>
      <c r="EN33" s="265"/>
      <c r="EO33" s="238">
        <f t="shared" si="59"/>
        <v>0</v>
      </c>
      <c r="EP33" s="265"/>
      <c r="EQ33" s="265"/>
      <c r="ER33" s="265"/>
      <c r="ES33" s="238">
        <f t="shared" si="60"/>
        <v>0</v>
      </c>
      <c r="ET33" s="265"/>
      <c r="EU33" s="265"/>
      <c r="EV33" s="265"/>
      <c r="EW33" s="265">
        <f t="shared" si="154"/>
        <v>0</v>
      </c>
      <c r="EX33" s="260">
        <f t="shared" si="61"/>
        <v>0</v>
      </c>
      <c r="EY33" s="250"/>
      <c r="EZ33" s="250">
        <f t="shared" si="155"/>
        <v>0</v>
      </c>
      <c r="FA33" s="238"/>
      <c r="FB33" s="238"/>
      <c r="FC33" s="246">
        <f t="shared" si="108"/>
        <v>0</v>
      </c>
      <c r="FD33" s="244"/>
      <c r="FE33" s="250"/>
      <c r="FF33" s="250"/>
      <c r="FG33" s="238">
        <f t="shared" ref="FG33:FG42" si="218">SUM(FE33:FF33)</f>
        <v>0</v>
      </c>
      <c r="FH33" s="250">
        <f t="shared" ref="FH33:FH42" si="219">SUM(FG33)</f>
        <v>0</v>
      </c>
      <c r="FI33" s="250"/>
      <c r="FJ33" s="250"/>
      <c r="FK33" s="250"/>
      <c r="FL33" s="238">
        <f>SUM(FH33+FI33-FJ33+FK33)</f>
        <v>0</v>
      </c>
      <c r="FM33" s="250"/>
      <c r="FN33" s="250"/>
      <c r="FO33" s="267"/>
      <c r="FP33" s="238">
        <f t="shared" si="109"/>
        <v>0</v>
      </c>
      <c r="FQ33" s="267"/>
      <c r="FR33" s="267"/>
      <c r="FS33" s="267"/>
      <c r="FT33" s="238">
        <f t="shared" si="62"/>
        <v>0</v>
      </c>
      <c r="FU33" s="267"/>
      <c r="FV33" s="267"/>
      <c r="FW33" s="265"/>
      <c r="FX33" s="238">
        <f t="shared" si="110"/>
        <v>0</v>
      </c>
      <c r="FY33" s="265"/>
      <c r="FZ33" s="265"/>
      <c r="GA33" s="265"/>
      <c r="GB33" s="265">
        <f t="shared" si="156"/>
        <v>0</v>
      </c>
      <c r="GC33" s="259">
        <f t="shared" si="111"/>
        <v>0</v>
      </c>
      <c r="GD33" s="250"/>
      <c r="GE33" s="250"/>
      <c r="GF33" s="267"/>
      <c r="GG33" s="238">
        <f t="shared" si="63"/>
        <v>0</v>
      </c>
      <c r="GH33" s="267"/>
      <c r="GI33" s="267"/>
      <c r="GJ33" s="267"/>
      <c r="GK33" s="238">
        <f t="shared" si="64"/>
        <v>0</v>
      </c>
      <c r="GL33" s="267"/>
      <c r="GM33" s="267"/>
      <c r="GN33" s="265"/>
      <c r="GO33" s="238">
        <f t="shared" si="65"/>
        <v>0</v>
      </c>
      <c r="GP33" s="265"/>
      <c r="GQ33" s="265"/>
      <c r="GR33" s="265"/>
      <c r="GS33" s="265">
        <f t="shared" si="157"/>
        <v>0</v>
      </c>
      <c r="GT33" s="260">
        <f t="shared" si="66"/>
        <v>0</v>
      </c>
      <c r="GU33" s="250"/>
      <c r="GV33" s="250">
        <f t="shared" si="67"/>
        <v>0</v>
      </c>
      <c r="GW33" s="238"/>
      <c r="GX33" s="238"/>
      <c r="GY33" s="246">
        <f t="shared" si="112"/>
        <v>0</v>
      </c>
      <c r="GZ33" s="244"/>
      <c r="HA33" s="244"/>
      <c r="HB33" s="250"/>
      <c r="HC33" s="250"/>
      <c r="HD33" s="238">
        <f t="shared" ref="HD33:HD42" si="220">SUM(HB33:HC33)</f>
        <v>0</v>
      </c>
      <c r="HE33" s="250">
        <f t="shared" ref="HE33:HE42" si="221">SUM(HD33)</f>
        <v>0</v>
      </c>
      <c r="HF33" s="250"/>
      <c r="HG33" s="250"/>
      <c r="HH33" s="238"/>
      <c r="HI33" s="238">
        <f t="shared" ref="HI33:HI42" si="222">SUM(HE33+HF33-HG33+HH33)</f>
        <v>0</v>
      </c>
      <c r="HJ33" s="267"/>
      <c r="HK33" s="267"/>
      <c r="HL33" s="267"/>
      <c r="HM33" s="238">
        <f t="shared" si="113"/>
        <v>0</v>
      </c>
      <c r="HN33" s="267"/>
      <c r="HO33" s="267"/>
      <c r="HP33" s="267"/>
      <c r="HQ33" s="238">
        <f t="shared" si="68"/>
        <v>0</v>
      </c>
      <c r="HR33" s="267"/>
      <c r="HS33" s="267"/>
      <c r="HT33" s="265"/>
      <c r="HU33" s="238">
        <f t="shared" si="114"/>
        <v>0</v>
      </c>
      <c r="HV33" s="265"/>
      <c r="HW33" s="268"/>
      <c r="HX33" s="265"/>
      <c r="HY33" s="265">
        <f t="shared" si="158"/>
        <v>0</v>
      </c>
      <c r="HZ33" s="259">
        <f t="shared" si="115"/>
        <v>0</v>
      </c>
      <c r="IA33" s="267"/>
      <c r="IB33" s="267"/>
      <c r="IC33" s="267"/>
      <c r="ID33" s="238">
        <f t="shared" si="69"/>
        <v>0</v>
      </c>
      <c r="IE33" s="267"/>
      <c r="IF33" s="267"/>
      <c r="IG33" s="267"/>
      <c r="IH33" s="238">
        <f t="shared" si="70"/>
        <v>0</v>
      </c>
      <c r="II33" s="267"/>
      <c r="IJ33" s="267"/>
      <c r="IK33" s="265"/>
      <c r="IL33" s="238">
        <f t="shared" si="71"/>
        <v>0</v>
      </c>
      <c r="IM33" s="265"/>
      <c r="IN33" s="268"/>
      <c r="IO33" s="265"/>
      <c r="IP33" s="265">
        <f t="shared" si="159"/>
        <v>0</v>
      </c>
      <c r="IQ33" s="260">
        <f t="shared" si="72"/>
        <v>0</v>
      </c>
      <c r="IR33" s="250"/>
      <c r="IS33" s="250">
        <f t="shared" si="73"/>
        <v>0</v>
      </c>
      <c r="IT33" s="238"/>
      <c r="IU33" s="238"/>
      <c r="IV33" s="246">
        <f t="shared" si="22"/>
        <v>0</v>
      </c>
      <c r="IW33" s="244"/>
      <c r="IX33" s="254"/>
      <c r="IY33" s="254"/>
      <c r="IZ33" s="247">
        <f t="shared" ref="IZ33:IZ40" si="223">SUM(IX33:IY33)</f>
        <v>0</v>
      </c>
      <c r="JA33" s="254">
        <f t="shared" ref="JA33:JA40" si="224">SUM(IZ33)</f>
        <v>0</v>
      </c>
      <c r="JB33" s="254"/>
      <c r="JC33" s="254"/>
      <c r="JD33" s="254"/>
      <c r="JE33" s="247">
        <f t="shared" ref="JE33:JE42" si="225">SUM(JA33+JB33-JC33+JD33)</f>
        <v>0</v>
      </c>
      <c r="JF33" s="269"/>
      <c r="JG33" s="269"/>
      <c r="JH33" s="269"/>
      <c r="JI33" s="247">
        <f t="shared" si="116"/>
        <v>0</v>
      </c>
      <c r="JJ33" s="269"/>
      <c r="JK33" s="269"/>
      <c r="JL33" s="269"/>
      <c r="JM33" s="247">
        <f t="shared" si="190"/>
        <v>0</v>
      </c>
      <c r="JN33" s="269"/>
      <c r="JO33" s="269"/>
      <c r="JP33" s="270"/>
      <c r="JQ33" s="247">
        <f t="shared" si="117"/>
        <v>0</v>
      </c>
      <c r="JR33" s="270"/>
      <c r="JS33" s="270"/>
      <c r="JT33" s="270"/>
      <c r="JU33" s="270"/>
      <c r="JV33" s="247">
        <f t="shared" si="118"/>
        <v>0</v>
      </c>
      <c r="JW33" s="559"/>
      <c r="JX33" s="588"/>
      <c r="JY33" s="589"/>
      <c r="JZ33" s="572"/>
      <c r="KA33" s="269"/>
      <c r="KB33" s="247"/>
      <c r="KC33" s="269"/>
      <c r="KD33" s="269"/>
      <c r="KE33" s="269"/>
      <c r="KF33" s="247">
        <f t="shared" si="191"/>
        <v>0</v>
      </c>
      <c r="KG33" s="269"/>
      <c r="KH33" s="269"/>
      <c r="KI33" s="270"/>
      <c r="KJ33" s="247"/>
      <c r="KK33" s="270"/>
      <c r="KL33" s="270"/>
      <c r="KM33" s="270"/>
      <c r="KN33" s="270"/>
      <c r="KO33" s="262"/>
      <c r="KP33" s="254"/>
      <c r="KQ33" s="254">
        <f>JE33-JV33</f>
        <v>0</v>
      </c>
      <c r="KR33" s="247"/>
      <c r="KS33" s="248"/>
      <c r="KT33" s="211">
        <f>JV33-KO33</f>
        <v>0</v>
      </c>
      <c r="KU33" s="211"/>
      <c r="KV33" s="211"/>
      <c r="KW33" s="211"/>
      <c r="KX33" s="211"/>
      <c r="KY33" s="211"/>
      <c r="KZ33" s="211"/>
      <c r="LA33" s="211"/>
      <c r="LB33" s="211"/>
      <c r="LC33" s="211"/>
      <c r="LD33" s="211"/>
      <c r="LF33" s="193"/>
      <c r="LG33" s="193"/>
      <c r="LH33" s="194">
        <f t="shared" ref="LH33:LH42" si="226">SUM(LF33:LG33)</f>
        <v>0</v>
      </c>
      <c r="LI33" s="193">
        <f t="shared" ref="LI33:LI42" si="227">SUM(LH33)</f>
        <v>0</v>
      </c>
      <c r="LJ33" s="193"/>
      <c r="LK33" s="193"/>
      <c r="LL33" s="193"/>
      <c r="LM33" s="194">
        <f t="shared" si="197"/>
        <v>0</v>
      </c>
      <c r="LN33" s="189"/>
      <c r="LO33" s="189"/>
      <c r="LP33" s="189"/>
      <c r="LQ33" s="194">
        <f t="shared" si="119"/>
        <v>0</v>
      </c>
      <c r="LR33" s="189"/>
      <c r="LS33" s="189"/>
      <c r="LT33" s="189"/>
      <c r="LU33" s="194">
        <f t="shared" si="74"/>
        <v>0</v>
      </c>
      <c r="LV33" s="189"/>
      <c r="LW33" s="189"/>
      <c r="LX33" s="123"/>
      <c r="LY33" s="194">
        <f t="shared" si="120"/>
        <v>0</v>
      </c>
      <c r="LZ33" s="123"/>
      <c r="MA33" s="123"/>
      <c r="MB33" s="123"/>
      <c r="MC33" s="123">
        <f t="shared" si="160"/>
        <v>0</v>
      </c>
      <c r="MD33" s="121">
        <f t="shared" si="121"/>
        <v>0</v>
      </c>
      <c r="ME33" s="189"/>
      <c r="MF33" s="189"/>
      <c r="MG33" s="189"/>
      <c r="MH33" s="194">
        <f t="shared" si="75"/>
        <v>0</v>
      </c>
      <c r="MI33" s="189"/>
      <c r="MJ33" s="189"/>
      <c r="MK33" s="189"/>
      <c r="ML33" s="194">
        <f t="shared" si="76"/>
        <v>0</v>
      </c>
      <c r="MM33" s="189"/>
      <c r="MN33" s="189"/>
      <c r="MO33" s="123"/>
      <c r="MP33" s="194">
        <f t="shared" si="77"/>
        <v>0</v>
      </c>
      <c r="MQ33" s="123"/>
      <c r="MR33" s="123"/>
      <c r="MS33" s="123"/>
      <c r="MT33" s="123">
        <f t="shared" si="161"/>
        <v>0</v>
      </c>
      <c r="MU33" s="121">
        <f t="shared" si="78"/>
        <v>0</v>
      </c>
      <c r="MV33" s="193"/>
      <c r="MW33" s="193">
        <f t="shared" si="79"/>
        <v>0</v>
      </c>
      <c r="MX33" s="194"/>
      <c r="MY33" s="194"/>
      <c r="MZ33" s="115">
        <f t="shared" si="162"/>
        <v>0</v>
      </c>
      <c r="NB33" s="193"/>
      <c r="NC33" s="193"/>
      <c r="ND33" s="194">
        <f>SUM(NB33:NC33)</f>
        <v>0</v>
      </c>
      <c r="NE33" s="193">
        <f>SUM(ND33)</f>
        <v>0</v>
      </c>
      <c r="NF33" s="193"/>
      <c r="NG33" s="193"/>
      <c r="NH33" s="193"/>
      <c r="NI33" s="194">
        <f>SUM(NE33+NF33-NG33+NH33)</f>
        <v>0</v>
      </c>
      <c r="NJ33" s="189"/>
      <c r="NK33" s="189"/>
      <c r="NL33" s="189"/>
      <c r="NM33" s="194">
        <f t="shared" si="122"/>
        <v>0</v>
      </c>
      <c r="NN33" s="189"/>
      <c r="NO33" s="189"/>
      <c r="NP33" s="189"/>
      <c r="NQ33" s="194">
        <f t="shared" si="80"/>
        <v>0</v>
      </c>
      <c r="NR33" s="189"/>
      <c r="NS33" s="189"/>
      <c r="NT33" s="123"/>
      <c r="NU33" s="194">
        <f t="shared" si="123"/>
        <v>0</v>
      </c>
      <c r="NV33" s="123"/>
      <c r="NW33" s="123"/>
      <c r="NX33" s="123"/>
      <c r="NY33" s="123">
        <f t="shared" si="163"/>
        <v>0</v>
      </c>
      <c r="NZ33" s="121">
        <f t="shared" si="124"/>
        <v>0</v>
      </c>
      <c r="OA33" s="189"/>
      <c r="OB33" s="189"/>
      <c r="OC33" s="189"/>
      <c r="OD33" s="194">
        <f t="shared" si="125"/>
        <v>0</v>
      </c>
      <c r="OE33" s="189"/>
      <c r="OF33" s="189"/>
      <c r="OG33" s="189"/>
      <c r="OH33" s="194">
        <f t="shared" si="81"/>
        <v>0</v>
      </c>
      <c r="OI33" s="189"/>
      <c r="OJ33" s="189"/>
      <c r="OK33" s="123"/>
      <c r="OL33" s="194">
        <f t="shared" si="82"/>
        <v>0</v>
      </c>
      <c r="OM33" s="123"/>
      <c r="ON33" s="123"/>
      <c r="OO33" s="123"/>
      <c r="OP33" s="123">
        <f t="shared" si="164"/>
        <v>0</v>
      </c>
      <c r="OQ33" s="122">
        <f t="shared" si="83"/>
        <v>0</v>
      </c>
      <c r="OR33" s="193"/>
      <c r="OS33" s="193">
        <f t="shared" si="84"/>
        <v>0</v>
      </c>
      <c r="OT33" s="194"/>
      <c r="OU33" s="194"/>
      <c r="OV33" s="115">
        <f t="shared" si="28"/>
        <v>0</v>
      </c>
      <c r="OX33" s="193"/>
      <c r="OY33" s="193"/>
      <c r="OZ33" s="194">
        <f t="shared" si="201"/>
        <v>0</v>
      </c>
      <c r="PA33" s="193">
        <f t="shared" si="202"/>
        <v>0</v>
      </c>
      <c r="PB33" s="193"/>
      <c r="PC33" s="193"/>
      <c r="PD33" s="193"/>
      <c r="PE33" s="194">
        <f t="shared" si="203"/>
        <v>0</v>
      </c>
      <c r="PF33" s="193"/>
      <c r="PG33" s="193"/>
      <c r="PH33" s="189"/>
      <c r="PI33" s="194">
        <f t="shared" si="126"/>
        <v>0</v>
      </c>
      <c r="PJ33" s="189"/>
      <c r="PK33" s="189"/>
      <c r="PL33" s="189"/>
      <c r="PM33" s="194">
        <f t="shared" si="85"/>
        <v>0</v>
      </c>
      <c r="PN33" s="189"/>
      <c r="PO33" s="189"/>
      <c r="PP33" s="123"/>
      <c r="PQ33" s="194">
        <f t="shared" si="127"/>
        <v>0</v>
      </c>
      <c r="PR33" s="123"/>
      <c r="PS33" s="189"/>
      <c r="PT33" s="123"/>
      <c r="PU33" s="123">
        <f t="shared" si="165"/>
        <v>0</v>
      </c>
      <c r="PV33" s="121">
        <f t="shared" si="128"/>
        <v>0</v>
      </c>
      <c r="PW33" s="193"/>
      <c r="PX33" s="193"/>
      <c r="PY33" s="189"/>
      <c r="PZ33" s="194">
        <f t="shared" si="86"/>
        <v>0</v>
      </c>
      <c r="QA33" s="189"/>
      <c r="QB33" s="189"/>
      <c r="QC33" s="189"/>
      <c r="QD33" s="194">
        <f t="shared" si="87"/>
        <v>0</v>
      </c>
      <c r="QE33" s="189"/>
      <c r="QF33" s="189"/>
      <c r="QG33" s="123"/>
      <c r="QH33" s="194">
        <f t="shared" si="88"/>
        <v>0</v>
      </c>
      <c r="QI33" s="123"/>
      <c r="QJ33" s="189"/>
      <c r="QK33" s="123"/>
      <c r="QL33" s="123">
        <f t="shared" si="166"/>
        <v>0</v>
      </c>
      <c r="QM33" s="122">
        <f t="shared" si="167"/>
        <v>0</v>
      </c>
      <c r="QN33" s="193"/>
      <c r="QO33" s="193">
        <f t="shared" si="89"/>
        <v>0</v>
      </c>
      <c r="QP33" s="194"/>
      <c r="QQ33" s="194"/>
      <c r="QR33" s="115">
        <f t="shared" si="129"/>
        <v>0</v>
      </c>
      <c r="QT33" s="193"/>
      <c r="QU33" s="193"/>
      <c r="QV33" s="194">
        <f t="shared" si="204"/>
        <v>0</v>
      </c>
      <c r="QW33" s="193">
        <f t="shared" si="205"/>
        <v>0</v>
      </c>
      <c r="QX33" s="193"/>
      <c r="QY33" s="193"/>
      <c r="QZ33" s="193"/>
      <c r="RA33" s="194">
        <f t="shared" si="206"/>
        <v>0</v>
      </c>
      <c r="RB33" s="189"/>
      <c r="RC33" s="189"/>
      <c r="RD33" s="189"/>
      <c r="RE33" s="194">
        <f t="shared" si="130"/>
        <v>0</v>
      </c>
      <c r="RF33" s="189"/>
      <c r="RG33" s="189"/>
      <c r="RH33" s="189"/>
      <c r="RI33" s="194">
        <f t="shared" si="90"/>
        <v>0</v>
      </c>
      <c r="RJ33" s="189"/>
      <c r="RK33" s="189"/>
      <c r="RL33" s="123"/>
      <c r="RM33" s="194">
        <f t="shared" si="131"/>
        <v>0</v>
      </c>
      <c r="RN33" s="123"/>
      <c r="RO33" s="123"/>
      <c r="RP33" s="123"/>
      <c r="RQ33" s="193">
        <f t="shared" si="132"/>
        <v>0</v>
      </c>
      <c r="RR33" s="121">
        <f t="shared" si="168"/>
        <v>0</v>
      </c>
      <c r="RS33" s="189"/>
      <c r="RT33" s="189"/>
      <c r="RU33" s="189"/>
      <c r="RV33" s="194">
        <f t="shared" si="133"/>
        <v>0</v>
      </c>
      <c r="RW33" s="189"/>
      <c r="RX33" s="189"/>
      <c r="RY33" s="189"/>
      <c r="RZ33" s="194">
        <f t="shared" si="91"/>
        <v>0</v>
      </c>
      <c r="SA33" s="189"/>
      <c r="SB33" s="189"/>
      <c r="SC33" s="123"/>
      <c r="SD33" s="194">
        <f t="shared" si="92"/>
        <v>0</v>
      </c>
      <c r="SE33" s="123"/>
      <c r="SF33" s="123"/>
      <c r="SG33" s="123"/>
      <c r="SH33" s="194">
        <f t="shared" si="134"/>
        <v>0</v>
      </c>
      <c r="SI33" s="122">
        <f t="shared" si="135"/>
        <v>0</v>
      </c>
      <c r="SJ33" s="193"/>
      <c r="SK33" s="193">
        <f t="shared" si="93"/>
        <v>0</v>
      </c>
      <c r="SL33" s="193"/>
      <c r="SM33" s="194"/>
      <c r="SN33" s="115">
        <f t="shared" si="136"/>
        <v>0</v>
      </c>
      <c r="SP33" s="193"/>
      <c r="SQ33" s="193"/>
      <c r="SR33" s="194">
        <f t="shared" ref="SR33:SR44" si="228">SUM(SP33:SQ33)</f>
        <v>0</v>
      </c>
      <c r="SS33" s="193">
        <f t="shared" ref="SS33:SS42" si="229">SUM(SR33)</f>
        <v>0</v>
      </c>
      <c r="ST33" s="193"/>
      <c r="SU33" s="193"/>
      <c r="SV33" s="193"/>
      <c r="SW33" s="194">
        <f>SUM(SS33+ST33-SU33+SV33)</f>
        <v>0</v>
      </c>
      <c r="SX33" s="189"/>
      <c r="SY33" s="189"/>
      <c r="SZ33" s="189"/>
      <c r="TA33" s="194">
        <f t="shared" si="137"/>
        <v>0</v>
      </c>
      <c r="TB33" s="189"/>
      <c r="TC33" s="189"/>
      <c r="TD33" s="189"/>
      <c r="TE33" s="194">
        <f t="shared" si="94"/>
        <v>0</v>
      </c>
      <c r="TF33" s="189"/>
      <c r="TG33" s="189"/>
      <c r="TH33" s="123"/>
      <c r="TI33" s="194">
        <f t="shared" si="138"/>
        <v>0</v>
      </c>
      <c r="TJ33" s="123"/>
      <c r="TK33" s="123"/>
      <c r="TL33" s="123"/>
      <c r="TM33" s="193">
        <f t="shared" si="139"/>
        <v>0</v>
      </c>
      <c r="TN33" s="121">
        <f t="shared" si="169"/>
        <v>0</v>
      </c>
      <c r="TO33" s="189"/>
      <c r="TP33" s="189"/>
      <c r="TQ33" s="189"/>
      <c r="TR33" s="194">
        <f t="shared" si="95"/>
        <v>0</v>
      </c>
      <c r="TS33" s="189"/>
      <c r="TT33" s="189"/>
      <c r="TU33" s="189"/>
      <c r="TV33" s="194">
        <f t="shared" si="96"/>
        <v>0</v>
      </c>
      <c r="TW33" s="189"/>
      <c r="TX33" s="189"/>
      <c r="TY33" s="123"/>
      <c r="TZ33" s="194">
        <f t="shared" si="97"/>
        <v>0</v>
      </c>
      <c r="UA33" s="123"/>
      <c r="UB33" s="123"/>
      <c r="UC33" s="123"/>
      <c r="UD33" s="194">
        <f t="shared" si="140"/>
        <v>0</v>
      </c>
      <c r="UE33" s="122">
        <f t="shared" si="170"/>
        <v>0</v>
      </c>
      <c r="UF33" s="193"/>
      <c r="UG33" s="193">
        <f t="shared" si="98"/>
        <v>0</v>
      </c>
      <c r="UH33" s="194"/>
      <c r="UI33" s="194"/>
      <c r="UJ33" s="194"/>
      <c r="UK33" s="115">
        <f t="shared" si="141"/>
        <v>0</v>
      </c>
      <c r="UL33" s="115">
        <f>CK33+EG33+GC33+HZ33+JV33+MD33+NZ33+PV33+RR33+TN33</f>
        <v>0</v>
      </c>
      <c r="UM33" s="115">
        <f>UL33-AF33</f>
        <v>0</v>
      </c>
      <c r="UN33" s="115">
        <f>DB33+EX33+GT33+IQ33+KO33+MU33+OQ33+QM33+SI33+UE33</f>
        <v>0</v>
      </c>
      <c r="UO33" s="115">
        <f>UN33-AW33</f>
        <v>0</v>
      </c>
      <c r="UP33" s="115"/>
      <c r="UQ33" s="115"/>
      <c r="UR33" s="115">
        <f>BU33+DQ33+FM33+HJ33+JF33+LN33+NJ33+PF33+RB33+SX33</f>
        <v>0</v>
      </c>
      <c r="US33" s="115">
        <f>UR33-P33</f>
        <v>0</v>
      </c>
      <c r="UT33" s="115"/>
      <c r="UU33" s="115"/>
      <c r="UV33" s="115"/>
      <c r="UW33" s="115"/>
      <c r="UX33" s="115"/>
      <c r="UY33" s="115"/>
      <c r="UZ33" s="115"/>
      <c r="VA33" s="115">
        <f>H33-VB33</f>
        <v>0</v>
      </c>
      <c r="VB33" s="193">
        <f>BM33+DI33+FE33+HB33+IX33+LF33+NB33+OX33+QT33+SP33</f>
        <v>0</v>
      </c>
      <c r="VC33" s="193">
        <f>BN33+DJ33+FF33+HC33+IY33+LG33+NC33+OY33+QU33+SQ33</f>
        <v>0</v>
      </c>
      <c r="VD33" s="194">
        <f t="shared" si="142"/>
        <v>0</v>
      </c>
      <c r="VE33" s="193">
        <f t="shared" si="171"/>
        <v>0</v>
      </c>
      <c r="VF33" s="193"/>
      <c r="VG33" s="193"/>
      <c r="VH33" s="193"/>
      <c r="VI33" s="194">
        <f t="shared" si="210"/>
        <v>0</v>
      </c>
      <c r="VJ33" s="189"/>
      <c r="VK33" s="189"/>
      <c r="VL33" s="189"/>
      <c r="VM33" s="194">
        <f t="shared" si="143"/>
        <v>0</v>
      </c>
      <c r="VN33" s="189"/>
      <c r="VO33" s="189"/>
      <c r="VP33" s="189"/>
      <c r="VQ33" s="194">
        <f t="shared" si="99"/>
        <v>0</v>
      </c>
      <c r="VR33" s="189"/>
      <c r="VS33" s="189"/>
      <c r="VT33" s="123"/>
      <c r="VU33" s="194">
        <f t="shared" si="144"/>
        <v>0</v>
      </c>
      <c r="VV33" s="123"/>
      <c r="VW33" s="123"/>
      <c r="VX33" s="123"/>
      <c r="VY33" s="123">
        <v>0</v>
      </c>
      <c r="VZ33" s="121">
        <f t="shared" si="145"/>
        <v>0</v>
      </c>
      <c r="WA33" s="189"/>
      <c r="WB33" s="189"/>
      <c r="WC33" s="189"/>
      <c r="WD33" s="194">
        <f t="shared" si="100"/>
        <v>0</v>
      </c>
      <c r="WE33" s="189"/>
      <c r="WF33" s="189"/>
      <c r="WG33" s="189"/>
      <c r="WH33" s="194">
        <f t="shared" si="101"/>
        <v>0</v>
      </c>
      <c r="WI33" s="189"/>
      <c r="WJ33" s="189"/>
      <c r="WK33" s="123"/>
      <c r="WL33" s="194">
        <f t="shared" si="102"/>
        <v>0</v>
      </c>
      <c r="WM33" s="123"/>
      <c r="WN33" s="123"/>
      <c r="WO33" s="123"/>
      <c r="WP33" s="123">
        <v>0</v>
      </c>
      <c r="WQ33" s="122">
        <f t="shared" si="103"/>
        <v>0</v>
      </c>
      <c r="WR33" s="120"/>
      <c r="WS33" s="120"/>
      <c r="WT33" s="194"/>
      <c r="WU33" s="194"/>
      <c r="WV33" s="115">
        <f t="shared" si="146"/>
        <v>0</v>
      </c>
      <c r="WY33" s="115">
        <f>VI33-BT33-DP33-FL33-HI33-JE33-LM33-NI33-PE33-RA33-SW33</f>
        <v>0</v>
      </c>
      <c r="WZ33" s="115">
        <f>VD33-BO33-DK33-FG33-HD33-IZ33-LH33-ND33-OZ33-QV33-SR33</f>
        <v>0</v>
      </c>
    </row>
    <row r="34" spans="1:624" s="116" customFormat="1" ht="12.75" hidden="1" customHeight="1" x14ac:dyDescent="0.25">
      <c r="A34" s="444" t="s">
        <v>112</v>
      </c>
      <c r="B34" s="416"/>
      <c r="C34" s="416"/>
      <c r="D34" s="416"/>
      <c r="E34" s="416"/>
      <c r="F34" s="257"/>
      <c r="G34" s="280">
        <v>5010212001</v>
      </c>
      <c r="H34" s="250"/>
      <c r="I34" s="250">
        <f>BN34+DJ34+FF34+HC34+IY34+LG34+NC34+OY34+QU34+SQ34</f>
        <v>0</v>
      </c>
      <c r="J34" s="238">
        <f t="shared" si="211"/>
        <v>0</v>
      </c>
      <c r="K34" s="250">
        <f t="shared" si="173"/>
        <v>0</v>
      </c>
      <c r="L34" s="250"/>
      <c r="M34" s="250"/>
      <c r="N34" s="250"/>
      <c r="O34" s="238">
        <f t="shared" si="174"/>
        <v>0</v>
      </c>
      <c r="P34" s="250">
        <f>BU34+DQ34+FM34+HJ34+JF34+LN34+NJ34+PF34+RB34+SX34</f>
        <v>0</v>
      </c>
      <c r="Q34" s="250">
        <f>BV34+DR34+FN34+HK34+JG34+LO34+NK34+PG34+RC34+SY34</f>
        <v>0</v>
      </c>
      <c r="R34" s="250">
        <f>BW34+DS34+FO34+HL34+JH34+LP34+NL34+PH34+RD34+SZ34</f>
        <v>0</v>
      </c>
      <c r="S34" s="238">
        <f t="shared" si="37"/>
        <v>0</v>
      </c>
      <c r="T34" s="250">
        <f>BY34+DU34+FQ34+HN34+JJ34+LR34+NN34+PJ34+RF34+TB34</f>
        <v>0</v>
      </c>
      <c r="U34" s="250">
        <f>BZ34+DV34+FR34+HO34+JK34+LS34+NO34+PK34+RG34+TC34</f>
        <v>0</v>
      </c>
      <c r="V34" s="250">
        <f>CA34+DW34+FS34+HP34+JL34+LT34+NP34+PL34+RH34+TD34</f>
        <v>0</v>
      </c>
      <c r="W34" s="238">
        <f t="shared" si="38"/>
        <v>0</v>
      </c>
      <c r="X34" s="250">
        <f>CC34+DY34+FU34+HR34+JN34+LV34+NR34+PN34+RJ34+TF34</f>
        <v>0</v>
      </c>
      <c r="Y34" s="250">
        <f>CD34+DZ34+FV34+HS34+JO34+LW34+NS34+PO34+RK34+TG34</f>
        <v>0</v>
      </c>
      <c r="Z34" s="250">
        <f>CE34+EA34+FW34+HT34+JP34+LX34+NT34+PP34+RL34+TH34</f>
        <v>0</v>
      </c>
      <c r="AA34" s="238">
        <f t="shared" si="39"/>
        <v>0</v>
      </c>
      <c r="AB34" s="250">
        <f>CG34+EC34+FY34+HV34+JR34+LZ34+NV34+PR34+RN34+TJ34</f>
        <v>0</v>
      </c>
      <c r="AC34" s="250">
        <f>CH34+ED34+FZ34+HW34+JS34+MA34+NW34+PS34+RO34+TK34</f>
        <v>0</v>
      </c>
      <c r="AD34" s="250">
        <f>CI34+EE34+GA34+HX34+JT34+MB34+NX34+PT34+RP34+TL34</f>
        <v>0</v>
      </c>
      <c r="AE34" s="250">
        <f t="shared" si="40"/>
        <v>0</v>
      </c>
      <c r="AF34" s="238">
        <f t="shared" si="41"/>
        <v>0</v>
      </c>
      <c r="AG34" s="250">
        <f>CL34+EH34+GD34+IA34+JW34+ME34+OA34+PW34+RS34+TO34</f>
        <v>0</v>
      </c>
      <c r="AH34" s="250">
        <f>CM34+EI34+GE34+IB34+JZ34+MF34+OB34+PX34+RT34+TP34</f>
        <v>0</v>
      </c>
      <c r="AI34" s="250">
        <f>CN34+EJ34+GF34+IC34+KA34+MG34+OC34+PY34+RU34+TQ34</f>
        <v>0</v>
      </c>
      <c r="AJ34" s="238">
        <f t="shared" si="42"/>
        <v>0</v>
      </c>
      <c r="AK34" s="250">
        <f>CP34+EL34+GH34+IE34+KC34+MI34+OE34+QA34+RW34+TS34</f>
        <v>0</v>
      </c>
      <c r="AL34" s="250">
        <f>CQ34+EM34+GI34+IF34+KD34+MJ34+OF34+QB34+RX34+TT34</f>
        <v>0</v>
      </c>
      <c r="AM34" s="250">
        <f>CR34+EN34+GJ34+IG34+KE34+MK34+OG34+QC34+RY34+TU34</f>
        <v>0</v>
      </c>
      <c r="AN34" s="238">
        <f t="shared" si="43"/>
        <v>0</v>
      </c>
      <c r="AO34" s="250">
        <f>CT34+EP34+GL34+II34+KG34+MM34+OI34+QE34+SA34+TW34</f>
        <v>0</v>
      </c>
      <c r="AP34" s="250">
        <f>CU34+EQ34+GM34+IJ34+KH34+MN34+OJ34+QF34+SB34+TX34</f>
        <v>0</v>
      </c>
      <c r="AQ34" s="250">
        <f>CV34+ER34+GN34+IK34+KI34+MO34+OK34+QG34+SC34+TY34</f>
        <v>0</v>
      </c>
      <c r="AR34" s="238">
        <f t="shared" si="44"/>
        <v>0</v>
      </c>
      <c r="AS34" s="250">
        <f>CX34+ET34+GP34+IM34+KK34+MQ34+OM34+QI34+SE34+UA34</f>
        <v>0</v>
      </c>
      <c r="AT34" s="250">
        <f>CY34+EU34+GQ34+IN34+KL34+MR34+ON34+QJ34+SF34+UB34</f>
        <v>0</v>
      </c>
      <c r="AU34" s="250">
        <f>CZ34+EV34+GR34+IO34+KM34+MS34+OO34+QK34+SG34+UC34</f>
        <v>0</v>
      </c>
      <c r="AV34" s="238">
        <f t="shared" si="46"/>
        <v>0</v>
      </c>
      <c r="AW34" s="238">
        <f t="shared" si="147"/>
        <v>0</v>
      </c>
      <c r="AX34" s="250">
        <f t="shared" si="47"/>
        <v>0</v>
      </c>
      <c r="AY34" s="238">
        <f t="shared" si="48"/>
        <v>0</v>
      </c>
      <c r="AZ34" s="238">
        <f>DE34+FA34+GW34+IT34+KR34+MX34+OT34+QP34+SL34+UH34</f>
        <v>0</v>
      </c>
      <c r="BA34" s="238">
        <f>DF34+FB34+GX34+IU34+KS34+MY34+OU34+QQ34+SM34+UI34</f>
        <v>0</v>
      </c>
      <c r="BB34" s="239">
        <f>CK34+EG34+GC34+HZ34+JV34+MD34+NZ34+PV34+RR34+TN34</f>
        <v>0</v>
      </c>
      <c r="BC34" s="239">
        <f t="shared" si="45"/>
        <v>0</v>
      </c>
      <c r="BD34" s="238">
        <f>AZ34-DE34-FA34-GW34-IT34-KR34-MX34-OT34-QP34-SL34-UH34</f>
        <v>0</v>
      </c>
      <c r="BE34" s="240"/>
      <c r="BF34" s="241">
        <f t="shared" si="15"/>
        <v>0</v>
      </c>
      <c r="BG34" s="241">
        <f t="shared" si="49"/>
        <v>0</v>
      </c>
      <c r="BH34" s="242"/>
      <c r="BI34" s="242"/>
      <c r="BJ34" s="241"/>
      <c r="BK34" s="251"/>
      <c r="BL34" s="251">
        <f>DI34+FE34+HB34+IX34+LF34+NB34+OX34+QT34+SP34</f>
        <v>0</v>
      </c>
      <c r="BM34" s="251"/>
      <c r="BN34" s="251"/>
      <c r="BO34" s="238">
        <f t="shared" ref="BO34:BO42" si="230">SUM(BM34:BN34)</f>
        <v>0</v>
      </c>
      <c r="BP34" s="251">
        <f t="shared" si="176"/>
        <v>0</v>
      </c>
      <c r="BQ34" s="251"/>
      <c r="BR34" s="251"/>
      <c r="BS34" s="251"/>
      <c r="BT34" s="238">
        <f>SUM(BP34+BQ34-BR34+BS34)</f>
        <v>0</v>
      </c>
      <c r="BU34" s="251"/>
      <c r="BV34" s="251"/>
      <c r="BW34" s="251"/>
      <c r="BX34" s="238">
        <f t="shared" si="50"/>
        <v>0</v>
      </c>
      <c r="BY34" s="251"/>
      <c r="BZ34" s="251"/>
      <c r="CA34" s="251"/>
      <c r="CB34" s="238">
        <f t="shared" si="51"/>
        <v>0</v>
      </c>
      <c r="CC34" s="251"/>
      <c r="CD34" s="251"/>
      <c r="CE34" s="251"/>
      <c r="CF34" s="238">
        <f t="shared" si="104"/>
        <v>0</v>
      </c>
      <c r="CG34" s="251"/>
      <c r="CH34" s="251"/>
      <c r="CI34" s="251"/>
      <c r="CJ34" s="251">
        <f t="shared" si="148"/>
        <v>0</v>
      </c>
      <c r="CK34" s="238">
        <f t="shared" si="149"/>
        <v>0</v>
      </c>
      <c r="CL34" s="251"/>
      <c r="CM34" s="251"/>
      <c r="CN34" s="251"/>
      <c r="CO34" s="238">
        <f t="shared" si="53"/>
        <v>0</v>
      </c>
      <c r="CP34" s="251"/>
      <c r="CQ34" s="251"/>
      <c r="CR34" s="251"/>
      <c r="CS34" s="238">
        <f t="shared" si="54"/>
        <v>0</v>
      </c>
      <c r="CT34" s="251"/>
      <c r="CU34" s="251"/>
      <c r="CV34" s="251"/>
      <c r="CW34" s="238">
        <f t="shared" si="105"/>
        <v>0</v>
      </c>
      <c r="CX34" s="251"/>
      <c r="CY34" s="251"/>
      <c r="CZ34" s="251"/>
      <c r="DA34" s="251">
        <f t="shared" si="55"/>
        <v>0</v>
      </c>
      <c r="DB34" s="238">
        <f t="shared" si="106"/>
        <v>0</v>
      </c>
      <c r="DC34" s="251"/>
      <c r="DD34" s="251">
        <f t="shared" si="150"/>
        <v>0</v>
      </c>
      <c r="DE34" s="238"/>
      <c r="DF34" s="238"/>
      <c r="DG34" s="243">
        <f t="shared" si="151"/>
        <v>0</v>
      </c>
      <c r="DH34" s="244"/>
      <c r="DI34" s="250"/>
      <c r="DJ34" s="250"/>
      <c r="DK34" s="238">
        <f t="shared" si="215"/>
        <v>0</v>
      </c>
      <c r="DL34" s="250">
        <f t="shared" si="216"/>
        <v>0</v>
      </c>
      <c r="DM34" s="250"/>
      <c r="DN34" s="250"/>
      <c r="DO34" s="250"/>
      <c r="DP34" s="238">
        <f t="shared" si="217"/>
        <v>0</v>
      </c>
      <c r="DQ34" s="250"/>
      <c r="DR34" s="250"/>
      <c r="DS34" s="265"/>
      <c r="DT34" s="238">
        <f t="shared" si="56"/>
        <v>0</v>
      </c>
      <c r="DU34" s="265"/>
      <c r="DV34" s="265"/>
      <c r="DW34" s="265"/>
      <c r="DX34" s="238">
        <f t="shared" si="57"/>
        <v>0</v>
      </c>
      <c r="DY34" s="265"/>
      <c r="DZ34" s="265"/>
      <c r="EA34" s="265"/>
      <c r="EB34" s="238">
        <f t="shared" si="107"/>
        <v>0</v>
      </c>
      <c r="EC34" s="265"/>
      <c r="ED34" s="265"/>
      <c r="EE34" s="265"/>
      <c r="EF34" s="265">
        <f t="shared" si="152"/>
        <v>0</v>
      </c>
      <c r="EG34" s="259">
        <f t="shared" si="153"/>
        <v>0</v>
      </c>
      <c r="EH34" s="250"/>
      <c r="EI34" s="250"/>
      <c r="EJ34" s="265"/>
      <c r="EK34" s="238">
        <f t="shared" si="58"/>
        <v>0</v>
      </c>
      <c r="EL34" s="265"/>
      <c r="EM34" s="265"/>
      <c r="EN34" s="265"/>
      <c r="EO34" s="238">
        <f t="shared" si="59"/>
        <v>0</v>
      </c>
      <c r="EP34" s="265"/>
      <c r="EQ34" s="265"/>
      <c r="ER34" s="265"/>
      <c r="ES34" s="238">
        <f t="shared" si="60"/>
        <v>0</v>
      </c>
      <c r="ET34" s="265"/>
      <c r="EU34" s="265"/>
      <c r="EV34" s="265"/>
      <c r="EW34" s="265">
        <f t="shared" si="154"/>
        <v>0</v>
      </c>
      <c r="EX34" s="260">
        <f t="shared" si="61"/>
        <v>0</v>
      </c>
      <c r="EY34" s="250"/>
      <c r="EZ34" s="250">
        <f t="shared" si="155"/>
        <v>0</v>
      </c>
      <c r="FA34" s="238"/>
      <c r="FB34" s="238"/>
      <c r="FC34" s="246">
        <f t="shared" si="108"/>
        <v>0</v>
      </c>
      <c r="FD34" s="244"/>
      <c r="FE34" s="250"/>
      <c r="FF34" s="250"/>
      <c r="FG34" s="238">
        <f t="shared" si="218"/>
        <v>0</v>
      </c>
      <c r="FH34" s="250">
        <f t="shared" si="219"/>
        <v>0</v>
      </c>
      <c r="FI34" s="250"/>
      <c r="FJ34" s="250"/>
      <c r="FK34" s="250"/>
      <c r="FL34" s="238">
        <f>SUM(FH34+FI34-FJ34+FK34)</f>
        <v>0</v>
      </c>
      <c r="FM34" s="250"/>
      <c r="FN34" s="250"/>
      <c r="FO34" s="267"/>
      <c r="FP34" s="238">
        <f t="shared" si="109"/>
        <v>0</v>
      </c>
      <c r="FQ34" s="267"/>
      <c r="FR34" s="267"/>
      <c r="FS34" s="267"/>
      <c r="FT34" s="238">
        <f t="shared" si="62"/>
        <v>0</v>
      </c>
      <c r="FU34" s="267"/>
      <c r="FV34" s="267"/>
      <c r="FW34" s="265"/>
      <c r="FX34" s="238">
        <f t="shared" si="110"/>
        <v>0</v>
      </c>
      <c r="FY34" s="265"/>
      <c r="FZ34" s="265"/>
      <c r="GA34" s="265"/>
      <c r="GB34" s="265">
        <f t="shared" si="156"/>
        <v>0</v>
      </c>
      <c r="GC34" s="259">
        <f t="shared" si="111"/>
        <v>0</v>
      </c>
      <c r="GD34" s="250"/>
      <c r="GE34" s="250"/>
      <c r="GF34" s="267"/>
      <c r="GG34" s="238">
        <f t="shared" si="63"/>
        <v>0</v>
      </c>
      <c r="GH34" s="267"/>
      <c r="GI34" s="267"/>
      <c r="GJ34" s="267"/>
      <c r="GK34" s="238">
        <f t="shared" si="64"/>
        <v>0</v>
      </c>
      <c r="GL34" s="267"/>
      <c r="GM34" s="267"/>
      <c r="GN34" s="265"/>
      <c r="GO34" s="238">
        <f t="shared" si="65"/>
        <v>0</v>
      </c>
      <c r="GP34" s="265"/>
      <c r="GQ34" s="265"/>
      <c r="GR34" s="265"/>
      <c r="GS34" s="265">
        <f t="shared" si="157"/>
        <v>0</v>
      </c>
      <c r="GT34" s="260">
        <f t="shared" si="66"/>
        <v>0</v>
      </c>
      <c r="GU34" s="250"/>
      <c r="GV34" s="250">
        <f t="shared" si="67"/>
        <v>0</v>
      </c>
      <c r="GW34" s="238"/>
      <c r="GX34" s="238"/>
      <c r="GY34" s="246">
        <f t="shared" si="112"/>
        <v>0</v>
      </c>
      <c r="GZ34" s="244"/>
      <c r="HA34" s="244"/>
      <c r="HB34" s="250"/>
      <c r="HC34" s="250"/>
      <c r="HD34" s="238">
        <f t="shared" si="220"/>
        <v>0</v>
      </c>
      <c r="HE34" s="250">
        <f t="shared" si="221"/>
        <v>0</v>
      </c>
      <c r="HF34" s="250"/>
      <c r="HG34" s="250"/>
      <c r="HH34" s="238"/>
      <c r="HI34" s="238">
        <f t="shared" si="222"/>
        <v>0</v>
      </c>
      <c r="HJ34" s="267"/>
      <c r="HK34" s="267"/>
      <c r="HL34" s="267"/>
      <c r="HM34" s="238">
        <f t="shared" si="113"/>
        <v>0</v>
      </c>
      <c r="HN34" s="267"/>
      <c r="HO34" s="267"/>
      <c r="HP34" s="267"/>
      <c r="HQ34" s="238">
        <f t="shared" si="68"/>
        <v>0</v>
      </c>
      <c r="HR34" s="267"/>
      <c r="HS34" s="267"/>
      <c r="HT34" s="265"/>
      <c r="HU34" s="238">
        <f t="shared" si="114"/>
        <v>0</v>
      </c>
      <c r="HV34" s="265"/>
      <c r="HW34" s="268"/>
      <c r="HX34" s="265"/>
      <c r="HY34" s="265">
        <f t="shared" si="158"/>
        <v>0</v>
      </c>
      <c r="HZ34" s="259">
        <f t="shared" si="115"/>
        <v>0</v>
      </c>
      <c r="IA34" s="267"/>
      <c r="IB34" s="267"/>
      <c r="IC34" s="267"/>
      <c r="ID34" s="238">
        <f t="shared" si="69"/>
        <v>0</v>
      </c>
      <c r="IE34" s="267"/>
      <c r="IF34" s="267"/>
      <c r="IG34" s="267"/>
      <c r="IH34" s="238">
        <f t="shared" si="70"/>
        <v>0</v>
      </c>
      <c r="II34" s="267"/>
      <c r="IJ34" s="267"/>
      <c r="IK34" s="265"/>
      <c r="IL34" s="238">
        <f t="shared" si="71"/>
        <v>0</v>
      </c>
      <c r="IM34" s="265"/>
      <c r="IN34" s="268"/>
      <c r="IO34" s="265"/>
      <c r="IP34" s="265">
        <f t="shared" si="159"/>
        <v>0</v>
      </c>
      <c r="IQ34" s="260">
        <f t="shared" si="72"/>
        <v>0</v>
      </c>
      <c r="IR34" s="250"/>
      <c r="IS34" s="250">
        <f t="shared" si="73"/>
        <v>0</v>
      </c>
      <c r="IT34" s="238"/>
      <c r="IU34" s="238"/>
      <c r="IV34" s="246">
        <f t="shared" si="22"/>
        <v>0</v>
      </c>
      <c r="IW34" s="244"/>
      <c r="IX34" s="254"/>
      <c r="IY34" s="254"/>
      <c r="IZ34" s="247">
        <f t="shared" si="223"/>
        <v>0</v>
      </c>
      <c r="JA34" s="254">
        <f t="shared" si="224"/>
        <v>0</v>
      </c>
      <c r="JB34" s="254"/>
      <c r="JC34" s="254"/>
      <c r="JD34" s="254"/>
      <c r="JE34" s="247">
        <f t="shared" si="225"/>
        <v>0</v>
      </c>
      <c r="JF34" s="269"/>
      <c r="JG34" s="269"/>
      <c r="JH34" s="269"/>
      <c r="JI34" s="247">
        <f t="shared" si="116"/>
        <v>0</v>
      </c>
      <c r="JJ34" s="269"/>
      <c r="JK34" s="269"/>
      <c r="JL34" s="269"/>
      <c r="JM34" s="247">
        <f t="shared" si="190"/>
        <v>0</v>
      </c>
      <c r="JN34" s="269"/>
      <c r="JO34" s="269"/>
      <c r="JP34" s="270"/>
      <c r="JQ34" s="247">
        <f t="shared" si="117"/>
        <v>0</v>
      </c>
      <c r="JR34" s="270"/>
      <c r="JS34" s="270"/>
      <c r="JT34" s="270"/>
      <c r="JU34" s="270"/>
      <c r="JV34" s="247">
        <f t="shared" si="118"/>
        <v>0</v>
      </c>
      <c r="JW34" s="559"/>
      <c r="JX34" s="588"/>
      <c r="JY34" s="589"/>
      <c r="JZ34" s="572"/>
      <c r="KA34" s="269"/>
      <c r="KB34" s="247"/>
      <c r="KC34" s="269"/>
      <c r="KD34" s="269"/>
      <c r="KE34" s="269"/>
      <c r="KF34" s="247">
        <f t="shared" si="191"/>
        <v>0</v>
      </c>
      <c r="KG34" s="269"/>
      <c r="KH34" s="269"/>
      <c r="KI34" s="270"/>
      <c r="KJ34" s="247"/>
      <c r="KK34" s="270"/>
      <c r="KL34" s="270"/>
      <c r="KM34" s="270"/>
      <c r="KN34" s="270"/>
      <c r="KO34" s="262"/>
      <c r="KP34" s="254"/>
      <c r="KQ34" s="254">
        <f>JE34-JV34</f>
        <v>0</v>
      </c>
      <c r="KR34" s="247"/>
      <c r="KS34" s="248"/>
      <c r="KT34" s="211">
        <f>JV34-KO34</f>
        <v>0</v>
      </c>
      <c r="KU34" s="211"/>
      <c r="KV34" s="211"/>
      <c r="KW34" s="211"/>
      <c r="KX34" s="211"/>
      <c r="KY34" s="211"/>
      <c r="KZ34" s="211"/>
      <c r="LA34" s="211"/>
      <c r="LB34" s="211"/>
      <c r="LC34" s="211"/>
      <c r="LD34" s="211"/>
      <c r="LF34" s="193"/>
      <c r="LG34" s="193"/>
      <c r="LH34" s="194">
        <f t="shared" si="226"/>
        <v>0</v>
      </c>
      <c r="LI34" s="193">
        <f t="shared" si="227"/>
        <v>0</v>
      </c>
      <c r="LJ34" s="193"/>
      <c r="LK34" s="193"/>
      <c r="LL34" s="193"/>
      <c r="LM34" s="194">
        <f t="shared" si="197"/>
        <v>0</v>
      </c>
      <c r="LN34" s="189"/>
      <c r="LO34" s="189"/>
      <c r="LP34" s="189"/>
      <c r="LQ34" s="194">
        <f t="shared" si="119"/>
        <v>0</v>
      </c>
      <c r="LR34" s="189"/>
      <c r="LS34" s="189"/>
      <c r="LT34" s="189"/>
      <c r="LU34" s="194">
        <f t="shared" si="74"/>
        <v>0</v>
      </c>
      <c r="LV34" s="189"/>
      <c r="LW34" s="189"/>
      <c r="LX34" s="123"/>
      <c r="LY34" s="194">
        <f t="shared" si="120"/>
        <v>0</v>
      </c>
      <c r="LZ34" s="123"/>
      <c r="MA34" s="123"/>
      <c r="MB34" s="123"/>
      <c r="MC34" s="123">
        <f t="shared" si="160"/>
        <v>0</v>
      </c>
      <c r="MD34" s="121">
        <f t="shared" si="121"/>
        <v>0</v>
      </c>
      <c r="ME34" s="189"/>
      <c r="MF34" s="189"/>
      <c r="MG34" s="189"/>
      <c r="MH34" s="194">
        <f t="shared" si="75"/>
        <v>0</v>
      </c>
      <c r="MI34" s="189"/>
      <c r="MJ34" s="189"/>
      <c r="MK34" s="189"/>
      <c r="ML34" s="194">
        <f t="shared" si="76"/>
        <v>0</v>
      </c>
      <c r="MM34" s="189"/>
      <c r="MN34" s="189"/>
      <c r="MO34" s="123"/>
      <c r="MP34" s="194">
        <f t="shared" si="77"/>
        <v>0</v>
      </c>
      <c r="MQ34" s="123"/>
      <c r="MR34" s="123"/>
      <c r="MS34" s="123"/>
      <c r="MT34" s="123">
        <f t="shared" si="161"/>
        <v>0</v>
      </c>
      <c r="MU34" s="121">
        <f t="shared" si="78"/>
        <v>0</v>
      </c>
      <c r="MV34" s="193"/>
      <c r="MW34" s="193">
        <f t="shared" si="79"/>
        <v>0</v>
      </c>
      <c r="MX34" s="194"/>
      <c r="MY34" s="194"/>
      <c r="MZ34" s="115">
        <f t="shared" si="162"/>
        <v>0</v>
      </c>
      <c r="NB34" s="193"/>
      <c r="NC34" s="193"/>
      <c r="ND34" s="194">
        <f>SUM(NB34:NC34)</f>
        <v>0</v>
      </c>
      <c r="NE34" s="193">
        <f>SUM(ND34)</f>
        <v>0</v>
      </c>
      <c r="NF34" s="193"/>
      <c r="NG34" s="193"/>
      <c r="NH34" s="193"/>
      <c r="NI34" s="194">
        <f>SUM(NE34+NF34-NG34+NH34)</f>
        <v>0</v>
      </c>
      <c r="NJ34" s="189"/>
      <c r="NK34" s="189"/>
      <c r="NL34" s="189"/>
      <c r="NM34" s="194">
        <f t="shared" si="122"/>
        <v>0</v>
      </c>
      <c r="NN34" s="189"/>
      <c r="NO34" s="189"/>
      <c r="NP34" s="189"/>
      <c r="NQ34" s="194">
        <f t="shared" si="80"/>
        <v>0</v>
      </c>
      <c r="NR34" s="189"/>
      <c r="NS34" s="189"/>
      <c r="NT34" s="123"/>
      <c r="NU34" s="194">
        <f t="shared" si="123"/>
        <v>0</v>
      </c>
      <c r="NV34" s="123"/>
      <c r="NW34" s="123"/>
      <c r="NX34" s="123"/>
      <c r="NY34" s="123">
        <f t="shared" si="163"/>
        <v>0</v>
      </c>
      <c r="NZ34" s="121">
        <f t="shared" si="124"/>
        <v>0</v>
      </c>
      <c r="OA34" s="189"/>
      <c r="OB34" s="189"/>
      <c r="OC34" s="189"/>
      <c r="OD34" s="194">
        <f t="shared" si="125"/>
        <v>0</v>
      </c>
      <c r="OE34" s="189"/>
      <c r="OF34" s="189"/>
      <c r="OG34" s="189"/>
      <c r="OH34" s="194">
        <f t="shared" si="81"/>
        <v>0</v>
      </c>
      <c r="OI34" s="189"/>
      <c r="OJ34" s="189"/>
      <c r="OK34" s="123"/>
      <c r="OL34" s="194">
        <f t="shared" si="82"/>
        <v>0</v>
      </c>
      <c r="OM34" s="123"/>
      <c r="ON34" s="123"/>
      <c r="OO34" s="123"/>
      <c r="OP34" s="123">
        <f t="shared" si="164"/>
        <v>0</v>
      </c>
      <c r="OQ34" s="122">
        <f t="shared" si="83"/>
        <v>0</v>
      </c>
      <c r="OR34" s="193"/>
      <c r="OS34" s="193">
        <f t="shared" si="84"/>
        <v>0</v>
      </c>
      <c r="OT34" s="194"/>
      <c r="OU34" s="194"/>
      <c r="OV34" s="115">
        <f t="shared" si="28"/>
        <v>0</v>
      </c>
      <c r="OX34" s="193"/>
      <c r="OY34" s="193"/>
      <c r="OZ34" s="194">
        <f t="shared" si="201"/>
        <v>0</v>
      </c>
      <c r="PA34" s="193">
        <f t="shared" si="202"/>
        <v>0</v>
      </c>
      <c r="PB34" s="193"/>
      <c r="PC34" s="193"/>
      <c r="PD34" s="193"/>
      <c r="PE34" s="194">
        <f t="shared" si="203"/>
        <v>0</v>
      </c>
      <c r="PF34" s="193"/>
      <c r="PG34" s="193"/>
      <c r="PH34" s="189"/>
      <c r="PI34" s="194">
        <f t="shared" si="126"/>
        <v>0</v>
      </c>
      <c r="PJ34" s="189"/>
      <c r="PK34" s="189"/>
      <c r="PL34" s="189"/>
      <c r="PM34" s="194">
        <f t="shared" si="85"/>
        <v>0</v>
      </c>
      <c r="PN34" s="189"/>
      <c r="PO34" s="189"/>
      <c r="PP34" s="123"/>
      <c r="PQ34" s="194">
        <f t="shared" si="127"/>
        <v>0</v>
      </c>
      <c r="PR34" s="123"/>
      <c r="PS34" s="189"/>
      <c r="PT34" s="123"/>
      <c r="PU34" s="123">
        <f t="shared" si="165"/>
        <v>0</v>
      </c>
      <c r="PV34" s="121">
        <f t="shared" si="128"/>
        <v>0</v>
      </c>
      <c r="PW34" s="193"/>
      <c r="PX34" s="193"/>
      <c r="PY34" s="189"/>
      <c r="PZ34" s="194">
        <f t="shared" si="86"/>
        <v>0</v>
      </c>
      <c r="QA34" s="189"/>
      <c r="QB34" s="189"/>
      <c r="QC34" s="189"/>
      <c r="QD34" s="194">
        <f t="shared" si="87"/>
        <v>0</v>
      </c>
      <c r="QE34" s="189"/>
      <c r="QF34" s="189"/>
      <c r="QG34" s="123"/>
      <c r="QH34" s="194">
        <f t="shared" si="88"/>
        <v>0</v>
      </c>
      <c r="QI34" s="123"/>
      <c r="QJ34" s="189"/>
      <c r="QK34" s="123"/>
      <c r="QL34" s="123">
        <f t="shared" si="166"/>
        <v>0</v>
      </c>
      <c r="QM34" s="122">
        <f t="shared" si="167"/>
        <v>0</v>
      </c>
      <c r="QN34" s="193"/>
      <c r="QO34" s="193">
        <f t="shared" si="89"/>
        <v>0</v>
      </c>
      <c r="QP34" s="194"/>
      <c r="QQ34" s="194"/>
      <c r="QR34" s="115">
        <f t="shared" si="129"/>
        <v>0</v>
      </c>
      <c r="QT34" s="193"/>
      <c r="QU34" s="193"/>
      <c r="QV34" s="194">
        <f t="shared" si="204"/>
        <v>0</v>
      </c>
      <c r="QW34" s="193">
        <f t="shared" si="205"/>
        <v>0</v>
      </c>
      <c r="QX34" s="193"/>
      <c r="QY34" s="193"/>
      <c r="QZ34" s="193"/>
      <c r="RA34" s="194">
        <f t="shared" si="206"/>
        <v>0</v>
      </c>
      <c r="RB34" s="189"/>
      <c r="RC34" s="189"/>
      <c r="RD34" s="189"/>
      <c r="RE34" s="194">
        <f t="shared" si="130"/>
        <v>0</v>
      </c>
      <c r="RF34" s="189"/>
      <c r="RG34" s="189"/>
      <c r="RH34" s="189"/>
      <c r="RI34" s="194">
        <f t="shared" si="90"/>
        <v>0</v>
      </c>
      <c r="RJ34" s="189"/>
      <c r="RK34" s="189"/>
      <c r="RL34" s="123"/>
      <c r="RM34" s="194">
        <f t="shared" si="131"/>
        <v>0</v>
      </c>
      <c r="RN34" s="123"/>
      <c r="RO34" s="123"/>
      <c r="RP34" s="123"/>
      <c r="RQ34" s="193">
        <f t="shared" si="132"/>
        <v>0</v>
      </c>
      <c r="RR34" s="121">
        <f t="shared" si="168"/>
        <v>0</v>
      </c>
      <c r="RS34" s="189"/>
      <c r="RT34" s="189"/>
      <c r="RU34" s="189"/>
      <c r="RV34" s="194">
        <f t="shared" si="133"/>
        <v>0</v>
      </c>
      <c r="RW34" s="189"/>
      <c r="RX34" s="189"/>
      <c r="RY34" s="189"/>
      <c r="RZ34" s="194">
        <f t="shared" si="91"/>
        <v>0</v>
      </c>
      <c r="SA34" s="189"/>
      <c r="SB34" s="189"/>
      <c r="SC34" s="123"/>
      <c r="SD34" s="194">
        <f t="shared" si="92"/>
        <v>0</v>
      </c>
      <c r="SE34" s="123"/>
      <c r="SF34" s="123"/>
      <c r="SG34" s="123"/>
      <c r="SH34" s="194">
        <f t="shared" si="134"/>
        <v>0</v>
      </c>
      <c r="SI34" s="122">
        <f t="shared" si="135"/>
        <v>0</v>
      </c>
      <c r="SJ34" s="193"/>
      <c r="SK34" s="193">
        <f t="shared" si="93"/>
        <v>0</v>
      </c>
      <c r="SL34" s="193"/>
      <c r="SM34" s="194"/>
      <c r="SN34" s="115">
        <f t="shared" si="136"/>
        <v>0</v>
      </c>
      <c r="SP34" s="193"/>
      <c r="SQ34" s="193"/>
      <c r="SR34" s="194">
        <f t="shared" si="228"/>
        <v>0</v>
      </c>
      <c r="SS34" s="193">
        <f t="shared" si="229"/>
        <v>0</v>
      </c>
      <c r="ST34" s="193"/>
      <c r="SU34" s="193"/>
      <c r="SV34" s="193"/>
      <c r="SW34" s="194">
        <f>SUM(SS34+ST34-SU34+SV34)</f>
        <v>0</v>
      </c>
      <c r="SX34" s="189"/>
      <c r="SY34" s="189"/>
      <c r="SZ34" s="189"/>
      <c r="TA34" s="194">
        <f t="shared" si="137"/>
        <v>0</v>
      </c>
      <c r="TB34" s="189"/>
      <c r="TC34" s="189"/>
      <c r="TD34" s="189"/>
      <c r="TE34" s="194">
        <f t="shared" si="94"/>
        <v>0</v>
      </c>
      <c r="TF34" s="189"/>
      <c r="TG34" s="189"/>
      <c r="TH34" s="123"/>
      <c r="TI34" s="194">
        <f t="shared" si="138"/>
        <v>0</v>
      </c>
      <c r="TJ34" s="123"/>
      <c r="TK34" s="123"/>
      <c r="TL34" s="123"/>
      <c r="TM34" s="193">
        <f t="shared" si="139"/>
        <v>0</v>
      </c>
      <c r="TN34" s="121">
        <f t="shared" si="169"/>
        <v>0</v>
      </c>
      <c r="TO34" s="189"/>
      <c r="TP34" s="189"/>
      <c r="TQ34" s="189"/>
      <c r="TR34" s="194">
        <f t="shared" si="95"/>
        <v>0</v>
      </c>
      <c r="TS34" s="189"/>
      <c r="TT34" s="189"/>
      <c r="TU34" s="189"/>
      <c r="TV34" s="194">
        <f t="shared" si="96"/>
        <v>0</v>
      </c>
      <c r="TW34" s="189"/>
      <c r="TX34" s="189"/>
      <c r="TY34" s="123"/>
      <c r="TZ34" s="194">
        <f t="shared" si="97"/>
        <v>0</v>
      </c>
      <c r="UA34" s="123"/>
      <c r="UB34" s="123"/>
      <c r="UC34" s="123"/>
      <c r="UD34" s="194">
        <f t="shared" si="140"/>
        <v>0</v>
      </c>
      <c r="UE34" s="122">
        <f t="shared" si="170"/>
        <v>0</v>
      </c>
      <c r="UF34" s="193"/>
      <c r="UG34" s="193">
        <f t="shared" si="98"/>
        <v>0</v>
      </c>
      <c r="UH34" s="194"/>
      <c r="UI34" s="194"/>
      <c r="UJ34" s="194"/>
      <c r="UK34" s="115">
        <f t="shared" si="141"/>
        <v>0</v>
      </c>
      <c r="UL34" s="115">
        <f>CK34+EG34+GC34+HZ34+JV34+MD34+NZ34+PV34+RR34+TN34</f>
        <v>0</v>
      </c>
      <c r="UM34" s="115">
        <f>UL34-AF34</f>
        <v>0</v>
      </c>
      <c r="UN34" s="115">
        <f>DB34+EX34+GT34+IQ34+KO34+MU34+OQ34+QM34+SI34+UE34</f>
        <v>0</v>
      </c>
      <c r="UO34" s="115">
        <f>UN34-AW34</f>
        <v>0</v>
      </c>
      <c r="UP34" s="115"/>
      <c r="UQ34" s="115"/>
      <c r="UR34" s="115">
        <f>BU34+DQ34+FM34+HJ34+JF34+LN34+NJ34+PF34+RB34+SX34</f>
        <v>0</v>
      </c>
      <c r="US34" s="115">
        <f>UR34-P34</f>
        <v>0</v>
      </c>
      <c r="UT34" s="115"/>
      <c r="UU34" s="115"/>
      <c r="UV34" s="115"/>
      <c r="UW34" s="115"/>
      <c r="UX34" s="115"/>
      <c r="UY34" s="115"/>
      <c r="UZ34" s="115"/>
      <c r="VA34" s="115">
        <f>H34-VB34</f>
        <v>0</v>
      </c>
      <c r="VB34" s="193">
        <f>BM34+DI34+FE34+HB34+IX34+LF34+NB34+OX34+QT34+SP34</f>
        <v>0</v>
      </c>
      <c r="VC34" s="193">
        <f>BN34+DJ34+FF34+HC34+IY34+LG34+NC34+OY34+QU34+SQ34</f>
        <v>0</v>
      </c>
      <c r="VD34" s="194">
        <f t="shared" si="142"/>
        <v>0</v>
      </c>
      <c r="VE34" s="193">
        <f t="shared" si="171"/>
        <v>0</v>
      </c>
      <c r="VF34" s="193"/>
      <c r="VG34" s="193"/>
      <c r="VH34" s="193"/>
      <c r="VI34" s="194">
        <f t="shared" si="210"/>
        <v>0</v>
      </c>
      <c r="VJ34" s="189"/>
      <c r="VK34" s="189"/>
      <c r="VL34" s="189"/>
      <c r="VM34" s="194">
        <f t="shared" si="143"/>
        <v>0</v>
      </c>
      <c r="VN34" s="189"/>
      <c r="VO34" s="189"/>
      <c r="VP34" s="189"/>
      <c r="VQ34" s="194">
        <f t="shared" si="99"/>
        <v>0</v>
      </c>
      <c r="VR34" s="189"/>
      <c r="VS34" s="189"/>
      <c r="VT34" s="123"/>
      <c r="VU34" s="194">
        <f t="shared" si="144"/>
        <v>0</v>
      </c>
      <c r="VV34" s="123"/>
      <c r="VW34" s="123"/>
      <c r="VX34" s="123"/>
      <c r="VY34" s="123">
        <v>0</v>
      </c>
      <c r="VZ34" s="121">
        <f t="shared" si="145"/>
        <v>0</v>
      </c>
      <c r="WA34" s="189"/>
      <c r="WB34" s="189"/>
      <c r="WC34" s="189"/>
      <c r="WD34" s="194">
        <f t="shared" si="100"/>
        <v>0</v>
      </c>
      <c r="WE34" s="189"/>
      <c r="WF34" s="189"/>
      <c r="WG34" s="189"/>
      <c r="WH34" s="194">
        <f t="shared" si="101"/>
        <v>0</v>
      </c>
      <c r="WI34" s="189"/>
      <c r="WJ34" s="189"/>
      <c r="WK34" s="123"/>
      <c r="WL34" s="194">
        <f t="shared" si="102"/>
        <v>0</v>
      </c>
      <c r="WM34" s="123"/>
      <c r="WN34" s="123"/>
      <c r="WO34" s="123"/>
      <c r="WP34" s="123">
        <v>0</v>
      </c>
      <c r="WQ34" s="122">
        <f t="shared" si="103"/>
        <v>0</v>
      </c>
      <c r="WR34" s="120"/>
      <c r="WS34" s="120"/>
      <c r="WT34" s="194"/>
      <c r="WU34" s="194"/>
      <c r="WV34" s="115">
        <f t="shared" si="146"/>
        <v>0</v>
      </c>
      <c r="WY34" s="115">
        <f>VI34-BT34-DP34-FL34-HI34-JE34-LM34-NI34-PE34-RA34-SW34</f>
        <v>0</v>
      </c>
      <c r="WZ34" s="115">
        <f>VD34-BO34-DK34-FG34-HD34-IZ34-LH34-ND34-OZ34-QV34-SR34</f>
        <v>0</v>
      </c>
    </row>
    <row r="35" spans="1:624" s="116" customFormat="1" ht="12.75" hidden="1" customHeight="1" x14ac:dyDescent="0.25">
      <c r="A35" s="444" t="s">
        <v>113</v>
      </c>
      <c r="B35" s="416"/>
      <c r="C35" s="416"/>
      <c r="D35" s="416"/>
      <c r="E35" s="416"/>
      <c r="F35" s="257"/>
      <c r="G35" s="280">
        <v>5010499099</v>
      </c>
      <c r="H35" s="250"/>
      <c r="I35" s="250">
        <f>BN35+DJ35+FF35+HC35+IY35+LG35+NC35+OY35+QU35+SQ35</f>
        <v>0</v>
      </c>
      <c r="J35" s="238">
        <f t="shared" ref="J35:J42" si="231">SUM(H35:I35)</f>
        <v>0</v>
      </c>
      <c r="K35" s="250">
        <f t="shared" si="173"/>
        <v>0</v>
      </c>
      <c r="L35" s="250"/>
      <c r="M35" s="250"/>
      <c r="N35" s="250"/>
      <c r="O35" s="238">
        <f t="shared" si="174"/>
        <v>0</v>
      </c>
      <c r="P35" s="250">
        <f>BU35+DQ35+FM35+HJ35+JF35+LN35+NJ35+PF35+RB35+SX35</f>
        <v>0</v>
      </c>
      <c r="Q35" s="250">
        <f>BV35+DR35+FN35+HK35+JG35+LO35+NK35+PG35+RC35+SY35</f>
        <v>0</v>
      </c>
      <c r="R35" s="250">
        <f>BW35+DS35+FO35+HL35+JH35+LP35+NL35+PH35+RD35+SZ35</f>
        <v>0</v>
      </c>
      <c r="S35" s="238">
        <f t="shared" si="37"/>
        <v>0</v>
      </c>
      <c r="T35" s="250">
        <f>BY35+DU35+FQ35+HN35+JJ35+LR35+NN35+PJ35+RF35+TB35</f>
        <v>0</v>
      </c>
      <c r="U35" s="250">
        <f>BZ35+DV35+FR35+HO35+JK35+LS35+NO35+PK35+RG35+TC35</f>
        <v>0</v>
      </c>
      <c r="V35" s="250">
        <f>CA35+DW35+FS35+HP35+JL35+LT35+NP35+PL35+RH35+TD35</f>
        <v>0</v>
      </c>
      <c r="W35" s="238">
        <f t="shared" si="38"/>
        <v>0</v>
      </c>
      <c r="X35" s="250">
        <f>CC35+DY35+FU35+HR35+JN35+LV35+NR35+PN35+RJ35+TF35</f>
        <v>0</v>
      </c>
      <c r="Y35" s="250">
        <f>CD35+DZ35+FV35+HS35+JO35+LW35+NS35+PO35+RK35+TG35</f>
        <v>0</v>
      </c>
      <c r="Z35" s="250">
        <f>CE35+EA35+FW35+HT35+JP35+LX35+NT35+PP35+RL35+TH35</f>
        <v>0</v>
      </c>
      <c r="AA35" s="238">
        <f t="shared" si="39"/>
        <v>0</v>
      </c>
      <c r="AB35" s="250">
        <f>CG35+EC35+FY35+HV35+JR35+LZ35+NV35+PR35+RN35+TJ35</f>
        <v>0</v>
      </c>
      <c r="AC35" s="250">
        <f>CH35+ED35+FZ35+HW35+JS35+MA35+NW35+PS35+RO35+TK35</f>
        <v>0</v>
      </c>
      <c r="AD35" s="250">
        <f>CI35+EE35+GA35+HX35+JT35+MB35+NX35+PT35+RP35+TL35</f>
        <v>0</v>
      </c>
      <c r="AE35" s="250">
        <f t="shared" si="40"/>
        <v>0</v>
      </c>
      <c r="AF35" s="238">
        <f t="shared" si="41"/>
        <v>0</v>
      </c>
      <c r="AG35" s="250">
        <f>CL35+EH35+GD35+IA35+JW35+ME35+OA35+PW35+RS35+TO35</f>
        <v>0</v>
      </c>
      <c r="AH35" s="250">
        <f>CM35+EI35+GE35+IB35+JZ35+MF35+OB35+PX35+RT35+TP35</f>
        <v>0</v>
      </c>
      <c r="AI35" s="250">
        <f>CN35+EJ35+GF35+IC35+KA35+MG35+OC35+PY35+RU35+TQ35</f>
        <v>0</v>
      </c>
      <c r="AJ35" s="238">
        <f t="shared" si="42"/>
        <v>0</v>
      </c>
      <c r="AK35" s="250">
        <f>CP35+EL35+GH35+IE35+KC35+MI35+OE35+QA35+RW35+TS35</f>
        <v>0</v>
      </c>
      <c r="AL35" s="250">
        <f>CQ35+EM35+GI35+IF35+KD35+MJ35+OF35+QB35+RX35+TT35</f>
        <v>0</v>
      </c>
      <c r="AM35" s="250">
        <f>CR35+EN35+GJ35+IG35+KE35+MK35+OG35+QC35+RY35+TU35</f>
        <v>0</v>
      </c>
      <c r="AN35" s="238">
        <f t="shared" si="43"/>
        <v>0</v>
      </c>
      <c r="AO35" s="250">
        <f>CT35+EP35+GL35+II35+KG35+MM35+OI35+QE35+SA35+TW35</f>
        <v>0</v>
      </c>
      <c r="AP35" s="250">
        <f>CU35+EQ35+GM35+IJ35+KH35+MN35+OJ35+QF35+SB35+TX35</f>
        <v>0</v>
      </c>
      <c r="AQ35" s="250">
        <f>CV35+ER35+GN35+IK35+KI35+MO35+OK35+QG35+SC35+TY35</f>
        <v>0</v>
      </c>
      <c r="AR35" s="238">
        <f t="shared" si="44"/>
        <v>0</v>
      </c>
      <c r="AS35" s="250">
        <f>CX35+ET35+GP35+IM35+KK35+MQ35+OM35+QI35+SE35+UA35</f>
        <v>0</v>
      </c>
      <c r="AT35" s="250">
        <f>CY35+EU35+GQ35+IN35+KL35+MR35+ON35+QJ35+SF35+UB35</f>
        <v>0</v>
      </c>
      <c r="AU35" s="250">
        <f>CZ35+EV35+GR35+IO35+KM35+MS35+OO35+QK35+SG35+UC35</f>
        <v>0</v>
      </c>
      <c r="AV35" s="238">
        <f t="shared" si="46"/>
        <v>0</v>
      </c>
      <c r="AW35" s="238">
        <f t="shared" si="147"/>
        <v>0</v>
      </c>
      <c r="AX35" s="250">
        <f t="shared" si="47"/>
        <v>0</v>
      </c>
      <c r="AY35" s="238">
        <f t="shared" si="48"/>
        <v>0</v>
      </c>
      <c r="AZ35" s="238">
        <f>DE35+FA35+GW35+IT35+KR35+MX35+OT35+QP35+SL35+UH35</f>
        <v>0</v>
      </c>
      <c r="BA35" s="238">
        <f>DF35+FB35+GX35+IU35+KS35+MY35+OU35+QQ35+SM35+UI35</f>
        <v>0</v>
      </c>
      <c r="BB35" s="239">
        <f>CK35+EG35+GC35+HZ35+JV35+MD35+NZ35+PV35+RR35+TN35</f>
        <v>0</v>
      </c>
      <c r="BC35" s="239">
        <f t="shared" si="45"/>
        <v>0</v>
      </c>
      <c r="BD35" s="238">
        <f>AZ35-DE35-FA35-GW35-IT35-KR35-MX35-OT35-QP35-SL35-UH35</f>
        <v>0</v>
      </c>
      <c r="BE35" s="240"/>
      <c r="BF35" s="241">
        <f t="shared" si="15"/>
        <v>0</v>
      </c>
      <c r="BG35" s="241">
        <f t="shared" si="49"/>
        <v>0</v>
      </c>
      <c r="BH35" s="242"/>
      <c r="BI35" s="242"/>
      <c r="BJ35" s="241"/>
      <c r="BK35" s="251"/>
      <c r="BL35" s="251">
        <f>DI35+FE35+HB35+IX35+LF35+NB35+OX35+QT35+SP35</f>
        <v>0</v>
      </c>
      <c r="BM35" s="251"/>
      <c r="BN35" s="251"/>
      <c r="BO35" s="238">
        <f t="shared" si="230"/>
        <v>0</v>
      </c>
      <c r="BP35" s="251">
        <f t="shared" si="176"/>
        <v>0</v>
      </c>
      <c r="BQ35" s="251"/>
      <c r="BR35" s="251"/>
      <c r="BS35" s="251"/>
      <c r="BT35" s="238">
        <f>SUM(BP35+BQ35-BR35+BS35)</f>
        <v>0</v>
      </c>
      <c r="BU35" s="251"/>
      <c r="BV35" s="251"/>
      <c r="BW35" s="251"/>
      <c r="BX35" s="238">
        <f t="shared" si="50"/>
        <v>0</v>
      </c>
      <c r="BY35" s="251"/>
      <c r="BZ35" s="251"/>
      <c r="CA35" s="251"/>
      <c r="CB35" s="238">
        <f t="shared" si="51"/>
        <v>0</v>
      </c>
      <c r="CC35" s="251"/>
      <c r="CD35" s="251"/>
      <c r="CE35" s="251"/>
      <c r="CF35" s="238">
        <f t="shared" si="104"/>
        <v>0</v>
      </c>
      <c r="CG35" s="251"/>
      <c r="CH35" s="251"/>
      <c r="CI35" s="251"/>
      <c r="CJ35" s="251">
        <f t="shared" si="148"/>
        <v>0</v>
      </c>
      <c r="CK35" s="238">
        <f t="shared" si="149"/>
        <v>0</v>
      </c>
      <c r="CL35" s="251"/>
      <c r="CM35" s="251"/>
      <c r="CN35" s="251"/>
      <c r="CO35" s="238">
        <f t="shared" si="53"/>
        <v>0</v>
      </c>
      <c r="CP35" s="251"/>
      <c r="CQ35" s="251"/>
      <c r="CR35" s="251"/>
      <c r="CS35" s="238">
        <f t="shared" si="54"/>
        <v>0</v>
      </c>
      <c r="CT35" s="251"/>
      <c r="CU35" s="251"/>
      <c r="CV35" s="251"/>
      <c r="CW35" s="238">
        <f t="shared" si="105"/>
        <v>0</v>
      </c>
      <c r="CX35" s="251"/>
      <c r="CY35" s="251"/>
      <c r="CZ35" s="251"/>
      <c r="DA35" s="251">
        <f t="shared" si="55"/>
        <v>0</v>
      </c>
      <c r="DB35" s="238">
        <f t="shared" si="106"/>
        <v>0</v>
      </c>
      <c r="DC35" s="251"/>
      <c r="DD35" s="251">
        <f t="shared" si="150"/>
        <v>0</v>
      </c>
      <c r="DE35" s="238"/>
      <c r="DF35" s="238"/>
      <c r="DG35" s="243">
        <f t="shared" si="151"/>
        <v>0</v>
      </c>
      <c r="DH35" s="244"/>
      <c r="DI35" s="250"/>
      <c r="DJ35" s="250"/>
      <c r="DK35" s="238">
        <f t="shared" si="215"/>
        <v>0</v>
      </c>
      <c r="DL35" s="250">
        <f t="shared" si="216"/>
        <v>0</v>
      </c>
      <c r="DM35" s="250"/>
      <c r="DN35" s="250"/>
      <c r="DO35" s="250"/>
      <c r="DP35" s="238">
        <f t="shared" si="217"/>
        <v>0</v>
      </c>
      <c r="DQ35" s="250"/>
      <c r="DR35" s="250"/>
      <c r="DS35" s="265"/>
      <c r="DT35" s="238">
        <f t="shared" si="56"/>
        <v>0</v>
      </c>
      <c r="DU35" s="265"/>
      <c r="DV35" s="265"/>
      <c r="DW35" s="265"/>
      <c r="DX35" s="238">
        <f t="shared" si="57"/>
        <v>0</v>
      </c>
      <c r="DY35" s="265"/>
      <c r="DZ35" s="265"/>
      <c r="EA35" s="265"/>
      <c r="EB35" s="238">
        <f t="shared" si="107"/>
        <v>0</v>
      </c>
      <c r="EC35" s="265"/>
      <c r="ED35" s="265"/>
      <c r="EE35" s="265"/>
      <c r="EF35" s="265">
        <f t="shared" si="152"/>
        <v>0</v>
      </c>
      <c r="EG35" s="259">
        <f t="shared" si="153"/>
        <v>0</v>
      </c>
      <c r="EH35" s="250"/>
      <c r="EI35" s="250"/>
      <c r="EJ35" s="265"/>
      <c r="EK35" s="238">
        <f t="shared" si="58"/>
        <v>0</v>
      </c>
      <c r="EL35" s="265"/>
      <c r="EM35" s="265"/>
      <c r="EN35" s="265"/>
      <c r="EO35" s="238">
        <f t="shared" si="59"/>
        <v>0</v>
      </c>
      <c r="EP35" s="265"/>
      <c r="EQ35" s="265"/>
      <c r="ER35" s="265"/>
      <c r="ES35" s="238">
        <f t="shared" si="60"/>
        <v>0</v>
      </c>
      <c r="ET35" s="265"/>
      <c r="EU35" s="265"/>
      <c r="EV35" s="265"/>
      <c r="EW35" s="265">
        <f t="shared" si="154"/>
        <v>0</v>
      </c>
      <c r="EX35" s="260">
        <f t="shared" si="61"/>
        <v>0</v>
      </c>
      <c r="EY35" s="250"/>
      <c r="EZ35" s="250">
        <f t="shared" si="155"/>
        <v>0</v>
      </c>
      <c r="FA35" s="238"/>
      <c r="FB35" s="238"/>
      <c r="FC35" s="246">
        <f t="shared" si="108"/>
        <v>0</v>
      </c>
      <c r="FD35" s="244"/>
      <c r="FE35" s="250"/>
      <c r="FF35" s="250"/>
      <c r="FG35" s="238">
        <f t="shared" si="218"/>
        <v>0</v>
      </c>
      <c r="FH35" s="250">
        <f t="shared" si="219"/>
        <v>0</v>
      </c>
      <c r="FI35" s="250"/>
      <c r="FJ35" s="250"/>
      <c r="FK35" s="250"/>
      <c r="FL35" s="238">
        <f t="shared" ref="FL35:FL41" si="232">SUM(FH35+FI35-FJ35+FK35)</f>
        <v>0</v>
      </c>
      <c r="FM35" s="250"/>
      <c r="FN35" s="250"/>
      <c r="FO35" s="267"/>
      <c r="FP35" s="238">
        <f t="shared" si="109"/>
        <v>0</v>
      </c>
      <c r="FQ35" s="267"/>
      <c r="FR35" s="267"/>
      <c r="FS35" s="267"/>
      <c r="FT35" s="238">
        <f t="shared" si="62"/>
        <v>0</v>
      </c>
      <c r="FU35" s="267"/>
      <c r="FV35" s="267"/>
      <c r="FW35" s="265"/>
      <c r="FX35" s="238">
        <f t="shared" si="110"/>
        <v>0</v>
      </c>
      <c r="FY35" s="265"/>
      <c r="FZ35" s="265"/>
      <c r="GA35" s="265"/>
      <c r="GB35" s="265">
        <f t="shared" si="156"/>
        <v>0</v>
      </c>
      <c r="GC35" s="259">
        <f t="shared" si="111"/>
        <v>0</v>
      </c>
      <c r="GD35" s="250"/>
      <c r="GE35" s="250"/>
      <c r="GF35" s="267"/>
      <c r="GG35" s="238">
        <f t="shared" si="63"/>
        <v>0</v>
      </c>
      <c r="GH35" s="267"/>
      <c r="GI35" s="267"/>
      <c r="GJ35" s="267"/>
      <c r="GK35" s="238">
        <f t="shared" si="64"/>
        <v>0</v>
      </c>
      <c r="GL35" s="267"/>
      <c r="GM35" s="267"/>
      <c r="GN35" s="265"/>
      <c r="GO35" s="238">
        <f t="shared" si="65"/>
        <v>0</v>
      </c>
      <c r="GP35" s="265"/>
      <c r="GQ35" s="265"/>
      <c r="GR35" s="265"/>
      <c r="GS35" s="265">
        <f t="shared" si="157"/>
        <v>0</v>
      </c>
      <c r="GT35" s="260">
        <f t="shared" si="66"/>
        <v>0</v>
      </c>
      <c r="GU35" s="250"/>
      <c r="GV35" s="250">
        <f t="shared" si="67"/>
        <v>0</v>
      </c>
      <c r="GW35" s="238"/>
      <c r="GX35" s="238"/>
      <c r="GY35" s="246">
        <f t="shared" si="112"/>
        <v>0</v>
      </c>
      <c r="GZ35" s="244"/>
      <c r="HA35" s="244"/>
      <c r="HB35" s="250"/>
      <c r="HC35" s="250"/>
      <c r="HD35" s="238">
        <f t="shared" si="220"/>
        <v>0</v>
      </c>
      <c r="HE35" s="250">
        <f t="shared" si="221"/>
        <v>0</v>
      </c>
      <c r="HF35" s="250"/>
      <c r="HG35" s="250"/>
      <c r="HH35" s="238"/>
      <c r="HI35" s="238">
        <f t="shared" si="222"/>
        <v>0</v>
      </c>
      <c r="HJ35" s="267"/>
      <c r="HK35" s="267"/>
      <c r="HL35" s="267"/>
      <c r="HM35" s="238">
        <f t="shared" si="113"/>
        <v>0</v>
      </c>
      <c r="HN35" s="267"/>
      <c r="HO35" s="267"/>
      <c r="HP35" s="267"/>
      <c r="HQ35" s="238">
        <f t="shared" si="68"/>
        <v>0</v>
      </c>
      <c r="HR35" s="267"/>
      <c r="HS35" s="267"/>
      <c r="HT35" s="265"/>
      <c r="HU35" s="238">
        <f t="shared" si="114"/>
        <v>0</v>
      </c>
      <c r="HV35" s="265"/>
      <c r="HW35" s="268"/>
      <c r="HX35" s="265"/>
      <c r="HY35" s="265">
        <f t="shared" si="158"/>
        <v>0</v>
      </c>
      <c r="HZ35" s="259">
        <f t="shared" si="115"/>
        <v>0</v>
      </c>
      <c r="IA35" s="267"/>
      <c r="IB35" s="267"/>
      <c r="IC35" s="267"/>
      <c r="ID35" s="238">
        <f t="shared" si="69"/>
        <v>0</v>
      </c>
      <c r="IE35" s="267"/>
      <c r="IF35" s="267"/>
      <c r="IG35" s="267"/>
      <c r="IH35" s="238">
        <f t="shared" si="70"/>
        <v>0</v>
      </c>
      <c r="II35" s="267"/>
      <c r="IJ35" s="267"/>
      <c r="IK35" s="265"/>
      <c r="IL35" s="238">
        <f t="shared" si="71"/>
        <v>0</v>
      </c>
      <c r="IM35" s="265"/>
      <c r="IN35" s="268"/>
      <c r="IO35" s="265"/>
      <c r="IP35" s="265">
        <f t="shared" si="159"/>
        <v>0</v>
      </c>
      <c r="IQ35" s="260">
        <f t="shared" si="72"/>
        <v>0</v>
      </c>
      <c r="IR35" s="250"/>
      <c r="IS35" s="250">
        <f t="shared" si="73"/>
        <v>0</v>
      </c>
      <c r="IT35" s="238"/>
      <c r="IU35" s="238"/>
      <c r="IV35" s="246">
        <f t="shared" si="22"/>
        <v>0</v>
      </c>
      <c r="IW35" s="244"/>
      <c r="IX35" s="254"/>
      <c r="IY35" s="254"/>
      <c r="IZ35" s="247">
        <f t="shared" si="223"/>
        <v>0</v>
      </c>
      <c r="JA35" s="254">
        <f t="shared" si="224"/>
        <v>0</v>
      </c>
      <c r="JB35" s="254"/>
      <c r="JC35" s="254"/>
      <c r="JD35" s="254"/>
      <c r="JE35" s="247">
        <f t="shared" si="225"/>
        <v>0</v>
      </c>
      <c r="JF35" s="269"/>
      <c r="JG35" s="269"/>
      <c r="JH35" s="269"/>
      <c r="JI35" s="247">
        <f t="shared" si="116"/>
        <v>0</v>
      </c>
      <c r="JJ35" s="269"/>
      <c r="JK35" s="269"/>
      <c r="JL35" s="269"/>
      <c r="JM35" s="247">
        <f t="shared" si="190"/>
        <v>0</v>
      </c>
      <c r="JN35" s="269"/>
      <c r="JO35" s="269"/>
      <c r="JP35" s="270"/>
      <c r="JQ35" s="247">
        <f t="shared" si="117"/>
        <v>0</v>
      </c>
      <c r="JR35" s="270"/>
      <c r="JS35" s="270"/>
      <c r="JT35" s="270"/>
      <c r="JU35" s="270"/>
      <c r="JV35" s="247">
        <f t="shared" si="118"/>
        <v>0</v>
      </c>
      <c r="JW35" s="559"/>
      <c r="JX35" s="588"/>
      <c r="JY35" s="589"/>
      <c r="JZ35" s="572"/>
      <c r="KA35" s="269"/>
      <c r="KB35" s="247"/>
      <c r="KC35" s="269"/>
      <c r="KD35" s="269"/>
      <c r="KE35" s="269"/>
      <c r="KF35" s="247">
        <f t="shared" si="191"/>
        <v>0</v>
      </c>
      <c r="KG35" s="269"/>
      <c r="KH35" s="269"/>
      <c r="KI35" s="270"/>
      <c r="KJ35" s="247"/>
      <c r="KK35" s="270"/>
      <c r="KL35" s="270"/>
      <c r="KM35" s="270"/>
      <c r="KN35" s="270"/>
      <c r="KO35" s="262"/>
      <c r="KP35" s="254"/>
      <c r="KQ35" s="254">
        <f>JE35-JV35</f>
        <v>0</v>
      </c>
      <c r="KR35" s="247"/>
      <c r="KS35" s="248"/>
      <c r="KT35" s="211">
        <f>JV35-KO35</f>
        <v>0</v>
      </c>
      <c r="KU35" s="211"/>
      <c r="KV35" s="211"/>
      <c r="KW35" s="211"/>
      <c r="KX35" s="211"/>
      <c r="KY35" s="211"/>
      <c r="KZ35" s="211"/>
      <c r="LA35" s="211"/>
      <c r="LB35" s="211"/>
      <c r="LC35" s="211"/>
      <c r="LD35" s="211"/>
      <c r="LF35" s="193"/>
      <c r="LG35" s="193"/>
      <c r="LH35" s="194">
        <f t="shared" si="226"/>
        <v>0</v>
      </c>
      <c r="LI35" s="193">
        <f t="shared" si="227"/>
        <v>0</v>
      </c>
      <c r="LJ35" s="193"/>
      <c r="LK35" s="193"/>
      <c r="LL35" s="193"/>
      <c r="LM35" s="194">
        <f t="shared" si="197"/>
        <v>0</v>
      </c>
      <c r="LN35" s="189"/>
      <c r="LO35" s="189"/>
      <c r="LP35" s="189"/>
      <c r="LQ35" s="194">
        <f t="shared" si="119"/>
        <v>0</v>
      </c>
      <c r="LR35" s="189"/>
      <c r="LS35" s="189"/>
      <c r="LT35" s="189"/>
      <c r="LU35" s="194">
        <f t="shared" si="74"/>
        <v>0</v>
      </c>
      <c r="LV35" s="189"/>
      <c r="LW35" s="189"/>
      <c r="LX35" s="123"/>
      <c r="LY35" s="194">
        <f t="shared" si="120"/>
        <v>0</v>
      </c>
      <c r="LZ35" s="123"/>
      <c r="MA35" s="123"/>
      <c r="MB35" s="123"/>
      <c r="MC35" s="123">
        <f t="shared" si="160"/>
        <v>0</v>
      </c>
      <c r="MD35" s="121">
        <f t="shared" si="121"/>
        <v>0</v>
      </c>
      <c r="ME35" s="189"/>
      <c r="MF35" s="189"/>
      <c r="MG35" s="189"/>
      <c r="MH35" s="194">
        <f t="shared" si="75"/>
        <v>0</v>
      </c>
      <c r="MI35" s="189"/>
      <c r="MJ35" s="189"/>
      <c r="MK35" s="189"/>
      <c r="ML35" s="194">
        <f t="shared" si="76"/>
        <v>0</v>
      </c>
      <c r="MM35" s="189"/>
      <c r="MN35" s="189"/>
      <c r="MO35" s="123"/>
      <c r="MP35" s="194">
        <f t="shared" si="77"/>
        <v>0</v>
      </c>
      <c r="MQ35" s="123"/>
      <c r="MR35" s="123"/>
      <c r="MS35" s="123"/>
      <c r="MT35" s="123">
        <f t="shared" si="161"/>
        <v>0</v>
      </c>
      <c r="MU35" s="121">
        <f t="shared" si="78"/>
        <v>0</v>
      </c>
      <c r="MV35" s="193"/>
      <c r="MW35" s="193">
        <f t="shared" si="79"/>
        <v>0</v>
      </c>
      <c r="MX35" s="194"/>
      <c r="MY35" s="194"/>
      <c r="MZ35" s="115">
        <f t="shared" si="162"/>
        <v>0</v>
      </c>
      <c r="NB35" s="193"/>
      <c r="NC35" s="193"/>
      <c r="ND35" s="194">
        <f>SUM(NB35:NC35)</f>
        <v>0</v>
      </c>
      <c r="NE35" s="193">
        <f>SUM(ND35)</f>
        <v>0</v>
      </c>
      <c r="NF35" s="193"/>
      <c r="NG35" s="193"/>
      <c r="NH35" s="193"/>
      <c r="NI35" s="194">
        <f t="shared" ref="NI35:NI39" si="233">SUM(NE35+NF35-NG35+NH35)</f>
        <v>0</v>
      </c>
      <c r="NJ35" s="189"/>
      <c r="NK35" s="189"/>
      <c r="NL35" s="189"/>
      <c r="NM35" s="194">
        <f t="shared" si="122"/>
        <v>0</v>
      </c>
      <c r="NN35" s="189"/>
      <c r="NO35" s="189"/>
      <c r="NP35" s="189"/>
      <c r="NQ35" s="194">
        <f t="shared" si="80"/>
        <v>0</v>
      </c>
      <c r="NR35" s="189"/>
      <c r="NS35" s="189"/>
      <c r="NT35" s="123"/>
      <c r="NU35" s="194">
        <f t="shared" si="123"/>
        <v>0</v>
      </c>
      <c r="NV35" s="123"/>
      <c r="NW35" s="123"/>
      <c r="NX35" s="123"/>
      <c r="NY35" s="123">
        <f t="shared" si="163"/>
        <v>0</v>
      </c>
      <c r="NZ35" s="121">
        <f t="shared" si="124"/>
        <v>0</v>
      </c>
      <c r="OA35" s="189"/>
      <c r="OB35" s="189"/>
      <c r="OC35" s="189"/>
      <c r="OD35" s="194">
        <f t="shared" si="125"/>
        <v>0</v>
      </c>
      <c r="OE35" s="189"/>
      <c r="OF35" s="189"/>
      <c r="OG35" s="189"/>
      <c r="OH35" s="194">
        <f t="shared" si="81"/>
        <v>0</v>
      </c>
      <c r="OI35" s="189"/>
      <c r="OJ35" s="189"/>
      <c r="OK35" s="123"/>
      <c r="OL35" s="194">
        <f t="shared" si="82"/>
        <v>0</v>
      </c>
      <c r="OM35" s="123"/>
      <c r="ON35" s="123"/>
      <c r="OO35" s="123"/>
      <c r="OP35" s="123">
        <f t="shared" si="164"/>
        <v>0</v>
      </c>
      <c r="OQ35" s="122">
        <f t="shared" si="83"/>
        <v>0</v>
      </c>
      <c r="OR35" s="193"/>
      <c r="OS35" s="193">
        <f t="shared" si="84"/>
        <v>0</v>
      </c>
      <c r="OT35" s="194"/>
      <c r="OU35" s="194"/>
      <c r="OV35" s="115">
        <f t="shared" si="28"/>
        <v>0</v>
      </c>
      <c r="OX35" s="193"/>
      <c r="OY35" s="193"/>
      <c r="OZ35" s="194">
        <f t="shared" si="201"/>
        <v>0</v>
      </c>
      <c r="PA35" s="193">
        <f t="shared" si="202"/>
        <v>0</v>
      </c>
      <c r="PB35" s="193"/>
      <c r="PC35" s="193"/>
      <c r="PD35" s="193"/>
      <c r="PE35" s="194">
        <f t="shared" si="203"/>
        <v>0</v>
      </c>
      <c r="PF35" s="193"/>
      <c r="PG35" s="193"/>
      <c r="PH35" s="189"/>
      <c r="PI35" s="194">
        <f t="shared" si="126"/>
        <v>0</v>
      </c>
      <c r="PJ35" s="189"/>
      <c r="PK35" s="189"/>
      <c r="PL35" s="189"/>
      <c r="PM35" s="194">
        <f t="shared" si="85"/>
        <v>0</v>
      </c>
      <c r="PN35" s="189"/>
      <c r="PO35" s="189"/>
      <c r="PP35" s="123"/>
      <c r="PQ35" s="194">
        <f t="shared" si="127"/>
        <v>0</v>
      </c>
      <c r="PR35" s="123"/>
      <c r="PS35" s="189"/>
      <c r="PT35" s="123"/>
      <c r="PU35" s="123">
        <f t="shared" si="165"/>
        <v>0</v>
      </c>
      <c r="PV35" s="121">
        <f t="shared" si="128"/>
        <v>0</v>
      </c>
      <c r="PW35" s="193"/>
      <c r="PX35" s="193"/>
      <c r="PY35" s="189"/>
      <c r="PZ35" s="194">
        <f t="shared" si="86"/>
        <v>0</v>
      </c>
      <c r="QA35" s="189"/>
      <c r="QB35" s="189"/>
      <c r="QC35" s="189"/>
      <c r="QD35" s="194">
        <f t="shared" si="87"/>
        <v>0</v>
      </c>
      <c r="QE35" s="189"/>
      <c r="QF35" s="189"/>
      <c r="QG35" s="123"/>
      <c r="QH35" s="194">
        <f t="shared" si="88"/>
        <v>0</v>
      </c>
      <c r="QI35" s="123"/>
      <c r="QJ35" s="189"/>
      <c r="QK35" s="123"/>
      <c r="QL35" s="123">
        <f t="shared" si="166"/>
        <v>0</v>
      </c>
      <c r="QM35" s="122">
        <f t="shared" si="167"/>
        <v>0</v>
      </c>
      <c r="QN35" s="193"/>
      <c r="QO35" s="193">
        <f t="shared" si="89"/>
        <v>0</v>
      </c>
      <c r="QP35" s="194"/>
      <c r="QQ35" s="194"/>
      <c r="QR35" s="115">
        <f t="shared" si="129"/>
        <v>0</v>
      </c>
      <c r="QT35" s="193"/>
      <c r="QU35" s="193"/>
      <c r="QV35" s="194">
        <f t="shared" si="204"/>
        <v>0</v>
      </c>
      <c r="QW35" s="193">
        <f t="shared" si="205"/>
        <v>0</v>
      </c>
      <c r="QX35" s="193"/>
      <c r="QY35" s="193"/>
      <c r="QZ35" s="193"/>
      <c r="RA35" s="194">
        <f t="shared" si="206"/>
        <v>0</v>
      </c>
      <c r="RB35" s="189"/>
      <c r="RC35" s="189"/>
      <c r="RD35" s="189"/>
      <c r="RE35" s="194">
        <f t="shared" si="130"/>
        <v>0</v>
      </c>
      <c r="RF35" s="189"/>
      <c r="RG35" s="189"/>
      <c r="RH35" s="189"/>
      <c r="RI35" s="194">
        <f t="shared" si="90"/>
        <v>0</v>
      </c>
      <c r="RJ35" s="189"/>
      <c r="RK35" s="189"/>
      <c r="RL35" s="123"/>
      <c r="RM35" s="194">
        <f t="shared" si="131"/>
        <v>0</v>
      </c>
      <c r="RN35" s="123"/>
      <c r="RO35" s="123"/>
      <c r="RP35" s="123"/>
      <c r="RQ35" s="193">
        <f t="shared" si="132"/>
        <v>0</v>
      </c>
      <c r="RR35" s="121">
        <f t="shared" si="168"/>
        <v>0</v>
      </c>
      <c r="RS35" s="189"/>
      <c r="RT35" s="189"/>
      <c r="RU35" s="189"/>
      <c r="RV35" s="194">
        <f t="shared" si="133"/>
        <v>0</v>
      </c>
      <c r="RW35" s="189"/>
      <c r="RX35" s="189"/>
      <c r="RY35" s="189"/>
      <c r="RZ35" s="194">
        <f t="shared" si="91"/>
        <v>0</v>
      </c>
      <c r="SA35" s="189"/>
      <c r="SB35" s="189"/>
      <c r="SC35" s="123"/>
      <c r="SD35" s="194">
        <f t="shared" si="92"/>
        <v>0</v>
      </c>
      <c r="SE35" s="123"/>
      <c r="SF35" s="123"/>
      <c r="SG35" s="123"/>
      <c r="SH35" s="194">
        <f t="shared" si="134"/>
        <v>0</v>
      </c>
      <c r="SI35" s="122">
        <f t="shared" si="135"/>
        <v>0</v>
      </c>
      <c r="SJ35" s="193"/>
      <c r="SK35" s="193">
        <f t="shared" si="93"/>
        <v>0</v>
      </c>
      <c r="SL35" s="193"/>
      <c r="SM35" s="194"/>
      <c r="SN35" s="115">
        <f t="shared" si="136"/>
        <v>0</v>
      </c>
      <c r="SP35" s="193"/>
      <c r="SQ35" s="193"/>
      <c r="SR35" s="194">
        <f t="shared" si="228"/>
        <v>0</v>
      </c>
      <c r="SS35" s="193">
        <f t="shared" si="229"/>
        <v>0</v>
      </c>
      <c r="ST35" s="193"/>
      <c r="SU35" s="193"/>
      <c r="SV35" s="193"/>
      <c r="SW35" s="194">
        <f>SUM(SS35+ST35-SU35+SV35)</f>
        <v>0</v>
      </c>
      <c r="SX35" s="189"/>
      <c r="SY35" s="189"/>
      <c r="SZ35" s="189"/>
      <c r="TA35" s="194">
        <f t="shared" si="137"/>
        <v>0</v>
      </c>
      <c r="TB35" s="189"/>
      <c r="TC35" s="189"/>
      <c r="TD35" s="189"/>
      <c r="TE35" s="194">
        <f t="shared" si="94"/>
        <v>0</v>
      </c>
      <c r="TF35" s="189"/>
      <c r="TG35" s="189"/>
      <c r="TH35" s="123"/>
      <c r="TI35" s="194">
        <f t="shared" si="138"/>
        <v>0</v>
      </c>
      <c r="TJ35" s="123"/>
      <c r="TK35" s="123"/>
      <c r="TL35" s="123"/>
      <c r="TM35" s="193">
        <f t="shared" si="139"/>
        <v>0</v>
      </c>
      <c r="TN35" s="121">
        <f t="shared" si="169"/>
        <v>0</v>
      </c>
      <c r="TO35" s="189"/>
      <c r="TP35" s="189"/>
      <c r="TQ35" s="189"/>
      <c r="TR35" s="194">
        <f t="shared" si="95"/>
        <v>0</v>
      </c>
      <c r="TS35" s="189"/>
      <c r="TT35" s="189"/>
      <c r="TU35" s="189"/>
      <c r="TV35" s="194">
        <f t="shared" si="96"/>
        <v>0</v>
      </c>
      <c r="TW35" s="189"/>
      <c r="TX35" s="189"/>
      <c r="TY35" s="123"/>
      <c r="TZ35" s="194">
        <f t="shared" si="97"/>
        <v>0</v>
      </c>
      <c r="UA35" s="123"/>
      <c r="UB35" s="123"/>
      <c r="UC35" s="123"/>
      <c r="UD35" s="194">
        <f t="shared" si="140"/>
        <v>0</v>
      </c>
      <c r="UE35" s="122">
        <f t="shared" si="170"/>
        <v>0</v>
      </c>
      <c r="UF35" s="193"/>
      <c r="UG35" s="193">
        <f t="shared" si="98"/>
        <v>0</v>
      </c>
      <c r="UH35" s="194"/>
      <c r="UI35" s="194"/>
      <c r="UJ35" s="194"/>
      <c r="UK35" s="115">
        <f t="shared" si="141"/>
        <v>0</v>
      </c>
      <c r="UL35" s="115">
        <f>CK35+EG35+GC35+HZ35+JV35+MD35+NZ35+PV35+RR35+TN35</f>
        <v>0</v>
      </c>
      <c r="UM35" s="115">
        <f>UL35-AF35</f>
        <v>0</v>
      </c>
      <c r="UN35" s="115">
        <f>DB35+EX35+GT35+IQ35+KO35+MU35+OQ35+QM35+SI35+UE35</f>
        <v>0</v>
      </c>
      <c r="UO35" s="115">
        <f>UN35-AW35</f>
        <v>0</v>
      </c>
      <c r="UP35" s="115"/>
      <c r="UQ35" s="115"/>
      <c r="UR35" s="115">
        <f>BU35+DQ35+FM35+HJ35+JF35+LN35+NJ35+PF35+RB35+SX35</f>
        <v>0</v>
      </c>
      <c r="US35" s="115">
        <f>UR35-P35</f>
        <v>0</v>
      </c>
      <c r="UT35" s="115"/>
      <c r="UU35" s="115"/>
      <c r="UV35" s="115"/>
      <c r="UW35" s="115"/>
      <c r="UX35" s="115"/>
      <c r="UY35" s="115"/>
      <c r="UZ35" s="115"/>
      <c r="VA35" s="115">
        <f>H35-VB35</f>
        <v>0</v>
      </c>
      <c r="VB35" s="193">
        <f>BM35+DI35+FE35+HB35+IX35+LF35+NB35+OX35+QT35+SP35</f>
        <v>0</v>
      </c>
      <c r="VC35" s="193">
        <f>BN35+DJ35+FF35+HC35+IY35+LG35+NC35+OY35+QU35+SQ35</f>
        <v>0</v>
      </c>
      <c r="VD35" s="194">
        <f t="shared" si="142"/>
        <v>0</v>
      </c>
      <c r="VE35" s="193">
        <f t="shared" si="171"/>
        <v>0</v>
      </c>
      <c r="VF35" s="193"/>
      <c r="VG35" s="193"/>
      <c r="VH35" s="193"/>
      <c r="VI35" s="194">
        <f t="shared" si="210"/>
        <v>0</v>
      </c>
      <c r="VJ35" s="189"/>
      <c r="VK35" s="189"/>
      <c r="VL35" s="189"/>
      <c r="VM35" s="194">
        <f t="shared" si="143"/>
        <v>0</v>
      </c>
      <c r="VN35" s="189"/>
      <c r="VO35" s="189"/>
      <c r="VP35" s="189"/>
      <c r="VQ35" s="194">
        <f t="shared" si="99"/>
        <v>0</v>
      </c>
      <c r="VR35" s="189"/>
      <c r="VS35" s="189"/>
      <c r="VT35" s="123"/>
      <c r="VU35" s="194">
        <f t="shared" si="144"/>
        <v>0</v>
      </c>
      <c r="VV35" s="123"/>
      <c r="VW35" s="123"/>
      <c r="VX35" s="123"/>
      <c r="VY35" s="123">
        <v>0</v>
      </c>
      <c r="VZ35" s="121">
        <f t="shared" si="145"/>
        <v>0</v>
      </c>
      <c r="WA35" s="189"/>
      <c r="WB35" s="189"/>
      <c r="WC35" s="189"/>
      <c r="WD35" s="194">
        <f t="shared" si="100"/>
        <v>0</v>
      </c>
      <c r="WE35" s="189"/>
      <c r="WF35" s="189"/>
      <c r="WG35" s="189"/>
      <c r="WH35" s="194">
        <f t="shared" si="101"/>
        <v>0</v>
      </c>
      <c r="WI35" s="189"/>
      <c r="WJ35" s="189"/>
      <c r="WK35" s="123"/>
      <c r="WL35" s="194">
        <f t="shared" si="102"/>
        <v>0</v>
      </c>
      <c r="WM35" s="123"/>
      <c r="WN35" s="123"/>
      <c r="WO35" s="123"/>
      <c r="WP35" s="123">
        <v>0</v>
      </c>
      <c r="WQ35" s="122">
        <f t="shared" si="103"/>
        <v>0</v>
      </c>
      <c r="WR35" s="120"/>
      <c r="WS35" s="120"/>
      <c r="WT35" s="194"/>
      <c r="WU35" s="194"/>
      <c r="WV35" s="115">
        <f t="shared" si="146"/>
        <v>0</v>
      </c>
      <c r="WY35" s="115">
        <f>VI35-BT35-DP35-FL35-HI35-JE35-LM35-NI35-PE35-RA35-SW35</f>
        <v>0</v>
      </c>
      <c r="WZ35" s="115">
        <f>VD35-BO35-DK35-FG35-HD35-IZ35-LH35-ND35-OZ35-QV35-SR35</f>
        <v>0</v>
      </c>
    </row>
    <row r="36" spans="1:624" s="116" customFormat="1" ht="12.75" hidden="1" customHeight="1" x14ac:dyDescent="0.25">
      <c r="A36" s="444" t="s">
        <v>114</v>
      </c>
      <c r="B36" s="416"/>
      <c r="C36" s="416"/>
      <c r="D36" s="416"/>
      <c r="E36" s="416"/>
      <c r="F36" s="257"/>
      <c r="G36" s="280">
        <v>5010499099</v>
      </c>
      <c r="H36" s="250"/>
      <c r="I36" s="250">
        <f>BN36+DJ36+FF36+HC36+IY36+LG36+NC36+OY36+QU36+SQ36</f>
        <v>0</v>
      </c>
      <c r="J36" s="238">
        <f t="shared" si="231"/>
        <v>0</v>
      </c>
      <c r="K36" s="250">
        <f t="shared" si="173"/>
        <v>0</v>
      </c>
      <c r="L36" s="250"/>
      <c r="M36" s="250"/>
      <c r="N36" s="250"/>
      <c r="O36" s="238">
        <f t="shared" si="174"/>
        <v>0</v>
      </c>
      <c r="P36" s="250">
        <f>BU36+DQ36+FM36+HJ36+JF36+LN36+NJ36+PF36+RB36+SX36</f>
        <v>0</v>
      </c>
      <c r="Q36" s="250">
        <f>BV36+DR36+FN36+HK36+JG36+LO36+NK36+PG36+RC36+SY36</f>
        <v>0</v>
      </c>
      <c r="R36" s="250">
        <f>BW36+DS36+FO36+HL36+JH36+LP36+NL36+PH36+RD36+SZ36</f>
        <v>0</v>
      </c>
      <c r="S36" s="238">
        <f t="shared" si="37"/>
        <v>0</v>
      </c>
      <c r="T36" s="250">
        <f>BY36+DU36+FQ36+HN36+JJ36+LR36+NN36+PJ36+RF36+TB36</f>
        <v>0</v>
      </c>
      <c r="U36" s="250">
        <f>BZ36+DV36+FR36+HO36+JK36+LS36+NO36+PK36+RG36+TC36</f>
        <v>0</v>
      </c>
      <c r="V36" s="250">
        <f>CA36+DW36+FS36+HP36+JL36+LT36+NP36+PL36+RH36+TD36</f>
        <v>0</v>
      </c>
      <c r="W36" s="238">
        <f t="shared" si="38"/>
        <v>0</v>
      </c>
      <c r="X36" s="250">
        <f>CC36+DY36+FU36+HR36+JN36+LV36+NR36+PN36+RJ36+TF36</f>
        <v>0</v>
      </c>
      <c r="Y36" s="250">
        <f>CD36+DZ36+FV36+HS36+JO36+LW36+NS36+PO36+RK36+TG36</f>
        <v>0</v>
      </c>
      <c r="Z36" s="250">
        <f>CE36+EA36+FW36+HT36+JP36+LX36+NT36+PP36+RL36+TH36</f>
        <v>0</v>
      </c>
      <c r="AA36" s="238">
        <f t="shared" si="39"/>
        <v>0</v>
      </c>
      <c r="AB36" s="250">
        <f>CG36+EC36+FY36+HV36+JR36+LZ36+NV36+PR36+RN36+TJ36</f>
        <v>0</v>
      </c>
      <c r="AC36" s="250">
        <f>CH36+ED36+FZ36+HW36+JS36+MA36+NW36+PS36+RO36+TK36</f>
        <v>0</v>
      </c>
      <c r="AD36" s="250">
        <f>CI36+EE36+GA36+HX36+JT36+MB36+NX36+PT36+RP36+TL36</f>
        <v>0</v>
      </c>
      <c r="AE36" s="250">
        <f t="shared" si="40"/>
        <v>0</v>
      </c>
      <c r="AF36" s="238">
        <f t="shared" si="41"/>
        <v>0</v>
      </c>
      <c r="AG36" s="250">
        <f>CL36+EH36+GD36+IA36+JW36+ME36+OA36+PW36+RS36+TO36</f>
        <v>0</v>
      </c>
      <c r="AH36" s="250">
        <f>CM36+EI36+GE36+IB36+JZ36+MF36+OB36+PX36+RT36+TP36</f>
        <v>0</v>
      </c>
      <c r="AI36" s="250">
        <f>CN36+EJ36+GF36+IC36+KA36+MG36+OC36+PY36+RU36+TQ36</f>
        <v>0</v>
      </c>
      <c r="AJ36" s="238">
        <f t="shared" si="42"/>
        <v>0</v>
      </c>
      <c r="AK36" s="250">
        <f>CP36+EL36+GH36+IE36+KC36+MI36+OE36+QA36+RW36+TS36</f>
        <v>0</v>
      </c>
      <c r="AL36" s="250">
        <f>CQ36+EM36+GI36+IF36+KD36+MJ36+OF36+QB36+RX36+TT36</f>
        <v>0</v>
      </c>
      <c r="AM36" s="250">
        <f>CR36+EN36+GJ36+IG36+KE36+MK36+OG36+QC36+RY36+TU36</f>
        <v>0</v>
      </c>
      <c r="AN36" s="238">
        <f t="shared" si="43"/>
        <v>0</v>
      </c>
      <c r="AO36" s="250">
        <f>CT36+EP36+GL36+II36+KG36+MM36+OI36+QE36+SA36+TW36</f>
        <v>0</v>
      </c>
      <c r="AP36" s="250">
        <f>CU36+EQ36+GM36+IJ36+KH36+MN36+OJ36+QF36+SB36+TX36</f>
        <v>0</v>
      </c>
      <c r="AQ36" s="250">
        <f>CV36+ER36+GN36+IK36+KI36+MO36+OK36+QG36+SC36+TY36</f>
        <v>0</v>
      </c>
      <c r="AR36" s="238">
        <f t="shared" si="44"/>
        <v>0</v>
      </c>
      <c r="AS36" s="250">
        <f>CX36+ET36+GP36+IM36+KK36+MQ36+OM36+QI36+SE36+UA36</f>
        <v>0</v>
      </c>
      <c r="AT36" s="250">
        <f>CY36+EU36+GQ36+IN36+KL36+MR36+ON36+QJ36+SF36+UB36</f>
        <v>0</v>
      </c>
      <c r="AU36" s="250">
        <f>CZ36+EV36+GR36+IO36+KM36+MS36+OO36+QK36+SG36+UC36</f>
        <v>0</v>
      </c>
      <c r="AV36" s="238">
        <f t="shared" si="46"/>
        <v>0</v>
      </c>
      <c r="AW36" s="238">
        <f t="shared" si="147"/>
        <v>0</v>
      </c>
      <c r="AX36" s="250">
        <f t="shared" si="47"/>
        <v>0</v>
      </c>
      <c r="AY36" s="238">
        <f t="shared" si="48"/>
        <v>0</v>
      </c>
      <c r="AZ36" s="238">
        <f>DE36+FA36+GW36+IT36+KR36+MX36+OT36+QP36+SL36+UH36</f>
        <v>0</v>
      </c>
      <c r="BA36" s="238">
        <f>DF36+FB36+GX36+IU36+KS36+MY36+OU36+QQ36+SM36+UI36</f>
        <v>0</v>
      </c>
      <c r="BB36" s="239">
        <f>CK36+EG36+GC36+HZ36+JV36+MD36+NZ36+PV36+RR36+TN36</f>
        <v>0</v>
      </c>
      <c r="BC36" s="239">
        <f t="shared" si="45"/>
        <v>0</v>
      </c>
      <c r="BD36" s="238">
        <f>AZ36-DE36-FA36-GW36-IT36-KR36-MX36-OT36-QP36-SL36-UH36</f>
        <v>0</v>
      </c>
      <c r="BE36" s="240"/>
      <c r="BF36" s="241">
        <f t="shared" si="15"/>
        <v>0</v>
      </c>
      <c r="BG36" s="241">
        <f t="shared" si="49"/>
        <v>0</v>
      </c>
      <c r="BH36" s="242"/>
      <c r="BI36" s="242"/>
      <c r="BJ36" s="241"/>
      <c r="BK36" s="251"/>
      <c r="BL36" s="251">
        <f>DI36+FE36+HB36+IX36+LF36+NB36+OX36+QT36+SP36</f>
        <v>0</v>
      </c>
      <c r="BM36" s="251"/>
      <c r="BN36" s="251"/>
      <c r="BO36" s="238">
        <f t="shared" si="230"/>
        <v>0</v>
      </c>
      <c r="BP36" s="251">
        <f t="shared" si="176"/>
        <v>0</v>
      </c>
      <c r="BQ36" s="251"/>
      <c r="BR36" s="251"/>
      <c r="BS36" s="251"/>
      <c r="BT36" s="238">
        <f>SUM(BP36+BQ36-BR36+BS36)</f>
        <v>0</v>
      </c>
      <c r="BU36" s="251"/>
      <c r="BV36" s="251"/>
      <c r="BW36" s="251"/>
      <c r="BX36" s="238">
        <f t="shared" si="50"/>
        <v>0</v>
      </c>
      <c r="BY36" s="251"/>
      <c r="BZ36" s="251"/>
      <c r="CA36" s="251"/>
      <c r="CB36" s="238">
        <f t="shared" si="51"/>
        <v>0</v>
      </c>
      <c r="CC36" s="251"/>
      <c r="CD36" s="251"/>
      <c r="CE36" s="251"/>
      <c r="CF36" s="238">
        <f t="shared" si="104"/>
        <v>0</v>
      </c>
      <c r="CG36" s="251"/>
      <c r="CH36" s="251"/>
      <c r="CI36" s="251"/>
      <c r="CJ36" s="251">
        <f t="shared" si="148"/>
        <v>0</v>
      </c>
      <c r="CK36" s="238">
        <f t="shared" si="149"/>
        <v>0</v>
      </c>
      <c r="CL36" s="251"/>
      <c r="CM36" s="251"/>
      <c r="CN36" s="251"/>
      <c r="CO36" s="238">
        <f t="shared" si="53"/>
        <v>0</v>
      </c>
      <c r="CP36" s="251"/>
      <c r="CQ36" s="251"/>
      <c r="CR36" s="251"/>
      <c r="CS36" s="238">
        <f t="shared" si="54"/>
        <v>0</v>
      </c>
      <c r="CT36" s="251"/>
      <c r="CU36" s="251"/>
      <c r="CV36" s="251"/>
      <c r="CW36" s="238">
        <f t="shared" si="105"/>
        <v>0</v>
      </c>
      <c r="CX36" s="251"/>
      <c r="CY36" s="251"/>
      <c r="CZ36" s="251"/>
      <c r="DA36" s="251">
        <f t="shared" si="55"/>
        <v>0</v>
      </c>
      <c r="DB36" s="238">
        <f t="shared" si="106"/>
        <v>0</v>
      </c>
      <c r="DC36" s="251"/>
      <c r="DD36" s="251">
        <f t="shared" si="150"/>
        <v>0</v>
      </c>
      <c r="DE36" s="238"/>
      <c r="DF36" s="238"/>
      <c r="DG36" s="243">
        <f t="shared" si="151"/>
        <v>0</v>
      </c>
      <c r="DH36" s="244"/>
      <c r="DI36" s="250"/>
      <c r="DJ36" s="250"/>
      <c r="DK36" s="238">
        <f t="shared" si="215"/>
        <v>0</v>
      </c>
      <c r="DL36" s="250">
        <f t="shared" si="216"/>
        <v>0</v>
      </c>
      <c r="DM36" s="250"/>
      <c r="DN36" s="250"/>
      <c r="DO36" s="250"/>
      <c r="DP36" s="238">
        <f t="shared" si="217"/>
        <v>0</v>
      </c>
      <c r="DQ36" s="250"/>
      <c r="DR36" s="250"/>
      <c r="DS36" s="265"/>
      <c r="DT36" s="238">
        <f t="shared" si="56"/>
        <v>0</v>
      </c>
      <c r="DU36" s="265"/>
      <c r="DV36" s="265"/>
      <c r="DW36" s="265"/>
      <c r="DX36" s="238">
        <f t="shared" si="57"/>
        <v>0</v>
      </c>
      <c r="DY36" s="265"/>
      <c r="DZ36" s="265"/>
      <c r="EA36" s="265"/>
      <c r="EB36" s="238">
        <f t="shared" si="107"/>
        <v>0</v>
      </c>
      <c r="EC36" s="265"/>
      <c r="ED36" s="265"/>
      <c r="EE36" s="265"/>
      <c r="EF36" s="265">
        <f t="shared" si="152"/>
        <v>0</v>
      </c>
      <c r="EG36" s="259">
        <f t="shared" si="153"/>
        <v>0</v>
      </c>
      <c r="EH36" s="250"/>
      <c r="EI36" s="250"/>
      <c r="EJ36" s="265"/>
      <c r="EK36" s="238">
        <f t="shared" si="58"/>
        <v>0</v>
      </c>
      <c r="EL36" s="265"/>
      <c r="EM36" s="265"/>
      <c r="EN36" s="265"/>
      <c r="EO36" s="238">
        <f t="shared" si="59"/>
        <v>0</v>
      </c>
      <c r="EP36" s="265"/>
      <c r="EQ36" s="265"/>
      <c r="ER36" s="265"/>
      <c r="ES36" s="238">
        <f>SUM(EP36:ER36)</f>
        <v>0</v>
      </c>
      <c r="ET36" s="265"/>
      <c r="EU36" s="265"/>
      <c r="EV36" s="265"/>
      <c r="EW36" s="265">
        <f t="shared" si="154"/>
        <v>0</v>
      </c>
      <c r="EX36" s="260">
        <f t="shared" si="61"/>
        <v>0</v>
      </c>
      <c r="EY36" s="250"/>
      <c r="EZ36" s="250">
        <f t="shared" si="155"/>
        <v>0</v>
      </c>
      <c r="FA36" s="238"/>
      <c r="FB36" s="238"/>
      <c r="FC36" s="246">
        <f t="shared" si="108"/>
        <v>0</v>
      </c>
      <c r="FD36" s="244"/>
      <c r="FE36" s="250"/>
      <c r="FF36" s="250"/>
      <c r="FG36" s="238">
        <f t="shared" si="218"/>
        <v>0</v>
      </c>
      <c r="FH36" s="250">
        <f t="shared" si="219"/>
        <v>0</v>
      </c>
      <c r="FI36" s="250"/>
      <c r="FJ36" s="250"/>
      <c r="FK36" s="250"/>
      <c r="FL36" s="238">
        <f t="shared" si="232"/>
        <v>0</v>
      </c>
      <c r="FM36" s="250"/>
      <c r="FN36" s="250"/>
      <c r="FO36" s="267"/>
      <c r="FP36" s="238">
        <f t="shared" si="109"/>
        <v>0</v>
      </c>
      <c r="FQ36" s="267"/>
      <c r="FR36" s="267"/>
      <c r="FS36" s="267"/>
      <c r="FT36" s="238">
        <f t="shared" si="62"/>
        <v>0</v>
      </c>
      <c r="FU36" s="267"/>
      <c r="FV36" s="267"/>
      <c r="FW36" s="265"/>
      <c r="FX36" s="238">
        <f t="shared" si="110"/>
        <v>0</v>
      </c>
      <c r="FY36" s="265"/>
      <c r="FZ36" s="265"/>
      <c r="GA36" s="265"/>
      <c r="GB36" s="265">
        <f t="shared" si="156"/>
        <v>0</v>
      </c>
      <c r="GC36" s="259">
        <f t="shared" si="111"/>
        <v>0</v>
      </c>
      <c r="GD36" s="250"/>
      <c r="GE36" s="250"/>
      <c r="GF36" s="267"/>
      <c r="GG36" s="238">
        <f t="shared" si="63"/>
        <v>0</v>
      </c>
      <c r="GH36" s="267"/>
      <c r="GI36" s="267"/>
      <c r="GJ36" s="267"/>
      <c r="GK36" s="238">
        <f t="shared" si="64"/>
        <v>0</v>
      </c>
      <c r="GL36" s="267"/>
      <c r="GM36" s="267"/>
      <c r="GN36" s="265"/>
      <c r="GO36" s="238">
        <f t="shared" si="65"/>
        <v>0</v>
      </c>
      <c r="GP36" s="265"/>
      <c r="GQ36" s="265"/>
      <c r="GR36" s="265"/>
      <c r="GS36" s="265">
        <f t="shared" si="157"/>
        <v>0</v>
      </c>
      <c r="GT36" s="260">
        <f t="shared" si="66"/>
        <v>0</v>
      </c>
      <c r="GU36" s="250"/>
      <c r="GV36" s="250">
        <f t="shared" si="67"/>
        <v>0</v>
      </c>
      <c r="GW36" s="238"/>
      <c r="GX36" s="238"/>
      <c r="GY36" s="246">
        <f t="shared" si="112"/>
        <v>0</v>
      </c>
      <c r="GZ36" s="244"/>
      <c r="HA36" s="244"/>
      <c r="HB36" s="250"/>
      <c r="HC36" s="250"/>
      <c r="HD36" s="238">
        <f t="shared" si="220"/>
        <v>0</v>
      </c>
      <c r="HE36" s="250">
        <f t="shared" si="221"/>
        <v>0</v>
      </c>
      <c r="HF36" s="250"/>
      <c r="HG36" s="250"/>
      <c r="HH36" s="238"/>
      <c r="HI36" s="238">
        <f t="shared" si="222"/>
        <v>0</v>
      </c>
      <c r="HJ36" s="267"/>
      <c r="HK36" s="267"/>
      <c r="HL36" s="267"/>
      <c r="HM36" s="238">
        <f t="shared" si="113"/>
        <v>0</v>
      </c>
      <c r="HN36" s="267"/>
      <c r="HO36" s="267"/>
      <c r="HP36" s="267"/>
      <c r="HQ36" s="238">
        <f t="shared" si="68"/>
        <v>0</v>
      </c>
      <c r="HR36" s="267"/>
      <c r="HS36" s="267"/>
      <c r="HT36" s="265"/>
      <c r="HU36" s="238">
        <f t="shared" si="114"/>
        <v>0</v>
      </c>
      <c r="HV36" s="265"/>
      <c r="HW36" s="268"/>
      <c r="HX36" s="265"/>
      <c r="HY36" s="265">
        <f t="shared" si="158"/>
        <v>0</v>
      </c>
      <c r="HZ36" s="259">
        <f t="shared" si="115"/>
        <v>0</v>
      </c>
      <c r="IA36" s="267"/>
      <c r="IB36" s="267"/>
      <c r="IC36" s="267"/>
      <c r="ID36" s="238">
        <f t="shared" si="69"/>
        <v>0</v>
      </c>
      <c r="IE36" s="267"/>
      <c r="IF36" s="267"/>
      <c r="IG36" s="267"/>
      <c r="IH36" s="238">
        <f t="shared" si="70"/>
        <v>0</v>
      </c>
      <c r="II36" s="267"/>
      <c r="IJ36" s="267"/>
      <c r="IK36" s="265"/>
      <c r="IL36" s="238">
        <f t="shared" si="71"/>
        <v>0</v>
      </c>
      <c r="IM36" s="265"/>
      <c r="IN36" s="268"/>
      <c r="IO36" s="265"/>
      <c r="IP36" s="265">
        <f t="shared" si="159"/>
        <v>0</v>
      </c>
      <c r="IQ36" s="260">
        <f t="shared" si="72"/>
        <v>0</v>
      </c>
      <c r="IR36" s="250"/>
      <c r="IS36" s="250">
        <f t="shared" si="73"/>
        <v>0</v>
      </c>
      <c r="IT36" s="238"/>
      <c r="IU36" s="238"/>
      <c r="IV36" s="246">
        <f t="shared" si="22"/>
        <v>0</v>
      </c>
      <c r="IW36" s="244"/>
      <c r="IX36" s="254"/>
      <c r="IY36" s="254"/>
      <c r="IZ36" s="247">
        <f t="shared" si="223"/>
        <v>0</v>
      </c>
      <c r="JA36" s="254">
        <f t="shared" si="224"/>
        <v>0</v>
      </c>
      <c r="JB36" s="254"/>
      <c r="JC36" s="254"/>
      <c r="JD36" s="254"/>
      <c r="JE36" s="247">
        <f t="shared" si="225"/>
        <v>0</v>
      </c>
      <c r="JF36" s="269"/>
      <c r="JG36" s="269"/>
      <c r="JH36" s="269"/>
      <c r="JI36" s="247">
        <f t="shared" si="116"/>
        <v>0</v>
      </c>
      <c r="JJ36" s="269"/>
      <c r="JK36" s="269"/>
      <c r="JL36" s="269"/>
      <c r="JM36" s="247">
        <f t="shared" si="190"/>
        <v>0</v>
      </c>
      <c r="JN36" s="269"/>
      <c r="JO36" s="269"/>
      <c r="JP36" s="270"/>
      <c r="JQ36" s="247">
        <f t="shared" si="117"/>
        <v>0</v>
      </c>
      <c r="JR36" s="270"/>
      <c r="JS36" s="270"/>
      <c r="JT36" s="270"/>
      <c r="JU36" s="270"/>
      <c r="JV36" s="247">
        <f t="shared" si="118"/>
        <v>0</v>
      </c>
      <c r="JW36" s="559"/>
      <c r="JX36" s="588"/>
      <c r="JY36" s="589"/>
      <c r="JZ36" s="572"/>
      <c r="KA36" s="269"/>
      <c r="KB36" s="247"/>
      <c r="KC36" s="269"/>
      <c r="KD36" s="269"/>
      <c r="KE36" s="269"/>
      <c r="KF36" s="247">
        <f t="shared" si="191"/>
        <v>0</v>
      </c>
      <c r="KG36" s="269"/>
      <c r="KH36" s="269"/>
      <c r="KI36" s="270"/>
      <c r="KJ36" s="247"/>
      <c r="KK36" s="270"/>
      <c r="KL36" s="270"/>
      <c r="KM36" s="270"/>
      <c r="KN36" s="270"/>
      <c r="KO36" s="262"/>
      <c r="KP36" s="254"/>
      <c r="KQ36" s="254">
        <f>JE36-JV36</f>
        <v>0</v>
      </c>
      <c r="KR36" s="247"/>
      <c r="KS36" s="248"/>
      <c r="KT36" s="211">
        <f>JV36-KO36</f>
        <v>0</v>
      </c>
      <c r="KU36" s="211"/>
      <c r="KV36" s="211"/>
      <c r="KW36" s="211"/>
      <c r="KX36" s="211"/>
      <c r="KY36" s="211"/>
      <c r="KZ36" s="211"/>
      <c r="LA36" s="211"/>
      <c r="LB36" s="211"/>
      <c r="LC36" s="211"/>
      <c r="LD36" s="211"/>
      <c r="LF36" s="193"/>
      <c r="LG36" s="193"/>
      <c r="LH36" s="194">
        <f t="shared" si="226"/>
        <v>0</v>
      </c>
      <c r="LI36" s="193">
        <f t="shared" si="227"/>
        <v>0</v>
      </c>
      <c r="LJ36" s="193"/>
      <c r="LK36" s="193"/>
      <c r="LL36" s="193"/>
      <c r="LM36" s="194">
        <f t="shared" si="197"/>
        <v>0</v>
      </c>
      <c r="LN36" s="189"/>
      <c r="LO36" s="189"/>
      <c r="LP36" s="189"/>
      <c r="LQ36" s="194">
        <f t="shared" si="119"/>
        <v>0</v>
      </c>
      <c r="LR36" s="189"/>
      <c r="LS36" s="189"/>
      <c r="LT36" s="189"/>
      <c r="LU36" s="194">
        <f t="shared" si="74"/>
        <v>0</v>
      </c>
      <c r="LV36" s="189"/>
      <c r="LW36" s="189"/>
      <c r="LX36" s="123"/>
      <c r="LY36" s="194">
        <f t="shared" si="120"/>
        <v>0</v>
      </c>
      <c r="LZ36" s="123"/>
      <c r="MA36" s="123"/>
      <c r="MB36" s="123"/>
      <c r="MC36" s="123">
        <f t="shared" si="160"/>
        <v>0</v>
      </c>
      <c r="MD36" s="121">
        <f t="shared" si="121"/>
        <v>0</v>
      </c>
      <c r="ME36" s="189"/>
      <c r="MF36" s="189"/>
      <c r="MG36" s="189"/>
      <c r="MH36" s="194">
        <f t="shared" si="75"/>
        <v>0</v>
      </c>
      <c r="MI36" s="189"/>
      <c r="MJ36" s="189"/>
      <c r="MK36" s="189"/>
      <c r="ML36" s="194">
        <f t="shared" si="76"/>
        <v>0</v>
      </c>
      <c r="MM36" s="189"/>
      <c r="MN36" s="189"/>
      <c r="MO36" s="123"/>
      <c r="MP36" s="194">
        <f t="shared" si="77"/>
        <v>0</v>
      </c>
      <c r="MQ36" s="123"/>
      <c r="MR36" s="123"/>
      <c r="MS36" s="123"/>
      <c r="MT36" s="123">
        <f t="shared" si="161"/>
        <v>0</v>
      </c>
      <c r="MU36" s="121">
        <f t="shared" si="78"/>
        <v>0</v>
      </c>
      <c r="MV36" s="193"/>
      <c r="MW36" s="193">
        <f t="shared" si="79"/>
        <v>0</v>
      </c>
      <c r="MX36" s="194"/>
      <c r="MY36" s="194"/>
      <c r="MZ36" s="115">
        <f t="shared" si="162"/>
        <v>0</v>
      </c>
      <c r="NB36" s="193"/>
      <c r="NC36" s="193"/>
      <c r="ND36" s="194">
        <f>SUM(NB36:NC36)</f>
        <v>0</v>
      </c>
      <c r="NE36" s="193">
        <f>SUM(ND36)</f>
        <v>0</v>
      </c>
      <c r="NF36" s="193"/>
      <c r="NG36" s="193"/>
      <c r="NH36" s="193"/>
      <c r="NI36" s="194">
        <f t="shared" si="233"/>
        <v>0</v>
      </c>
      <c r="NJ36" s="189"/>
      <c r="NK36" s="189"/>
      <c r="NL36" s="189"/>
      <c r="NM36" s="194">
        <f t="shared" si="122"/>
        <v>0</v>
      </c>
      <c r="NN36" s="189"/>
      <c r="NO36" s="189"/>
      <c r="NP36" s="189"/>
      <c r="NQ36" s="194">
        <f t="shared" si="80"/>
        <v>0</v>
      </c>
      <c r="NR36" s="189"/>
      <c r="NS36" s="189"/>
      <c r="NT36" s="123"/>
      <c r="NU36" s="194">
        <f t="shared" si="123"/>
        <v>0</v>
      </c>
      <c r="NV36" s="123"/>
      <c r="NW36" s="123"/>
      <c r="NX36" s="123"/>
      <c r="NY36" s="123">
        <f t="shared" si="163"/>
        <v>0</v>
      </c>
      <c r="NZ36" s="121">
        <f t="shared" si="124"/>
        <v>0</v>
      </c>
      <c r="OA36" s="189"/>
      <c r="OB36" s="189"/>
      <c r="OC36" s="189"/>
      <c r="OD36" s="194">
        <f t="shared" si="125"/>
        <v>0</v>
      </c>
      <c r="OE36" s="189"/>
      <c r="OF36" s="189"/>
      <c r="OG36" s="189"/>
      <c r="OH36" s="194">
        <f t="shared" si="81"/>
        <v>0</v>
      </c>
      <c r="OI36" s="189"/>
      <c r="OJ36" s="189"/>
      <c r="OK36" s="123"/>
      <c r="OL36" s="194">
        <f t="shared" si="82"/>
        <v>0</v>
      </c>
      <c r="OM36" s="123"/>
      <c r="ON36" s="123"/>
      <c r="OO36" s="123"/>
      <c r="OP36" s="123">
        <f t="shared" si="164"/>
        <v>0</v>
      </c>
      <c r="OQ36" s="122">
        <f t="shared" si="83"/>
        <v>0</v>
      </c>
      <c r="OR36" s="193"/>
      <c r="OS36" s="193">
        <f t="shared" si="84"/>
        <v>0</v>
      </c>
      <c r="OT36" s="194"/>
      <c r="OU36" s="194"/>
      <c r="OV36" s="115">
        <f t="shared" si="28"/>
        <v>0</v>
      </c>
      <c r="OX36" s="193"/>
      <c r="OY36" s="193"/>
      <c r="OZ36" s="194">
        <f t="shared" si="201"/>
        <v>0</v>
      </c>
      <c r="PA36" s="193">
        <f t="shared" si="202"/>
        <v>0</v>
      </c>
      <c r="PB36" s="193"/>
      <c r="PC36" s="193"/>
      <c r="PD36" s="193"/>
      <c r="PE36" s="194">
        <f t="shared" si="203"/>
        <v>0</v>
      </c>
      <c r="PF36" s="193"/>
      <c r="PG36" s="193"/>
      <c r="PH36" s="189"/>
      <c r="PI36" s="194">
        <f t="shared" si="126"/>
        <v>0</v>
      </c>
      <c r="PJ36" s="189"/>
      <c r="PK36" s="189"/>
      <c r="PL36" s="189"/>
      <c r="PM36" s="194">
        <f t="shared" si="85"/>
        <v>0</v>
      </c>
      <c r="PN36" s="189"/>
      <c r="PO36" s="189"/>
      <c r="PP36" s="123"/>
      <c r="PQ36" s="194">
        <f t="shared" si="127"/>
        <v>0</v>
      </c>
      <c r="PR36" s="123"/>
      <c r="PS36" s="189"/>
      <c r="PT36" s="123"/>
      <c r="PU36" s="123">
        <f t="shared" si="165"/>
        <v>0</v>
      </c>
      <c r="PV36" s="121">
        <f t="shared" si="128"/>
        <v>0</v>
      </c>
      <c r="PW36" s="193"/>
      <c r="PX36" s="193"/>
      <c r="PY36" s="189"/>
      <c r="PZ36" s="194">
        <f t="shared" si="86"/>
        <v>0</v>
      </c>
      <c r="QA36" s="189"/>
      <c r="QB36" s="189"/>
      <c r="QC36" s="189"/>
      <c r="QD36" s="194">
        <f t="shared" si="87"/>
        <v>0</v>
      </c>
      <c r="QE36" s="189"/>
      <c r="QF36" s="189"/>
      <c r="QG36" s="123"/>
      <c r="QH36" s="194">
        <f t="shared" si="88"/>
        <v>0</v>
      </c>
      <c r="QI36" s="123"/>
      <c r="QJ36" s="189"/>
      <c r="QK36" s="123"/>
      <c r="QL36" s="123">
        <f t="shared" si="166"/>
        <v>0</v>
      </c>
      <c r="QM36" s="122">
        <f t="shared" si="167"/>
        <v>0</v>
      </c>
      <c r="QN36" s="193"/>
      <c r="QO36" s="193">
        <f t="shared" si="89"/>
        <v>0</v>
      </c>
      <c r="QP36" s="194"/>
      <c r="QQ36" s="194"/>
      <c r="QR36" s="115">
        <f t="shared" si="129"/>
        <v>0</v>
      </c>
      <c r="QT36" s="193"/>
      <c r="QU36" s="193"/>
      <c r="QV36" s="194">
        <f t="shared" si="204"/>
        <v>0</v>
      </c>
      <c r="QW36" s="193">
        <f t="shared" si="205"/>
        <v>0</v>
      </c>
      <c r="QX36" s="193"/>
      <c r="QY36" s="193"/>
      <c r="QZ36" s="193"/>
      <c r="RA36" s="194">
        <f t="shared" si="206"/>
        <v>0</v>
      </c>
      <c r="RB36" s="189"/>
      <c r="RC36" s="189"/>
      <c r="RD36" s="189"/>
      <c r="RE36" s="194">
        <f t="shared" si="130"/>
        <v>0</v>
      </c>
      <c r="RF36" s="189"/>
      <c r="RG36" s="189"/>
      <c r="RH36" s="189"/>
      <c r="RI36" s="194">
        <f t="shared" si="90"/>
        <v>0</v>
      </c>
      <c r="RJ36" s="189"/>
      <c r="RK36" s="189"/>
      <c r="RL36" s="123"/>
      <c r="RM36" s="194">
        <f t="shared" si="131"/>
        <v>0</v>
      </c>
      <c r="RN36" s="123"/>
      <c r="RO36" s="123"/>
      <c r="RP36" s="123"/>
      <c r="RQ36" s="193">
        <f t="shared" si="132"/>
        <v>0</v>
      </c>
      <c r="RR36" s="121">
        <f t="shared" si="168"/>
        <v>0</v>
      </c>
      <c r="RS36" s="189"/>
      <c r="RT36" s="189"/>
      <c r="RU36" s="189"/>
      <c r="RV36" s="194">
        <f t="shared" si="133"/>
        <v>0</v>
      </c>
      <c r="RW36" s="189"/>
      <c r="RX36" s="189"/>
      <c r="RY36" s="189"/>
      <c r="RZ36" s="194">
        <f t="shared" si="91"/>
        <v>0</v>
      </c>
      <c r="SA36" s="189"/>
      <c r="SB36" s="189"/>
      <c r="SC36" s="123"/>
      <c r="SD36" s="194">
        <f t="shared" si="92"/>
        <v>0</v>
      </c>
      <c r="SE36" s="123"/>
      <c r="SF36" s="123"/>
      <c r="SG36" s="123"/>
      <c r="SH36" s="194">
        <f t="shared" si="134"/>
        <v>0</v>
      </c>
      <c r="SI36" s="122">
        <f t="shared" si="135"/>
        <v>0</v>
      </c>
      <c r="SJ36" s="193"/>
      <c r="SK36" s="193">
        <f t="shared" si="93"/>
        <v>0</v>
      </c>
      <c r="SL36" s="193"/>
      <c r="SM36" s="194"/>
      <c r="SN36" s="115">
        <f t="shared" si="136"/>
        <v>0</v>
      </c>
      <c r="SP36" s="193"/>
      <c r="SQ36" s="193"/>
      <c r="SR36" s="194">
        <f t="shared" si="228"/>
        <v>0</v>
      </c>
      <c r="SS36" s="193">
        <f t="shared" si="229"/>
        <v>0</v>
      </c>
      <c r="ST36" s="193"/>
      <c r="SU36" s="193"/>
      <c r="SV36" s="193"/>
      <c r="SW36" s="194">
        <f>SUM(SS36+ST36-SU36+SV36)</f>
        <v>0</v>
      </c>
      <c r="SX36" s="189"/>
      <c r="SY36" s="189"/>
      <c r="SZ36" s="189"/>
      <c r="TA36" s="194">
        <f t="shared" si="137"/>
        <v>0</v>
      </c>
      <c r="TB36" s="189"/>
      <c r="TC36" s="189"/>
      <c r="TD36" s="189"/>
      <c r="TE36" s="194">
        <f t="shared" si="94"/>
        <v>0</v>
      </c>
      <c r="TF36" s="189"/>
      <c r="TG36" s="189"/>
      <c r="TH36" s="123"/>
      <c r="TI36" s="194">
        <f t="shared" si="138"/>
        <v>0</v>
      </c>
      <c r="TJ36" s="123"/>
      <c r="TK36" s="123"/>
      <c r="TL36" s="123"/>
      <c r="TM36" s="193">
        <f t="shared" si="139"/>
        <v>0</v>
      </c>
      <c r="TN36" s="121">
        <f t="shared" si="169"/>
        <v>0</v>
      </c>
      <c r="TO36" s="189"/>
      <c r="TP36" s="189"/>
      <c r="TQ36" s="189"/>
      <c r="TR36" s="194">
        <f t="shared" si="95"/>
        <v>0</v>
      </c>
      <c r="TS36" s="189"/>
      <c r="TT36" s="189"/>
      <c r="TU36" s="189"/>
      <c r="TV36" s="194">
        <f t="shared" si="96"/>
        <v>0</v>
      </c>
      <c r="TW36" s="189"/>
      <c r="TX36" s="189"/>
      <c r="TY36" s="123"/>
      <c r="TZ36" s="194">
        <f t="shared" si="97"/>
        <v>0</v>
      </c>
      <c r="UA36" s="123"/>
      <c r="UB36" s="123"/>
      <c r="UC36" s="123"/>
      <c r="UD36" s="194">
        <f t="shared" si="140"/>
        <v>0</v>
      </c>
      <c r="UE36" s="122">
        <f t="shared" si="170"/>
        <v>0</v>
      </c>
      <c r="UF36" s="193"/>
      <c r="UG36" s="193">
        <f t="shared" si="98"/>
        <v>0</v>
      </c>
      <c r="UH36" s="194"/>
      <c r="UI36" s="194"/>
      <c r="UJ36" s="194"/>
      <c r="UK36" s="115">
        <f t="shared" si="141"/>
        <v>0</v>
      </c>
      <c r="UL36" s="115">
        <f>CK36+EG36+GC36+HZ36+JV36+MD36+NZ36+PV36+RR36+TN36</f>
        <v>0</v>
      </c>
      <c r="UM36" s="115">
        <f>UL36-AF36</f>
        <v>0</v>
      </c>
      <c r="UN36" s="115">
        <f>DB36+EX36+GT36+IQ36+KO36+MU36+OQ36+QM36+SI36+UE36</f>
        <v>0</v>
      </c>
      <c r="UO36" s="115">
        <f>UN36-AW36</f>
        <v>0</v>
      </c>
      <c r="UP36" s="115"/>
      <c r="UQ36" s="115"/>
      <c r="UR36" s="115">
        <f>BU36+DQ36+FM36+HJ36+JF36+LN36+NJ36+PF36+RB36+SX36</f>
        <v>0</v>
      </c>
      <c r="US36" s="115">
        <f>UR36-P36</f>
        <v>0</v>
      </c>
      <c r="UT36" s="115"/>
      <c r="UU36" s="115"/>
      <c r="UV36" s="115"/>
      <c r="UW36" s="115"/>
      <c r="UX36" s="115"/>
      <c r="UY36" s="115"/>
      <c r="UZ36" s="115"/>
      <c r="VA36" s="115">
        <f>H36-VB36</f>
        <v>0</v>
      </c>
      <c r="VB36" s="193">
        <f>BM36+DI36+FE36+HB36+IX36+LF36+NB36+OX36+QT36+SP36</f>
        <v>0</v>
      </c>
      <c r="VC36" s="193">
        <f>BN36+DJ36+FF36+HC36+IY36+LG36+NC36+OY36+QU36+SQ36</f>
        <v>0</v>
      </c>
      <c r="VD36" s="194">
        <f t="shared" si="142"/>
        <v>0</v>
      </c>
      <c r="VE36" s="193">
        <f t="shared" si="171"/>
        <v>0</v>
      </c>
      <c r="VF36" s="193"/>
      <c r="VG36" s="193"/>
      <c r="VH36" s="193"/>
      <c r="VI36" s="194">
        <f t="shared" si="210"/>
        <v>0</v>
      </c>
      <c r="VJ36" s="189"/>
      <c r="VK36" s="189"/>
      <c r="VL36" s="189"/>
      <c r="VM36" s="194">
        <f t="shared" si="143"/>
        <v>0</v>
      </c>
      <c r="VN36" s="189"/>
      <c r="VO36" s="189"/>
      <c r="VP36" s="189"/>
      <c r="VQ36" s="194">
        <f t="shared" si="99"/>
        <v>0</v>
      </c>
      <c r="VR36" s="189"/>
      <c r="VS36" s="189"/>
      <c r="VT36" s="123"/>
      <c r="VU36" s="194">
        <f t="shared" si="144"/>
        <v>0</v>
      </c>
      <c r="VV36" s="123"/>
      <c r="VW36" s="123"/>
      <c r="VX36" s="123"/>
      <c r="VY36" s="123">
        <v>0</v>
      </c>
      <c r="VZ36" s="121">
        <f t="shared" si="145"/>
        <v>0</v>
      </c>
      <c r="WA36" s="189"/>
      <c r="WB36" s="189"/>
      <c r="WC36" s="189"/>
      <c r="WD36" s="194">
        <f t="shared" si="100"/>
        <v>0</v>
      </c>
      <c r="WE36" s="189"/>
      <c r="WF36" s="189"/>
      <c r="WG36" s="189"/>
      <c r="WH36" s="194">
        <f t="shared" si="101"/>
        <v>0</v>
      </c>
      <c r="WI36" s="189"/>
      <c r="WJ36" s="189"/>
      <c r="WK36" s="123"/>
      <c r="WL36" s="194">
        <f t="shared" si="102"/>
        <v>0</v>
      </c>
      <c r="WM36" s="123"/>
      <c r="WN36" s="123"/>
      <c r="WO36" s="123"/>
      <c r="WP36" s="123">
        <v>0</v>
      </c>
      <c r="WQ36" s="122">
        <f t="shared" si="103"/>
        <v>0</v>
      </c>
      <c r="WR36" s="120"/>
      <c r="WS36" s="120"/>
      <c r="WT36" s="194"/>
      <c r="WU36" s="194"/>
      <c r="WV36" s="115">
        <f t="shared" si="146"/>
        <v>0</v>
      </c>
      <c r="WY36" s="115">
        <f>VI36-BT36-DP36-FL36-HI36-JE36-LM36-NI36-PE36-RA36-SW36</f>
        <v>0</v>
      </c>
      <c r="WZ36" s="115">
        <f>VD36-BO36-DK36-FG36-HD36-IZ36-LH36-ND36-OZ36-QV36-SR36</f>
        <v>0</v>
      </c>
    </row>
    <row r="37" spans="1:624" s="116" customFormat="1" ht="12.75" hidden="1" customHeight="1" x14ac:dyDescent="0.25">
      <c r="A37" s="444" t="s">
        <v>115</v>
      </c>
      <c r="B37" s="416"/>
      <c r="C37" s="416"/>
      <c r="D37" s="416"/>
      <c r="E37" s="416"/>
      <c r="F37" s="257"/>
      <c r="G37" s="281">
        <v>5010299000</v>
      </c>
      <c r="H37" s="250"/>
      <c r="I37" s="250">
        <f>BN37+DJ37+FF37+HC37+IY37+LG37+NC37+OY37+QU37+SQ37</f>
        <v>0</v>
      </c>
      <c r="J37" s="238">
        <f t="shared" si="231"/>
        <v>0</v>
      </c>
      <c r="K37" s="250">
        <f t="shared" si="173"/>
        <v>0</v>
      </c>
      <c r="L37" s="250"/>
      <c r="M37" s="250"/>
      <c r="N37" s="250"/>
      <c r="O37" s="238">
        <f t="shared" si="174"/>
        <v>0</v>
      </c>
      <c r="P37" s="250">
        <f>BU37+DQ37+FM37+HJ37+JF37+LN37+NJ37+PF37+RB37+SX37</f>
        <v>0</v>
      </c>
      <c r="Q37" s="250">
        <f>BV37+DR37+FN37+HK37+JG37+LO37+NK37+PG37+RC37+SY37</f>
        <v>0</v>
      </c>
      <c r="R37" s="250">
        <f>BW37+DS37+FO37+HL37+JH37+LP37+NL37+PH37+RD37+SZ37</f>
        <v>0</v>
      </c>
      <c r="S37" s="238">
        <f t="shared" si="37"/>
        <v>0</v>
      </c>
      <c r="T37" s="250">
        <f>BY37+DU37+FQ37+HN37+JJ37+LR37+NN37+PJ37+RF37+TB37</f>
        <v>0</v>
      </c>
      <c r="U37" s="250">
        <f>BZ37+DV37+FR37+HO37+JK37+LS37+NO37+PK37+RG37+TC37</f>
        <v>0</v>
      </c>
      <c r="V37" s="250">
        <f>CA37+DW37+FS37+HP37+JL37+LT37+NP37+PL37+RH37+TD37</f>
        <v>0</v>
      </c>
      <c r="W37" s="238">
        <f t="shared" si="38"/>
        <v>0</v>
      </c>
      <c r="X37" s="250">
        <f>CC37+DY37+FU37+HR37+JN37+LV37+NR37+PN37+RJ37+TF37</f>
        <v>0</v>
      </c>
      <c r="Y37" s="250">
        <f>CD37+DZ37+FV37+HS37+JO37+LW37+NS37+PO37+RK37+TG37</f>
        <v>0</v>
      </c>
      <c r="Z37" s="250">
        <f>CE37+EA37+FW37+HT37+JP37+LX37+NT37+PP37+RL37+TH37</f>
        <v>0</v>
      </c>
      <c r="AA37" s="238">
        <f t="shared" si="39"/>
        <v>0</v>
      </c>
      <c r="AB37" s="250">
        <f>CG37+EC37+FY37+HV37+JR37+LZ37+NV37+PR37+RN37+TJ37</f>
        <v>0</v>
      </c>
      <c r="AC37" s="250">
        <f>CH37+ED37+FZ37+HW37+JS37+MA37+NW37+PS37+RO37+TK37</f>
        <v>0</v>
      </c>
      <c r="AD37" s="250">
        <f>CI37+EE37+GA37+HX37+JT37+MB37+NX37+PT37+RP37+TL37</f>
        <v>0</v>
      </c>
      <c r="AE37" s="250">
        <f t="shared" si="40"/>
        <v>0</v>
      </c>
      <c r="AF37" s="238">
        <f t="shared" si="41"/>
        <v>0</v>
      </c>
      <c r="AG37" s="250">
        <f>CL37+EH37+GD37+IA37+JW37+ME37+OA37+PW37+RS37+TO37</f>
        <v>0</v>
      </c>
      <c r="AH37" s="250">
        <f>CM37+EI37+GE37+IB37+JZ37+MF37+OB37+PX37+RT37+TP37</f>
        <v>0</v>
      </c>
      <c r="AI37" s="250">
        <f>CN37+EJ37+GF37+IC37+KA37+MG37+OC37+PY37+RU37+TQ37</f>
        <v>0</v>
      </c>
      <c r="AJ37" s="238">
        <f t="shared" si="42"/>
        <v>0</v>
      </c>
      <c r="AK37" s="250">
        <f>CP37+EL37+GH37+IE37+KC37+MI37+OE37+QA37+RW37+TS37</f>
        <v>0</v>
      </c>
      <c r="AL37" s="250">
        <f>CQ37+EM37+GI37+IF37+KD37+MJ37+OF37+QB37+RX37+TT37</f>
        <v>0</v>
      </c>
      <c r="AM37" s="250">
        <f>CR37+EN37+GJ37+IG37+KE37+MK37+OG37+QC37+RY37+TU37</f>
        <v>0</v>
      </c>
      <c r="AN37" s="238">
        <f t="shared" si="43"/>
        <v>0</v>
      </c>
      <c r="AO37" s="250">
        <f>CT37+EP37+GL37+II37+KG37+MM37+OI37+QE37+SA37+TW37</f>
        <v>0</v>
      </c>
      <c r="AP37" s="250">
        <f>CU37+EQ37+GM37+IJ37+KH37+MN37+OJ37+QF37+SB37+TX37</f>
        <v>0</v>
      </c>
      <c r="AQ37" s="250">
        <f>CV37+ER37+GN37+IK37+KI37+MO37+OK37+QG37+SC37+TY37</f>
        <v>0</v>
      </c>
      <c r="AR37" s="238">
        <f t="shared" si="44"/>
        <v>0</v>
      </c>
      <c r="AS37" s="250">
        <f>CX37+ET37+GP37+IM37+KK37+MQ37+OM37+QI37+SE37+UA37</f>
        <v>0</v>
      </c>
      <c r="AT37" s="250">
        <f>CY37+EU37+GQ37+IN37+KL37+MR37+ON37+QJ37+SF37+UB37</f>
        <v>0</v>
      </c>
      <c r="AU37" s="250">
        <f>CZ37+EV37+GR37+IO37+KM37+MS37+OO37+QK37+SG37+UC37</f>
        <v>0</v>
      </c>
      <c r="AV37" s="238">
        <f t="shared" si="46"/>
        <v>0</v>
      </c>
      <c r="AW37" s="238">
        <f t="shared" si="147"/>
        <v>0</v>
      </c>
      <c r="AX37" s="250">
        <f t="shared" si="47"/>
        <v>0</v>
      </c>
      <c r="AY37" s="238">
        <f t="shared" si="48"/>
        <v>0</v>
      </c>
      <c r="AZ37" s="238">
        <f>DE37+FA37+GW37+IT37+KR37+MX37+OT37+QP37+SL37+UH37</f>
        <v>0</v>
      </c>
      <c r="BA37" s="238">
        <f>DF37+FB37+GX37+IU37+KS37+MY37+OU37+QQ37+SM37+UI37</f>
        <v>0</v>
      </c>
      <c r="BB37" s="239">
        <f>CK37+EG37+GC37+HZ37+JV37+MD37+NZ37+PV37+RR37+TN37</f>
        <v>0</v>
      </c>
      <c r="BC37" s="239">
        <f t="shared" si="45"/>
        <v>0</v>
      </c>
      <c r="BD37" s="238">
        <f>AZ37-DE37-FA37-GW37-IT37-KR37-MX37-OT37-QP37-SL37-UH37</f>
        <v>0</v>
      </c>
      <c r="BE37" s="240"/>
      <c r="BF37" s="241">
        <f t="shared" si="15"/>
        <v>0</v>
      </c>
      <c r="BG37" s="241">
        <f t="shared" si="49"/>
        <v>0</v>
      </c>
      <c r="BH37" s="242"/>
      <c r="BI37" s="242"/>
      <c r="BJ37" s="241"/>
      <c r="BK37" s="251"/>
      <c r="BL37" s="251">
        <f>DI37+FE37+HB37+IX37+LF37+NB37+OX37+QT37+SP37</f>
        <v>0</v>
      </c>
      <c r="BM37" s="251"/>
      <c r="BN37" s="251"/>
      <c r="BO37" s="238">
        <f t="shared" si="230"/>
        <v>0</v>
      </c>
      <c r="BP37" s="251">
        <f t="shared" si="176"/>
        <v>0</v>
      </c>
      <c r="BQ37" s="251"/>
      <c r="BR37" s="251"/>
      <c r="BS37" s="251"/>
      <c r="BT37" s="238">
        <f t="shared" ref="BT37:BT40" si="234">SUM(BP37+BQ37-BR37+BS37)</f>
        <v>0</v>
      </c>
      <c r="BU37" s="251"/>
      <c r="BV37" s="251"/>
      <c r="BW37" s="251"/>
      <c r="BX37" s="238"/>
      <c r="BY37" s="251"/>
      <c r="BZ37" s="251"/>
      <c r="CA37" s="251"/>
      <c r="CB37" s="238"/>
      <c r="CC37" s="251"/>
      <c r="CD37" s="251"/>
      <c r="CE37" s="251"/>
      <c r="CF37" s="238">
        <f>SUM(CC37:CE37)</f>
        <v>0</v>
      </c>
      <c r="CG37" s="251"/>
      <c r="CH37" s="251"/>
      <c r="CI37" s="251"/>
      <c r="CJ37" s="251">
        <f t="shared" si="148"/>
        <v>0</v>
      </c>
      <c r="CK37" s="238">
        <f t="shared" si="149"/>
        <v>0</v>
      </c>
      <c r="CL37" s="251"/>
      <c r="CM37" s="251"/>
      <c r="CN37" s="251"/>
      <c r="CO37" s="238"/>
      <c r="CP37" s="251"/>
      <c r="CQ37" s="251"/>
      <c r="CR37" s="251"/>
      <c r="CS37" s="238"/>
      <c r="CT37" s="251"/>
      <c r="CU37" s="251"/>
      <c r="CV37" s="251"/>
      <c r="CW37" s="238">
        <f t="shared" si="105"/>
        <v>0</v>
      </c>
      <c r="CX37" s="251"/>
      <c r="CY37" s="251"/>
      <c r="CZ37" s="251"/>
      <c r="DA37" s="251">
        <f t="shared" si="55"/>
        <v>0</v>
      </c>
      <c r="DB37" s="238">
        <f t="shared" si="106"/>
        <v>0</v>
      </c>
      <c r="DC37" s="251"/>
      <c r="DD37" s="250">
        <f t="shared" si="150"/>
        <v>0</v>
      </c>
      <c r="DE37" s="238"/>
      <c r="DF37" s="238"/>
      <c r="DG37" s="243"/>
      <c r="DH37" s="244"/>
      <c r="DI37" s="250"/>
      <c r="DJ37" s="250"/>
      <c r="DK37" s="238">
        <f t="shared" si="215"/>
        <v>0</v>
      </c>
      <c r="DL37" s="250">
        <f t="shared" si="216"/>
        <v>0</v>
      </c>
      <c r="DM37" s="250"/>
      <c r="DN37" s="250"/>
      <c r="DO37" s="250"/>
      <c r="DP37" s="238">
        <f t="shared" si="217"/>
        <v>0</v>
      </c>
      <c r="DQ37" s="250"/>
      <c r="DR37" s="250"/>
      <c r="DS37" s="265"/>
      <c r="DT37" s="238"/>
      <c r="DU37" s="265"/>
      <c r="DV37" s="265"/>
      <c r="DW37" s="265"/>
      <c r="DX37" s="238"/>
      <c r="DY37" s="265"/>
      <c r="DZ37" s="265"/>
      <c r="EA37" s="265"/>
      <c r="EB37" s="238">
        <f t="shared" si="107"/>
        <v>0</v>
      </c>
      <c r="EC37" s="265"/>
      <c r="ED37" s="265"/>
      <c r="EE37" s="265"/>
      <c r="EF37" s="265">
        <f t="shared" si="152"/>
        <v>0</v>
      </c>
      <c r="EG37" s="259">
        <f t="shared" si="153"/>
        <v>0</v>
      </c>
      <c r="EH37" s="250"/>
      <c r="EI37" s="250"/>
      <c r="EJ37" s="265"/>
      <c r="EK37" s="238"/>
      <c r="EL37" s="265"/>
      <c r="EM37" s="265"/>
      <c r="EN37" s="265"/>
      <c r="EO37" s="238"/>
      <c r="EP37" s="265"/>
      <c r="EQ37" s="265"/>
      <c r="ER37" s="265"/>
      <c r="ES37" s="238">
        <f>SUM(EP37:ER37)</f>
        <v>0</v>
      </c>
      <c r="ET37" s="265"/>
      <c r="EU37" s="265"/>
      <c r="EV37" s="265"/>
      <c r="EW37" s="265">
        <f t="shared" si="154"/>
        <v>0</v>
      </c>
      <c r="EX37" s="260">
        <f t="shared" si="61"/>
        <v>0</v>
      </c>
      <c r="EY37" s="250"/>
      <c r="EZ37" s="250">
        <f t="shared" si="155"/>
        <v>0</v>
      </c>
      <c r="FA37" s="238"/>
      <c r="FB37" s="238"/>
      <c r="FC37" s="246"/>
      <c r="FD37" s="244"/>
      <c r="FE37" s="250"/>
      <c r="FF37" s="250"/>
      <c r="FG37" s="238">
        <f t="shared" si="218"/>
        <v>0</v>
      </c>
      <c r="FH37" s="250">
        <f t="shared" si="219"/>
        <v>0</v>
      </c>
      <c r="FI37" s="250"/>
      <c r="FJ37" s="250"/>
      <c r="FK37" s="250"/>
      <c r="FL37" s="238">
        <f t="shared" si="232"/>
        <v>0</v>
      </c>
      <c r="FM37" s="250"/>
      <c r="FN37" s="250"/>
      <c r="FO37" s="267"/>
      <c r="FP37" s="238">
        <f t="shared" si="109"/>
        <v>0</v>
      </c>
      <c r="FQ37" s="267"/>
      <c r="FR37" s="267"/>
      <c r="FS37" s="267"/>
      <c r="FT37" s="238"/>
      <c r="FU37" s="267"/>
      <c r="FV37" s="267"/>
      <c r="FW37" s="265"/>
      <c r="FX37" s="238">
        <f t="shared" si="110"/>
        <v>0</v>
      </c>
      <c r="FY37" s="265"/>
      <c r="FZ37" s="265"/>
      <c r="GA37" s="265"/>
      <c r="GB37" s="265">
        <f t="shared" si="156"/>
        <v>0</v>
      </c>
      <c r="GC37" s="259">
        <f t="shared" si="111"/>
        <v>0</v>
      </c>
      <c r="GD37" s="250"/>
      <c r="GE37" s="250"/>
      <c r="GF37" s="267"/>
      <c r="GG37" s="238"/>
      <c r="GH37" s="267"/>
      <c r="GI37" s="267"/>
      <c r="GJ37" s="267"/>
      <c r="GK37" s="238"/>
      <c r="GL37" s="267"/>
      <c r="GM37" s="267"/>
      <c r="GN37" s="265"/>
      <c r="GO37" s="238">
        <f t="shared" si="65"/>
        <v>0</v>
      </c>
      <c r="GP37" s="265"/>
      <c r="GQ37" s="265"/>
      <c r="GR37" s="265"/>
      <c r="GS37" s="265">
        <f t="shared" si="157"/>
        <v>0</v>
      </c>
      <c r="GT37" s="260">
        <f t="shared" si="66"/>
        <v>0</v>
      </c>
      <c r="GU37" s="250"/>
      <c r="GV37" s="250">
        <f t="shared" si="67"/>
        <v>0</v>
      </c>
      <c r="GW37" s="238"/>
      <c r="GX37" s="238"/>
      <c r="GY37" s="246"/>
      <c r="GZ37" s="244"/>
      <c r="HA37" s="244"/>
      <c r="HB37" s="250"/>
      <c r="HC37" s="250"/>
      <c r="HD37" s="238">
        <f t="shared" si="220"/>
        <v>0</v>
      </c>
      <c r="HE37" s="250">
        <f t="shared" si="221"/>
        <v>0</v>
      </c>
      <c r="HF37" s="250"/>
      <c r="HG37" s="250"/>
      <c r="HH37" s="238"/>
      <c r="HI37" s="238">
        <f t="shared" si="222"/>
        <v>0</v>
      </c>
      <c r="HJ37" s="267"/>
      <c r="HK37" s="267"/>
      <c r="HL37" s="267"/>
      <c r="HM37" s="238"/>
      <c r="HN37" s="267"/>
      <c r="HO37" s="267"/>
      <c r="HP37" s="267"/>
      <c r="HQ37" s="238"/>
      <c r="HR37" s="267"/>
      <c r="HS37" s="267"/>
      <c r="HT37" s="265"/>
      <c r="HU37" s="238">
        <f t="shared" si="114"/>
        <v>0</v>
      </c>
      <c r="HV37" s="265"/>
      <c r="HW37" s="268"/>
      <c r="HX37" s="265"/>
      <c r="HY37" s="265">
        <f t="shared" si="158"/>
        <v>0</v>
      </c>
      <c r="HZ37" s="259">
        <f t="shared" si="115"/>
        <v>0</v>
      </c>
      <c r="IA37" s="267"/>
      <c r="IB37" s="267"/>
      <c r="IC37" s="267"/>
      <c r="ID37" s="238"/>
      <c r="IE37" s="267"/>
      <c r="IF37" s="267"/>
      <c r="IG37" s="267"/>
      <c r="IH37" s="238"/>
      <c r="II37" s="267"/>
      <c r="IJ37" s="267"/>
      <c r="IK37" s="265"/>
      <c r="IL37" s="238">
        <f t="shared" si="71"/>
        <v>0</v>
      </c>
      <c r="IM37" s="265"/>
      <c r="IN37" s="268"/>
      <c r="IO37" s="265"/>
      <c r="IP37" s="265">
        <f t="shared" si="159"/>
        <v>0</v>
      </c>
      <c r="IQ37" s="260">
        <f t="shared" si="72"/>
        <v>0</v>
      </c>
      <c r="IR37" s="250"/>
      <c r="IS37" s="250"/>
      <c r="IT37" s="238"/>
      <c r="IU37" s="238"/>
      <c r="IV37" s="246">
        <f t="shared" si="22"/>
        <v>0</v>
      </c>
      <c r="IW37" s="244"/>
      <c r="IX37" s="254"/>
      <c r="IY37" s="254"/>
      <c r="IZ37" s="247">
        <f t="shared" si="223"/>
        <v>0</v>
      </c>
      <c r="JA37" s="254">
        <f t="shared" si="224"/>
        <v>0</v>
      </c>
      <c r="JB37" s="254"/>
      <c r="JC37" s="254"/>
      <c r="JD37" s="254"/>
      <c r="JE37" s="247">
        <f t="shared" si="225"/>
        <v>0</v>
      </c>
      <c r="JF37" s="269"/>
      <c r="JG37" s="269"/>
      <c r="JH37" s="269"/>
      <c r="JI37" s="247"/>
      <c r="JJ37" s="269"/>
      <c r="JK37" s="269"/>
      <c r="JL37" s="269"/>
      <c r="JM37" s="247">
        <f t="shared" si="190"/>
        <v>0</v>
      </c>
      <c r="JN37" s="269"/>
      <c r="JO37" s="269"/>
      <c r="JP37" s="270"/>
      <c r="JQ37" s="247">
        <f t="shared" si="117"/>
        <v>0</v>
      </c>
      <c r="JR37" s="270"/>
      <c r="JS37" s="270"/>
      <c r="JT37" s="270"/>
      <c r="JU37" s="270"/>
      <c r="JV37" s="247">
        <f t="shared" si="118"/>
        <v>0</v>
      </c>
      <c r="JW37" s="559"/>
      <c r="JX37" s="588"/>
      <c r="JY37" s="589"/>
      <c r="JZ37" s="572"/>
      <c r="KA37" s="269"/>
      <c r="KB37" s="247"/>
      <c r="KC37" s="269"/>
      <c r="KD37" s="269"/>
      <c r="KE37" s="269"/>
      <c r="KF37" s="247">
        <f t="shared" si="191"/>
        <v>0</v>
      </c>
      <c r="KG37" s="269"/>
      <c r="KH37" s="269"/>
      <c r="KI37" s="270"/>
      <c r="KJ37" s="247"/>
      <c r="KK37" s="270"/>
      <c r="KL37" s="270"/>
      <c r="KM37" s="270"/>
      <c r="KN37" s="270"/>
      <c r="KO37" s="262"/>
      <c r="KP37" s="254"/>
      <c r="KQ37" s="254">
        <f>JE37-JV37</f>
        <v>0</v>
      </c>
      <c r="KR37" s="247"/>
      <c r="KS37" s="248"/>
      <c r="KT37" s="211"/>
      <c r="KU37" s="211"/>
      <c r="KV37" s="211"/>
      <c r="KW37" s="211"/>
      <c r="KX37" s="211"/>
      <c r="KY37" s="211"/>
      <c r="KZ37" s="211"/>
      <c r="LA37" s="211"/>
      <c r="LB37" s="211"/>
      <c r="LC37" s="211"/>
      <c r="LD37" s="211"/>
      <c r="LF37" s="193"/>
      <c r="LG37" s="193"/>
      <c r="LH37" s="194">
        <f t="shared" si="226"/>
        <v>0</v>
      </c>
      <c r="LI37" s="193">
        <f t="shared" si="227"/>
        <v>0</v>
      </c>
      <c r="LJ37" s="193"/>
      <c r="LK37" s="193"/>
      <c r="LL37" s="193"/>
      <c r="LM37" s="194">
        <f t="shared" si="197"/>
        <v>0</v>
      </c>
      <c r="LN37" s="189"/>
      <c r="LO37" s="189"/>
      <c r="LP37" s="189"/>
      <c r="LQ37" s="194"/>
      <c r="LR37" s="189"/>
      <c r="LS37" s="189"/>
      <c r="LT37" s="189"/>
      <c r="LU37" s="194"/>
      <c r="LV37" s="189"/>
      <c r="LW37" s="189"/>
      <c r="LX37" s="123"/>
      <c r="LY37" s="194">
        <f t="shared" si="120"/>
        <v>0</v>
      </c>
      <c r="LZ37" s="123"/>
      <c r="MA37" s="123"/>
      <c r="MB37" s="123"/>
      <c r="MC37" s="123">
        <f t="shared" si="160"/>
        <v>0</v>
      </c>
      <c r="MD37" s="121">
        <f t="shared" si="121"/>
        <v>0</v>
      </c>
      <c r="ME37" s="189"/>
      <c r="MF37" s="189"/>
      <c r="MG37" s="189"/>
      <c r="MH37" s="194"/>
      <c r="MI37" s="189"/>
      <c r="MJ37" s="189"/>
      <c r="MK37" s="189"/>
      <c r="ML37" s="194"/>
      <c r="MM37" s="189"/>
      <c r="MN37" s="189"/>
      <c r="MO37" s="123"/>
      <c r="MP37" s="194">
        <f t="shared" si="77"/>
        <v>0</v>
      </c>
      <c r="MQ37" s="123"/>
      <c r="MR37" s="123"/>
      <c r="MS37" s="123"/>
      <c r="MT37" s="123">
        <f t="shared" si="161"/>
        <v>0</v>
      </c>
      <c r="MU37" s="121">
        <f t="shared" si="78"/>
        <v>0</v>
      </c>
      <c r="MV37" s="193"/>
      <c r="MW37" s="193">
        <f t="shared" si="79"/>
        <v>0</v>
      </c>
      <c r="MX37" s="194"/>
      <c r="MY37" s="194"/>
      <c r="MZ37" s="115"/>
      <c r="NB37" s="193"/>
      <c r="NC37" s="193"/>
      <c r="ND37" s="194">
        <f>SUM(NB37:NC37)</f>
        <v>0</v>
      </c>
      <c r="NE37" s="193">
        <f>SUM(ND37)</f>
        <v>0</v>
      </c>
      <c r="NF37" s="193"/>
      <c r="NG37" s="193"/>
      <c r="NH37" s="193"/>
      <c r="NI37" s="194">
        <f t="shared" si="233"/>
        <v>0</v>
      </c>
      <c r="NJ37" s="189"/>
      <c r="NK37" s="189"/>
      <c r="NL37" s="189"/>
      <c r="NM37" s="194"/>
      <c r="NN37" s="189"/>
      <c r="NO37" s="189"/>
      <c r="NP37" s="189"/>
      <c r="NQ37" s="194"/>
      <c r="NR37" s="189"/>
      <c r="NS37" s="189"/>
      <c r="NT37" s="123"/>
      <c r="NU37" s="194">
        <f>SUM(NR37:NT37)</f>
        <v>0</v>
      </c>
      <c r="NV37" s="123"/>
      <c r="NW37" s="123"/>
      <c r="NX37" s="123"/>
      <c r="NY37" s="123">
        <f t="shared" si="163"/>
        <v>0</v>
      </c>
      <c r="NZ37" s="121">
        <f t="shared" si="124"/>
        <v>0</v>
      </c>
      <c r="OA37" s="189"/>
      <c r="OB37" s="189"/>
      <c r="OC37" s="189"/>
      <c r="OD37" s="194"/>
      <c r="OE37" s="189"/>
      <c r="OF37" s="189"/>
      <c r="OG37" s="189"/>
      <c r="OH37" s="194"/>
      <c r="OI37" s="189"/>
      <c r="OJ37" s="189"/>
      <c r="OK37" s="123"/>
      <c r="OL37" s="194">
        <f t="shared" si="82"/>
        <v>0</v>
      </c>
      <c r="OM37" s="123"/>
      <c r="ON37" s="123"/>
      <c r="OO37" s="123"/>
      <c r="OP37" s="123">
        <f t="shared" si="164"/>
        <v>0</v>
      </c>
      <c r="OQ37" s="122">
        <f>SUM(OP37,OL37,OH37,OD37)</f>
        <v>0</v>
      </c>
      <c r="OR37" s="193"/>
      <c r="OS37" s="193">
        <f t="shared" si="84"/>
        <v>0</v>
      </c>
      <c r="OT37" s="194"/>
      <c r="OU37" s="194"/>
      <c r="OV37" s="115">
        <f t="shared" si="28"/>
        <v>0</v>
      </c>
      <c r="OX37" s="193"/>
      <c r="OY37" s="193"/>
      <c r="OZ37" s="194">
        <f t="shared" si="201"/>
        <v>0</v>
      </c>
      <c r="PA37" s="193">
        <f t="shared" si="202"/>
        <v>0</v>
      </c>
      <c r="PB37" s="193"/>
      <c r="PC37" s="193"/>
      <c r="PD37" s="193"/>
      <c r="PE37" s="194">
        <f t="shared" si="203"/>
        <v>0</v>
      </c>
      <c r="PF37" s="193"/>
      <c r="PG37" s="193"/>
      <c r="PH37" s="189"/>
      <c r="PI37" s="194">
        <f t="shared" si="126"/>
        <v>0</v>
      </c>
      <c r="PJ37" s="189"/>
      <c r="PK37" s="189"/>
      <c r="PL37" s="189"/>
      <c r="PM37" s="194">
        <f t="shared" si="85"/>
        <v>0</v>
      </c>
      <c r="PN37" s="189"/>
      <c r="PO37" s="189"/>
      <c r="PP37" s="123"/>
      <c r="PQ37" s="194">
        <f t="shared" si="127"/>
        <v>0</v>
      </c>
      <c r="PR37" s="123"/>
      <c r="PS37" s="189"/>
      <c r="PT37" s="123"/>
      <c r="PU37" s="123">
        <f t="shared" si="165"/>
        <v>0</v>
      </c>
      <c r="PV37" s="121">
        <f t="shared" si="128"/>
        <v>0</v>
      </c>
      <c r="PW37" s="193"/>
      <c r="PX37" s="193"/>
      <c r="PY37" s="189"/>
      <c r="PZ37" s="194">
        <f t="shared" si="86"/>
        <v>0</v>
      </c>
      <c r="QA37" s="189"/>
      <c r="QB37" s="189"/>
      <c r="QC37" s="189"/>
      <c r="QD37" s="194">
        <f t="shared" si="87"/>
        <v>0</v>
      </c>
      <c r="QE37" s="189"/>
      <c r="QF37" s="189"/>
      <c r="QG37" s="123"/>
      <c r="QH37" s="194">
        <f t="shared" si="88"/>
        <v>0</v>
      </c>
      <c r="QI37" s="123"/>
      <c r="QJ37" s="189"/>
      <c r="QK37" s="123"/>
      <c r="QL37" s="123">
        <f t="shared" si="166"/>
        <v>0</v>
      </c>
      <c r="QM37" s="122">
        <f t="shared" si="167"/>
        <v>0</v>
      </c>
      <c r="QN37" s="193"/>
      <c r="QO37" s="193">
        <f t="shared" si="89"/>
        <v>0</v>
      </c>
      <c r="QP37" s="194"/>
      <c r="QQ37" s="194"/>
      <c r="QR37" s="115"/>
      <c r="QT37" s="193"/>
      <c r="QU37" s="193"/>
      <c r="QV37" s="194">
        <f t="shared" si="204"/>
        <v>0</v>
      </c>
      <c r="QW37" s="193">
        <f t="shared" si="205"/>
        <v>0</v>
      </c>
      <c r="QX37" s="193"/>
      <c r="QY37" s="193"/>
      <c r="QZ37" s="193"/>
      <c r="RA37" s="194">
        <f t="shared" si="206"/>
        <v>0</v>
      </c>
      <c r="RB37" s="189"/>
      <c r="RC37" s="189"/>
      <c r="RD37" s="189"/>
      <c r="RE37" s="194"/>
      <c r="RF37" s="189"/>
      <c r="RG37" s="189"/>
      <c r="RH37" s="189"/>
      <c r="RI37" s="194"/>
      <c r="RJ37" s="189"/>
      <c r="RK37" s="189"/>
      <c r="RL37" s="123"/>
      <c r="RM37" s="194">
        <f t="shared" si="131"/>
        <v>0</v>
      </c>
      <c r="RN37" s="123"/>
      <c r="RO37" s="123"/>
      <c r="RP37" s="123"/>
      <c r="RQ37" s="193">
        <f t="shared" si="132"/>
        <v>0</v>
      </c>
      <c r="RR37" s="121">
        <f t="shared" si="168"/>
        <v>0</v>
      </c>
      <c r="RS37" s="189"/>
      <c r="RT37" s="189"/>
      <c r="RU37" s="189"/>
      <c r="RV37" s="194"/>
      <c r="RW37" s="189"/>
      <c r="RX37" s="189"/>
      <c r="RY37" s="189"/>
      <c r="RZ37" s="194"/>
      <c r="SA37" s="189"/>
      <c r="SB37" s="189"/>
      <c r="SC37" s="123"/>
      <c r="SD37" s="194">
        <f t="shared" si="92"/>
        <v>0</v>
      </c>
      <c r="SE37" s="123"/>
      <c r="SF37" s="123"/>
      <c r="SG37" s="123"/>
      <c r="SH37" s="194">
        <f t="shared" si="134"/>
        <v>0</v>
      </c>
      <c r="SI37" s="122">
        <f t="shared" si="135"/>
        <v>0</v>
      </c>
      <c r="SJ37" s="193"/>
      <c r="SK37" s="193">
        <f t="shared" si="93"/>
        <v>0</v>
      </c>
      <c r="SL37" s="193"/>
      <c r="SM37" s="194"/>
      <c r="SN37" s="115"/>
      <c r="SP37" s="193"/>
      <c r="SQ37" s="193"/>
      <c r="SR37" s="194">
        <f t="shared" si="228"/>
        <v>0</v>
      </c>
      <c r="SS37" s="193">
        <f t="shared" si="229"/>
        <v>0</v>
      </c>
      <c r="ST37" s="193"/>
      <c r="SU37" s="193"/>
      <c r="SV37" s="193"/>
      <c r="SW37" s="194"/>
      <c r="SX37" s="189"/>
      <c r="SY37" s="189"/>
      <c r="SZ37" s="189"/>
      <c r="TA37" s="194"/>
      <c r="TB37" s="189"/>
      <c r="TC37" s="189"/>
      <c r="TD37" s="189"/>
      <c r="TE37" s="194"/>
      <c r="TF37" s="189"/>
      <c r="TG37" s="189"/>
      <c r="TH37" s="123"/>
      <c r="TI37" s="194">
        <f t="shared" si="138"/>
        <v>0</v>
      </c>
      <c r="TJ37" s="123"/>
      <c r="TK37" s="123"/>
      <c r="TL37" s="123"/>
      <c r="TM37" s="193">
        <f t="shared" si="139"/>
        <v>0</v>
      </c>
      <c r="TN37" s="121">
        <f t="shared" si="169"/>
        <v>0</v>
      </c>
      <c r="TO37" s="189"/>
      <c r="TP37" s="189"/>
      <c r="TQ37" s="189"/>
      <c r="TR37" s="194"/>
      <c r="TS37" s="189"/>
      <c r="TT37" s="189"/>
      <c r="TU37" s="189"/>
      <c r="TV37" s="194"/>
      <c r="TW37" s="189"/>
      <c r="TX37" s="189"/>
      <c r="TY37" s="123"/>
      <c r="TZ37" s="194">
        <f t="shared" si="97"/>
        <v>0</v>
      </c>
      <c r="UA37" s="123"/>
      <c r="UB37" s="123"/>
      <c r="UC37" s="123"/>
      <c r="UD37" s="194">
        <f t="shared" si="140"/>
        <v>0</v>
      </c>
      <c r="UE37" s="122">
        <f t="shared" si="170"/>
        <v>0</v>
      </c>
      <c r="UF37" s="193"/>
      <c r="UG37" s="193"/>
      <c r="UH37" s="194"/>
      <c r="UI37" s="194"/>
      <c r="UJ37" s="194"/>
      <c r="UK37" s="115"/>
      <c r="UL37" s="115"/>
      <c r="UM37" s="115"/>
      <c r="UN37" s="115">
        <f>DB37+EX37+GT37+IQ37+KO37+MU37+OQ37+QM37+SI37+UE37</f>
        <v>0</v>
      </c>
      <c r="UO37" s="115">
        <f>UN37-AW37</f>
        <v>0</v>
      </c>
      <c r="UP37" s="115"/>
      <c r="UQ37" s="115"/>
      <c r="UR37" s="115"/>
      <c r="US37" s="115"/>
      <c r="UT37" s="115"/>
      <c r="UU37" s="115"/>
      <c r="UV37" s="115"/>
      <c r="UW37" s="115"/>
      <c r="UX37" s="115"/>
      <c r="UY37" s="115"/>
      <c r="UZ37" s="115"/>
      <c r="VA37" s="115"/>
      <c r="VB37" s="193">
        <f>BM37+DI37+FE37+HB37+IX37+LF37+NB37+OX37+QT37+SP37</f>
        <v>0</v>
      </c>
      <c r="VC37" s="193">
        <f>BN37+DJ37+FF37+HC37+IY37+LG37+NC37+OY37+QU37+SQ37</f>
        <v>0</v>
      </c>
      <c r="VD37" s="194">
        <f t="shared" si="142"/>
        <v>0</v>
      </c>
      <c r="VE37" s="193">
        <f t="shared" si="171"/>
        <v>0</v>
      </c>
      <c r="VF37" s="193"/>
      <c r="VG37" s="193"/>
      <c r="VH37" s="193"/>
      <c r="VI37" s="194">
        <f t="shared" si="210"/>
        <v>0</v>
      </c>
      <c r="VJ37" s="189"/>
      <c r="VK37" s="189"/>
      <c r="VL37" s="189"/>
      <c r="VM37" s="194"/>
      <c r="VN37" s="189"/>
      <c r="VO37" s="189"/>
      <c r="VP37" s="189"/>
      <c r="VQ37" s="194"/>
      <c r="VR37" s="189"/>
      <c r="VS37" s="189"/>
      <c r="VT37" s="123"/>
      <c r="VU37" s="194"/>
      <c r="VV37" s="123"/>
      <c r="VW37" s="123"/>
      <c r="VX37" s="123"/>
      <c r="VY37" s="123"/>
      <c r="VZ37" s="121"/>
      <c r="WA37" s="189"/>
      <c r="WB37" s="189"/>
      <c r="WC37" s="189"/>
      <c r="WD37" s="194"/>
      <c r="WE37" s="189"/>
      <c r="WF37" s="189"/>
      <c r="WG37" s="189"/>
      <c r="WH37" s="194"/>
      <c r="WI37" s="189"/>
      <c r="WJ37" s="189"/>
      <c r="WK37" s="123"/>
      <c r="WL37" s="194"/>
      <c r="WM37" s="123"/>
      <c r="WN37" s="123"/>
      <c r="WO37" s="123"/>
      <c r="WP37" s="123"/>
      <c r="WQ37" s="122"/>
      <c r="WR37" s="120"/>
      <c r="WS37" s="120"/>
      <c r="WT37" s="194"/>
      <c r="WU37" s="194"/>
      <c r="WV37" s="115"/>
      <c r="WY37" s="115">
        <f>VI37-BT37-DP37-FL37-HI37-JE37-LM37-NI37-PE37-RA37-SW37</f>
        <v>0</v>
      </c>
      <c r="WZ37" s="115">
        <f>VD37-BO37-DK37-FG37-HD37-IZ37-LH37-ND37-OZ37-QV37-SR37</f>
        <v>0</v>
      </c>
    </row>
    <row r="38" spans="1:624" s="116" customFormat="1" ht="12.75" hidden="1" customHeight="1" x14ac:dyDescent="0.25">
      <c r="A38" s="468" t="s">
        <v>327</v>
      </c>
      <c r="B38" s="469"/>
      <c r="C38" s="469"/>
      <c r="D38" s="469"/>
      <c r="E38" s="469"/>
      <c r="F38" s="470"/>
      <c r="G38" s="281">
        <v>50</v>
      </c>
      <c r="H38" s="250"/>
      <c r="I38" s="250"/>
      <c r="J38" s="238"/>
      <c r="K38" s="250"/>
      <c r="L38" s="250"/>
      <c r="M38" s="250"/>
      <c r="N38" s="250"/>
      <c r="O38" s="238"/>
      <c r="P38" s="250"/>
      <c r="Q38" s="250"/>
      <c r="R38" s="250"/>
      <c r="S38" s="238"/>
      <c r="T38" s="250"/>
      <c r="U38" s="250"/>
      <c r="V38" s="250"/>
      <c r="W38" s="238"/>
      <c r="X38" s="250"/>
      <c r="Y38" s="250"/>
      <c r="Z38" s="250"/>
      <c r="AA38" s="238"/>
      <c r="AB38" s="250"/>
      <c r="AC38" s="250"/>
      <c r="AD38" s="250"/>
      <c r="AE38" s="250"/>
      <c r="AF38" s="238"/>
      <c r="AG38" s="250"/>
      <c r="AH38" s="250"/>
      <c r="AI38" s="250"/>
      <c r="AJ38" s="238"/>
      <c r="AK38" s="250"/>
      <c r="AL38" s="250"/>
      <c r="AM38" s="250"/>
      <c r="AN38" s="238"/>
      <c r="AO38" s="250"/>
      <c r="AP38" s="250"/>
      <c r="AQ38" s="250"/>
      <c r="AR38" s="238"/>
      <c r="AS38" s="250"/>
      <c r="AT38" s="250"/>
      <c r="AU38" s="250"/>
      <c r="AV38" s="238"/>
      <c r="AW38" s="238"/>
      <c r="AX38" s="250"/>
      <c r="AY38" s="238"/>
      <c r="AZ38" s="238"/>
      <c r="BA38" s="238"/>
      <c r="BB38" s="239"/>
      <c r="BC38" s="239"/>
      <c r="BD38" s="238"/>
      <c r="BE38" s="240"/>
      <c r="BF38" s="241"/>
      <c r="BG38" s="241"/>
      <c r="BH38" s="242"/>
      <c r="BI38" s="242"/>
      <c r="BJ38" s="241"/>
      <c r="BK38" s="251"/>
      <c r="BL38" s="251"/>
      <c r="BM38" s="251"/>
      <c r="BN38" s="251"/>
      <c r="BO38" s="238"/>
      <c r="BP38" s="251"/>
      <c r="BQ38" s="251"/>
      <c r="BR38" s="251"/>
      <c r="BS38" s="251"/>
      <c r="BT38" s="238"/>
      <c r="BU38" s="251"/>
      <c r="BV38" s="251"/>
      <c r="BW38" s="251"/>
      <c r="BX38" s="238"/>
      <c r="BY38" s="251"/>
      <c r="BZ38" s="251"/>
      <c r="CA38" s="251"/>
      <c r="CB38" s="238"/>
      <c r="CC38" s="251"/>
      <c r="CD38" s="251"/>
      <c r="CE38" s="251"/>
      <c r="CF38" s="238"/>
      <c r="CG38" s="251"/>
      <c r="CH38" s="251"/>
      <c r="CI38" s="251"/>
      <c r="CJ38" s="251"/>
      <c r="CK38" s="238"/>
      <c r="CL38" s="251"/>
      <c r="CM38" s="251"/>
      <c r="CN38" s="251"/>
      <c r="CO38" s="238"/>
      <c r="CP38" s="251"/>
      <c r="CQ38" s="251"/>
      <c r="CR38" s="251"/>
      <c r="CS38" s="238"/>
      <c r="CT38" s="251"/>
      <c r="CU38" s="251"/>
      <c r="CV38" s="251"/>
      <c r="CW38" s="238"/>
      <c r="CX38" s="251"/>
      <c r="CY38" s="251"/>
      <c r="CZ38" s="251"/>
      <c r="DA38" s="251"/>
      <c r="DB38" s="238"/>
      <c r="DC38" s="251"/>
      <c r="DD38" s="250"/>
      <c r="DE38" s="238"/>
      <c r="DF38" s="238"/>
      <c r="DG38" s="243"/>
      <c r="DH38" s="244"/>
      <c r="DI38" s="250"/>
      <c r="DJ38" s="250"/>
      <c r="DK38" s="238"/>
      <c r="DL38" s="250"/>
      <c r="DM38" s="250"/>
      <c r="DN38" s="250"/>
      <c r="DO38" s="250"/>
      <c r="DP38" s="238"/>
      <c r="DQ38" s="250"/>
      <c r="DR38" s="250"/>
      <c r="DS38" s="265"/>
      <c r="DT38" s="238"/>
      <c r="DU38" s="265"/>
      <c r="DV38" s="265"/>
      <c r="DW38" s="265"/>
      <c r="DX38" s="238"/>
      <c r="DY38" s="265"/>
      <c r="DZ38" s="265"/>
      <c r="EA38" s="265"/>
      <c r="EB38" s="238"/>
      <c r="EC38" s="265"/>
      <c r="ED38" s="265"/>
      <c r="EE38" s="265"/>
      <c r="EF38" s="265"/>
      <c r="EG38" s="259"/>
      <c r="EH38" s="250"/>
      <c r="EI38" s="250"/>
      <c r="EJ38" s="265"/>
      <c r="EK38" s="238"/>
      <c r="EL38" s="265"/>
      <c r="EM38" s="265"/>
      <c r="EN38" s="265"/>
      <c r="EO38" s="238"/>
      <c r="EP38" s="265"/>
      <c r="EQ38" s="265"/>
      <c r="ER38" s="265"/>
      <c r="ES38" s="238"/>
      <c r="ET38" s="265"/>
      <c r="EU38" s="265"/>
      <c r="EV38" s="265"/>
      <c r="EW38" s="265"/>
      <c r="EX38" s="260"/>
      <c r="EY38" s="250"/>
      <c r="EZ38" s="250"/>
      <c r="FA38" s="238"/>
      <c r="FB38" s="238"/>
      <c r="FC38" s="246"/>
      <c r="FD38" s="244"/>
      <c r="FE38" s="250"/>
      <c r="FF38" s="250"/>
      <c r="FG38" s="238"/>
      <c r="FH38" s="250"/>
      <c r="FI38" s="250"/>
      <c r="FJ38" s="250"/>
      <c r="FK38" s="250"/>
      <c r="FL38" s="238"/>
      <c r="FM38" s="250"/>
      <c r="FN38" s="250"/>
      <c r="FO38" s="267"/>
      <c r="FP38" s="238"/>
      <c r="FQ38" s="267"/>
      <c r="FR38" s="267"/>
      <c r="FS38" s="267"/>
      <c r="FT38" s="238"/>
      <c r="FU38" s="267"/>
      <c r="FV38" s="267"/>
      <c r="FW38" s="265"/>
      <c r="FX38" s="238"/>
      <c r="FY38" s="265"/>
      <c r="FZ38" s="265"/>
      <c r="GA38" s="265"/>
      <c r="GB38" s="265"/>
      <c r="GC38" s="259"/>
      <c r="GD38" s="250"/>
      <c r="GE38" s="250"/>
      <c r="GF38" s="267"/>
      <c r="GG38" s="238"/>
      <c r="GH38" s="267"/>
      <c r="GI38" s="267"/>
      <c r="GJ38" s="267"/>
      <c r="GK38" s="238"/>
      <c r="GL38" s="267"/>
      <c r="GM38" s="267"/>
      <c r="GN38" s="265"/>
      <c r="GO38" s="238"/>
      <c r="GP38" s="265"/>
      <c r="GQ38" s="265"/>
      <c r="GR38" s="265"/>
      <c r="GS38" s="265"/>
      <c r="GT38" s="260"/>
      <c r="GU38" s="250"/>
      <c r="GV38" s="250"/>
      <c r="GW38" s="238"/>
      <c r="GX38" s="238"/>
      <c r="GY38" s="246"/>
      <c r="GZ38" s="244"/>
      <c r="HA38" s="244"/>
      <c r="HB38" s="250"/>
      <c r="HC38" s="250"/>
      <c r="HD38" s="238"/>
      <c r="HE38" s="250"/>
      <c r="HF38" s="250"/>
      <c r="HG38" s="250"/>
      <c r="HH38" s="238"/>
      <c r="HI38" s="238"/>
      <c r="HJ38" s="267"/>
      <c r="HK38" s="267"/>
      <c r="HL38" s="267"/>
      <c r="HM38" s="238"/>
      <c r="HN38" s="267"/>
      <c r="HO38" s="267"/>
      <c r="HP38" s="267"/>
      <c r="HQ38" s="238"/>
      <c r="HR38" s="267"/>
      <c r="HS38" s="267"/>
      <c r="HT38" s="265"/>
      <c r="HU38" s="238"/>
      <c r="HV38" s="265"/>
      <c r="HW38" s="268"/>
      <c r="HX38" s="265"/>
      <c r="HY38" s="265"/>
      <c r="HZ38" s="259"/>
      <c r="IA38" s="267"/>
      <c r="IB38" s="267"/>
      <c r="IC38" s="267"/>
      <c r="ID38" s="238"/>
      <c r="IE38" s="267"/>
      <c r="IF38" s="267"/>
      <c r="IG38" s="267"/>
      <c r="IH38" s="238"/>
      <c r="II38" s="267"/>
      <c r="IJ38" s="267"/>
      <c r="IK38" s="265"/>
      <c r="IL38" s="238"/>
      <c r="IM38" s="265"/>
      <c r="IN38" s="268"/>
      <c r="IO38" s="265"/>
      <c r="IP38" s="265"/>
      <c r="IQ38" s="260"/>
      <c r="IR38" s="250"/>
      <c r="IS38" s="250"/>
      <c r="IT38" s="238"/>
      <c r="IU38" s="238"/>
      <c r="IV38" s="246"/>
      <c r="IW38" s="244"/>
      <c r="IX38" s="254">
        <v>0</v>
      </c>
      <c r="IY38" s="254"/>
      <c r="IZ38" s="247">
        <f>IX38</f>
        <v>0</v>
      </c>
      <c r="JA38" s="254">
        <f t="shared" si="224"/>
        <v>0</v>
      </c>
      <c r="JB38" s="254"/>
      <c r="JC38" s="254"/>
      <c r="JD38" s="254"/>
      <c r="JE38" s="247">
        <f t="shared" si="225"/>
        <v>0</v>
      </c>
      <c r="JF38" s="269"/>
      <c r="JG38" s="269"/>
      <c r="JH38" s="269"/>
      <c r="JI38" s="247"/>
      <c r="JJ38" s="269"/>
      <c r="JK38" s="269"/>
      <c r="JL38" s="269"/>
      <c r="JM38" s="247">
        <f t="shared" si="190"/>
        <v>0</v>
      </c>
      <c r="JN38" s="269"/>
      <c r="JO38" s="269"/>
      <c r="JP38" s="270"/>
      <c r="JQ38" s="247">
        <f t="shared" si="117"/>
        <v>0</v>
      </c>
      <c r="JR38" s="270"/>
      <c r="JS38" s="270"/>
      <c r="JT38" s="270"/>
      <c r="JU38" s="270"/>
      <c r="JV38" s="247">
        <f t="shared" si="118"/>
        <v>0</v>
      </c>
      <c r="JW38" s="559"/>
      <c r="JX38" s="588"/>
      <c r="JY38" s="589"/>
      <c r="JZ38" s="572"/>
      <c r="KA38" s="269"/>
      <c r="KB38" s="247"/>
      <c r="KC38" s="269"/>
      <c r="KD38" s="269"/>
      <c r="KE38" s="269"/>
      <c r="KF38" s="247">
        <f t="shared" si="191"/>
        <v>0</v>
      </c>
      <c r="KG38" s="269"/>
      <c r="KH38" s="269"/>
      <c r="KI38" s="270"/>
      <c r="KJ38" s="247"/>
      <c r="KK38" s="270"/>
      <c r="KL38" s="270"/>
      <c r="KM38" s="270"/>
      <c r="KN38" s="270"/>
      <c r="KO38" s="262"/>
      <c r="KP38" s="254"/>
      <c r="KQ38" s="254">
        <f>JE38-JV38</f>
        <v>0</v>
      </c>
      <c r="KR38" s="247"/>
      <c r="KS38" s="248"/>
      <c r="KT38" s="211"/>
      <c r="KU38" s="211"/>
      <c r="KV38" s="211"/>
      <c r="KW38" s="211"/>
      <c r="KX38" s="211"/>
      <c r="KY38" s="211"/>
      <c r="KZ38" s="211"/>
      <c r="LA38" s="211"/>
      <c r="LB38" s="211"/>
      <c r="LC38" s="211"/>
      <c r="LD38" s="211"/>
      <c r="LF38" s="193"/>
      <c r="LG38" s="193"/>
      <c r="LH38" s="194"/>
      <c r="LI38" s="193"/>
      <c r="LJ38" s="193"/>
      <c r="LK38" s="193"/>
      <c r="LL38" s="193"/>
      <c r="LM38" s="194"/>
      <c r="LN38" s="189"/>
      <c r="LO38" s="189"/>
      <c r="LP38" s="189"/>
      <c r="LQ38" s="194"/>
      <c r="LR38" s="189"/>
      <c r="LS38" s="189"/>
      <c r="LT38" s="189"/>
      <c r="LU38" s="194"/>
      <c r="LV38" s="189"/>
      <c r="LW38" s="189"/>
      <c r="LX38" s="123"/>
      <c r="LY38" s="194"/>
      <c r="LZ38" s="123"/>
      <c r="MA38" s="123"/>
      <c r="MB38" s="123"/>
      <c r="MC38" s="123"/>
      <c r="MD38" s="121"/>
      <c r="ME38" s="189"/>
      <c r="MF38" s="189"/>
      <c r="MG38" s="189"/>
      <c r="MH38" s="194"/>
      <c r="MI38" s="189"/>
      <c r="MJ38" s="189"/>
      <c r="MK38" s="189"/>
      <c r="ML38" s="194"/>
      <c r="MM38" s="189"/>
      <c r="MN38" s="189"/>
      <c r="MO38" s="123"/>
      <c r="MP38" s="194"/>
      <c r="MQ38" s="123"/>
      <c r="MR38" s="123"/>
      <c r="MS38" s="123"/>
      <c r="MT38" s="123"/>
      <c r="MU38" s="121"/>
      <c r="MV38" s="193"/>
      <c r="MW38" s="193"/>
      <c r="MX38" s="194"/>
      <c r="MY38" s="194"/>
      <c r="MZ38" s="115"/>
      <c r="NB38" s="193"/>
      <c r="NC38" s="193"/>
      <c r="ND38" s="194"/>
      <c r="NE38" s="193"/>
      <c r="NF38" s="193"/>
      <c r="NG38" s="193"/>
      <c r="NH38" s="193"/>
      <c r="NI38" s="194"/>
      <c r="NJ38" s="189"/>
      <c r="NK38" s="189"/>
      <c r="NL38" s="189"/>
      <c r="NM38" s="194"/>
      <c r="NN38" s="189"/>
      <c r="NO38" s="189"/>
      <c r="NP38" s="189"/>
      <c r="NQ38" s="194"/>
      <c r="NR38" s="189"/>
      <c r="NS38" s="189"/>
      <c r="NT38" s="123"/>
      <c r="NU38" s="194"/>
      <c r="NV38" s="123"/>
      <c r="NW38" s="123"/>
      <c r="NX38" s="123"/>
      <c r="NY38" s="123"/>
      <c r="NZ38" s="121"/>
      <c r="OA38" s="189"/>
      <c r="OB38" s="189"/>
      <c r="OC38" s="189"/>
      <c r="OD38" s="194"/>
      <c r="OE38" s="189"/>
      <c r="OF38" s="189"/>
      <c r="OG38" s="189"/>
      <c r="OH38" s="194"/>
      <c r="OI38" s="189"/>
      <c r="OJ38" s="189"/>
      <c r="OK38" s="123"/>
      <c r="OL38" s="194"/>
      <c r="OM38" s="123"/>
      <c r="ON38" s="123"/>
      <c r="OO38" s="123"/>
      <c r="OP38" s="123"/>
      <c r="OQ38" s="122"/>
      <c r="OR38" s="193"/>
      <c r="OS38" s="193"/>
      <c r="OT38" s="194"/>
      <c r="OU38" s="194"/>
      <c r="OV38" s="115"/>
      <c r="OX38" s="193"/>
      <c r="OY38" s="193"/>
      <c r="OZ38" s="194"/>
      <c r="PA38" s="193"/>
      <c r="PB38" s="193"/>
      <c r="PC38" s="193"/>
      <c r="PD38" s="193"/>
      <c r="PE38" s="194"/>
      <c r="PF38" s="193"/>
      <c r="PG38" s="193"/>
      <c r="PH38" s="189"/>
      <c r="PI38" s="194"/>
      <c r="PJ38" s="189"/>
      <c r="PK38" s="189"/>
      <c r="PL38" s="189"/>
      <c r="PM38" s="194"/>
      <c r="PN38" s="189"/>
      <c r="PO38" s="189"/>
      <c r="PP38" s="123"/>
      <c r="PQ38" s="194"/>
      <c r="PR38" s="123"/>
      <c r="PS38" s="189"/>
      <c r="PT38" s="123"/>
      <c r="PU38" s="123"/>
      <c r="PV38" s="121"/>
      <c r="PW38" s="193"/>
      <c r="PX38" s="193"/>
      <c r="PY38" s="189"/>
      <c r="PZ38" s="194"/>
      <c r="QA38" s="189"/>
      <c r="QB38" s="189"/>
      <c r="QC38" s="189"/>
      <c r="QD38" s="194"/>
      <c r="QE38" s="189"/>
      <c r="QF38" s="189"/>
      <c r="QG38" s="123"/>
      <c r="QH38" s="194"/>
      <c r="QI38" s="123"/>
      <c r="QJ38" s="189"/>
      <c r="QK38" s="123"/>
      <c r="QL38" s="123"/>
      <c r="QM38" s="122"/>
      <c r="QN38" s="193"/>
      <c r="QO38" s="193"/>
      <c r="QP38" s="194"/>
      <c r="QQ38" s="194"/>
      <c r="QR38" s="115"/>
      <c r="QT38" s="193"/>
      <c r="QU38" s="193"/>
      <c r="QV38" s="194"/>
      <c r="QW38" s="193"/>
      <c r="QX38" s="193"/>
      <c r="QY38" s="193"/>
      <c r="QZ38" s="193"/>
      <c r="RA38" s="194"/>
      <c r="RB38" s="189"/>
      <c r="RC38" s="189"/>
      <c r="RD38" s="189"/>
      <c r="RE38" s="194"/>
      <c r="RF38" s="189"/>
      <c r="RG38" s="189"/>
      <c r="RH38" s="189"/>
      <c r="RI38" s="194"/>
      <c r="RJ38" s="189"/>
      <c r="RK38" s="189"/>
      <c r="RL38" s="123"/>
      <c r="RM38" s="194"/>
      <c r="RN38" s="123"/>
      <c r="RO38" s="123"/>
      <c r="RP38" s="123"/>
      <c r="RQ38" s="193"/>
      <c r="RR38" s="121"/>
      <c r="RS38" s="189"/>
      <c r="RT38" s="189"/>
      <c r="RU38" s="189"/>
      <c r="RV38" s="194"/>
      <c r="RW38" s="189"/>
      <c r="RX38" s="189"/>
      <c r="RY38" s="189"/>
      <c r="RZ38" s="194"/>
      <c r="SA38" s="189"/>
      <c r="SB38" s="189"/>
      <c r="SC38" s="123"/>
      <c r="SD38" s="194"/>
      <c r="SE38" s="123"/>
      <c r="SF38" s="123"/>
      <c r="SG38" s="123"/>
      <c r="SH38" s="194"/>
      <c r="SI38" s="122"/>
      <c r="SJ38" s="193"/>
      <c r="SK38" s="193"/>
      <c r="SL38" s="193"/>
      <c r="SM38" s="194"/>
      <c r="SN38" s="115"/>
      <c r="SP38" s="193"/>
      <c r="SQ38" s="193"/>
      <c r="SR38" s="194"/>
      <c r="SS38" s="193"/>
      <c r="ST38" s="193"/>
      <c r="SU38" s="193"/>
      <c r="SV38" s="193"/>
      <c r="SW38" s="194"/>
      <c r="SX38" s="189"/>
      <c r="SY38" s="189"/>
      <c r="SZ38" s="189"/>
      <c r="TA38" s="194"/>
      <c r="TB38" s="189"/>
      <c r="TC38" s="189"/>
      <c r="TD38" s="189"/>
      <c r="TE38" s="194"/>
      <c r="TF38" s="189"/>
      <c r="TG38" s="189"/>
      <c r="TH38" s="123"/>
      <c r="TI38" s="194"/>
      <c r="TJ38" s="123"/>
      <c r="TK38" s="123"/>
      <c r="TL38" s="123"/>
      <c r="TM38" s="193"/>
      <c r="TN38" s="121"/>
      <c r="TO38" s="189"/>
      <c r="TP38" s="189"/>
      <c r="TQ38" s="189"/>
      <c r="TR38" s="194"/>
      <c r="TS38" s="189"/>
      <c r="TT38" s="189"/>
      <c r="TU38" s="189"/>
      <c r="TV38" s="194"/>
      <c r="TW38" s="189"/>
      <c r="TX38" s="189"/>
      <c r="TY38" s="123"/>
      <c r="TZ38" s="194"/>
      <c r="UA38" s="123"/>
      <c r="UB38" s="123"/>
      <c r="UC38" s="123"/>
      <c r="UD38" s="194"/>
      <c r="UE38" s="122"/>
      <c r="UF38" s="193"/>
      <c r="UG38" s="193"/>
      <c r="UH38" s="194"/>
      <c r="UI38" s="194"/>
      <c r="UJ38" s="194"/>
      <c r="UK38" s="115"/>
      <c r="UL38" s="115"/>
      <c r="UM38" s="115"/>
      <c r="UN38" s="115"/>
      <c r="UO38" s="115"/>
      <c r="UP38" s="115"/>
      <c r="UQ38" s="115"/>
      <c r="UR38" s="115"/>
      <c r="US38" s="115"/>
      <c r="UT38" s="115"/>
      <c r="UU38" s="115"/>
      <c r="UV38" s="115"/>
      <c r="UW38" s="115"/>
      <c r="UX38" s="115"/>
      <c r="UY38" s="115"/>
      <c r="UZ38" s="115"/>
      <c r="VA38" s="115"/>
      <c r="VB38" s="193"/>
      <c r="VC38" s="193"/>
      <c r="VD38" s="194"/>
      <c r="VE38" s="193"/>
      <c r="VF38" s="193"/>
      <c r="VG38" s="193"/>
      <c r="VH38" s="193"/>
      <c r="VI38" s="194"/>
      <c r="VJ38" s="189"/>
      <c r="VK38" s="189"/>
      <c r="VL38" s="189"/>
      <c r="VM38" s="194"/>
      <c r="VN38" s="189"/>
      <c r="VO38" s="189"/>
      <c r="VP38" s="189"/>
      <c r="VQ38" s="194"/>
      <c r="VR38" s="189"/>
      <c r="VS38" s="189"/>
      <c r="VT38" s="123"/>
      <c r="VU38" s="194"/>
      <c r="VV38" s="123"/>
      <c r="VW38" s="123"/>
      <c r="VX38" s="123"/>
      <c r="VY38" s="123"/>
      <c r="VZ38" s="121"/>
      <c r="WA38" s="189"/>
      <c r="WB38" s="189"/>
      <c r="WC38" s="189"/>
      <c r="WD38" s="194"/>
      <c r="WE38" s="189"/>
      <c r="WF38" s="189"/>
      <c r="WG38" s="189"/>
      <c r="WH38" s="194"/>
      <c r="WI38" s="189"/>
      <c r="WJ38" s="189"/>
      <c r="WK38" s="123"/>
      <c r="WL38" s="194"/>
      <c r="WM38" s="123"/>
      <c r="WN38" s="123"/>
      <c r="WO38" s="123"/>
      <c r="WP38" s="123"/>
      <c r="WQ38" s="122"/>
      <c r="WR38" s="120"/>
      <c r="WS38" s="120"/>
      <c r="WT38" s="194"/>
      <c r="WU38" s="194"/>
      <c r="WV38" s="115"/>
      <c r="WY38" s="115"/>
      <c r="WZ38" s="115"/>
    </row>
    <row r="39" spans="1:624" s="116" customFormat="1" ht="12.75" customHeight="1" x14ac:dyDescent="0.25">
      <c r="A39" s="443" t="s">
        <v>116</v>
      </c>
      <c r="B39" s="416"/>
      <c r="C39" s="416"/>
      <c r="D39" s="416"/>
      <c r="E39" s="416"/>
      <c r="F39" s="257"/>
      <c r="G39" s="271"/>
      <c r="H39" s="250"/>
      <c r="I39" s="250">
        <f>BN39+DJ39+FF39+HC39+IY39+LG39+NC39+OY39+QU39+SQ39</f>
        <v>0</v>
      </c>
      <c r="J39" s="238">
        <f t="shared" si="231"/>
        <v>0</v>
      </c>
      <c r="K39" s="250">
        <f t="shared" si="173"/>
        <v>0</v>
      </c>
      <c r="L39" s="250"/>
      <c r="M39" s="250"/>
      <c r="N39" s="250"/>
      <c r="O39" s="238">
        <f t="shared" si="174"/>
        <v>0</v>
      </c>
      <c r="P39" s="250">
        <f>BU39+DQ39+FM39+HJ39+JF39+LN39+NJ39+PF39+RB39+SX39</f>
        <v>0</v>
      </c>
      <c r="Q39" s="250">
        <f>BV39+DR39+FN39+HK39+JG39+LO39+NK39+PG39+RC39+SY39</f>
        <v>0</v>
      </c>
      <c r="R39" s="250">
        <f>BW39+DS39+FO39+HL39+JH39+LP39+NL39+PH39+RD39+SZ39</f>
        <v>0</v>
      </c>
      <c r="S39" s="238">
        <f t="shared" si="37"/>
        <v>0</v>
      </c>
      <c r="T39" s="250">
        <f>BY39+DU39+FQ39+HN39+JJ39+LR39+NN39+PJ39+RF39+TB39</f>
        <v>0</v>
      </c>
      <c r="U39" s="250">
        <f>BZ39+DV39+FR39+HO39+JK39+LS39+NO39+PK39+RG39+TC39</f>
        <v>0</v>
      </c>
      <c r="V39" s="250">
        <f>CA39+DW39+FS39+HP39+JL39+LT39+NP39+PL39+RH39+TD39</f>
        <v>0</v>
      </c>
      <c r="W39" s="238">
        <f t="shared" si="38"/>
        <v>0</v>
      </c>
      <c r="X39" s="250">
        <f>CC39+DY39+FU39+HR39+JN39+LV39+NR39+PN39+RJ39+TF39</f>
        <v>0</v>
      </c>
      <c r="Y39" s="250">
        <f>CD39+DZ39+FV39+HS39+JO39+LW39+NS39+PO39+RK39+TG39</f>
        <v>0</v>
      </c>
      <c r="Z39" s="250">
        <f>CE39+EA39+FW39+HT39+JP39+LX39+NT39+PP39+RL39+TH39</f>
        <v>0</v>
      </c>
      <c r="AA39" s="238">
        <f t="shared" si="39"/>
        <v>0</v>
      </c>
      <c r="AB39" s="250">
        <f>CG39+EC39+FY39+HV39+JR39+LZ39+NV39+PR39+RN39+TJ39</f>
        <v>0</v>
      </c>
      <c r="AC39" s="250">
        <f>CH39+ED39+FZ39+HW39+JS39+MA39+NW39+PS39+RO39+TK39</f>
        <v>0</v>
      </c>
      <c r="AD39" s="250">
        <f>CI39+EE39+GA39+HX39+JT39+MB39+NX39+PT39+RP39+TL39</f>
        <v>0</v>
      </c>
      <c r="AE39" s="250">
        <f>SUM(AB39:AD39)</f>
        <v>0</v>
      </c>
      <c r="AF39" s="238">
        <f t="shared" si="41"/>
        <v>0</v>
      </c>
      <c r="AG39" s="250">
        <f>CL39+EH39+GD39+IA39+JW39+ME39+OA39+PW39+RS39+TO39</f>
        <v>0</v>
      </c>
      <c r="AH39" s="250">
        <f>CM39+EI39+GE39+IB39+JZ39+MF39+OB39+PX39+RT39+TP39</f>
        <v>0</v>
      </c>
      <c r="AI39" s="250">
        <f>CN39+EJ39+GF39+IC39+KA39+MG39+OC39+PY39+RU39+TQ39</f>
        <v>0</v>
      </c>
      <c r="AJ39" s="238">
        <f t="shared" si="42"/>
        <v>0</v>
      </c>
      <c r="AK39" s="250">
        <f>CP39+EL39+GH39+IE39+KC39+MI39+OE39+QA39+RW39+TS39</f>
        <v>0</v>
      </c>
      <c r="AL39" s="250">
        <f>CQ39+EM39+GI39+IF39+KD39+MJ39+OF39+QB39+RX39+TT39</f>
        <v>0</v>
      </c>
      <c r="AM39" s="250">
        <f>CR39+EN39+GJ39+IG39+KE39+MK39+OG39+QC39+RY39+TU39</f>
        <v>0</v>
      </c>
      <c r="AN39" s="238">
        <f t="shared" si="43"/>
        <v>0</v>
      </c>
      <c r="AO39" s="250">
        <f>CT39+EP39+GL39+II39+KG39+MM39+OI39+QE39+SA39+TW39</f>
        <v>0</v>
      </c>
      <c r="AP39" s="250">
        <f>CU39+EQ39+GM39+IJ39+KH39+MN39+OJ39+QF39+SB39+TX39</f>
        <v>0</v>
      </c>
      <c r="AQ39" s="250">
        <f>CV39+ER39+GN39+IK39+KI39+MO39+OK39+QG39+SC39+TY39</f>
        <v>0</v>
      </c>
      <c r="AR39" s="238">
        <f t="shared" si="44"/>
        <v>0</v>
      </c>
      <c r="AS39" s="250">
        <f>CX39+ET39+GP39+IM39+KK39+MQ39+OM39+QI39+SE39+UA39</f>
        <v>0</v>
      </c>
      <c r="AT39" s="250">
        <f>CY39+EU39+GQ39+IN39+KL39+MR39+ON39+QJ39+SF39+UB39</f>
        <v>0</v>
      </c>
      <c r="AU39" s="250">
        <f>CZ39+EV39+GR39+IO39+KM39+MS39+OO39+QK39+SG39+UC39</f>
        <v>0</v>
      </c>
      <c r="AV39" s="238">
        <f t="shared" si="46"/>
        <v>0</v>
      </c>
      <c r="AW39" s="238">
        <f t="shared" si="147"/>
        <v>0</v>
      </c>
      <c r="AX39" s="250">
        <f t="shared" si="47"/>
        <v>0</v>
      </c>
      <c r="AY39" s="238">
        <f>O39-AF39</f>
        <v>0</v>
      </c>
      <c r="AZ39" s="238">
        <f>DE39+FA39+GW39+IT39+KR39+MX39+OT39+QP39+SL39+UH39</f>
        <v>0</v>
      </c>
      <c r="BA39" s="238">
        <f>DF39+FB39+GX39+IU39+KS39+MY39+OU39+QQ39+SM39+UI39</f>
        <v>0</v>
      </c>
      <c r="BB39" s="239">
        <f>CK39+EG39+GC39+HZ39+JV39+MD39+NZ39+PV39+RR39+TN39</f>
        <v>0</v>
      </c>
      <c r="BC39" s="239">
        <f t="shared" si="45"/>
        <v>0</v>
      </c>
      <c r="BD39" s="238">
        <f>AZ39-DE39-FA39-GW39-IT39-KR39-MX39-OT39-QP39-SL39-UH39</f>
        <v>0</v>
      </c>
      <c r="BE39" s="240"/>
      <c r="BF39" s="241">
        <f t="shared" si="15"/>
        <v>0</v>
      </c>
      <c r="BG39" s="241">
        <f t="shared" si="49"/>
        <v>0</v>
      </c>
      <c r="BH39" s="242"/>
      <c r="BI39" s="242"/>
      <c r="BJ39" s="241"/>
      <c r="BK39" s="251"/>
      <c r="BL39" s="251">
        <f>DI39+FE39+HB39+IX39+LF39+NB39+OX39+QT39+SP39</f>
        <v>0</v>
      </c>
      <c r="BM39" s="251"/>
      <c r="BN39" s="251"/>
      <c r="BO39" s="238">
        <f t="shared" si="230"/>
        <v>0</v>
      </c>
      <c r="BP39" s="251">
        <f t="shared" si="176"/>
        <v>0</v>
      </c>
      <c r="BQ39" s="251"/>
      <c r="BR39" s="251"/>
      <c r="BS39" s="251"/>
      <c r="BT39" s="238">
        <f t="shared" si="234"/>
        <v>0</v>
      </c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>
        <f t="shared" si="104"/>
        <v>0</v>
      </c>
      <c r="CG39" s="238"/>
      <c r="CH39" s="251"/>
      <c r="CI39" s="238"/>
      <c r="CJ39" s="238"/>
      <c r="CK39" s="238">
        <f t="shared" si="149"/>
        <v>0</v>
      </c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>
        <f t="shared" si="105"/>
        <v>0</v>
      </c>
      <c r="CX39" s="238"/>
      <c r="CY39" s="251"/>
      <c r="CZ39" s="238"/>
      <c r="DA39" s="251">
        <f t="shared" si="55"/>
        <v>0</v>
      </c>
      <c r="DB39" s="238">
        <f t="shared" si="106"/>
        <v>0</v>
      </c>
      <c r="DC39" s="238"/>
      <c r="DD39" s="251">
        <f t="shared" si="150"/>
        <v>0</v>
      </c>
      <c r="DE39" s="238"/>
      <c r="DF39" s="238"/>
      <c r="DG39" s="243">
        <f t="shared" si="151"/>
        <v>0</v>
      </c>
      <c r="DH39" s="244"/>
      <c r="DI39" s="250"/>
      <c r="DJ39" s="250"/>
      <c r="DK39" s="238">
        <f t="shared" si="215"/>
        <v>0</v>
      </c>
      <c r="DL39" s="250">
        <f t="shared" si="216"/>
        <v>0</v>
      </c>
      <c r="DM39" s="250"/>
      <c r="DN39" s="250"/>
      <c r="DO39" s="250"/>
      <c r="DP39" s="238">
        <f t="shared" si="217"/>
        <v>0</v>
      </c>
      <c r="DQ39" s="250"/>
      <c r="DR39" s="250"/>
      <c r="DS39" s="265"/>
      <c r="DT39" s="238">
        <f t="shared" si="56"/>
        <v>0</v>
      </c>
      <c r="DU39" s="265"/>
      <c r="DV39" s="265"/>
      <c r="DW39" s="265"/>
      <c r="DX39" s="238">
        <f t="shared" si="57"/>
        <v>0</v>
      </c>
      <c r="DY39" s="265"/>
      <c r="DZ39" s="265"/>
      <c r="EA39" s="265"/>
      <c r="EB39" s="238">
        <f t="shared" si="107"/>
        <v>0</v>
      </c>
      <c r="EC39" s="265"/>
      <c r="ED39" s="265"/>
      <c r="EE39" s="265"/>
      <c r="EF39" s="265">
        <f t="shared" si="152"/>
        <v>0</v>
      </c>
      <c r="EG39" s="259">
        <f t="shared" si="153"/>
        <v>0</v>
      </c>
      <c r="EH39" s="250"/>
      <c r="EI39" s="250"/>
      <c r="EJ39" s="265"/>
      <c r="EK39" s="238">
        <f t="shared" si="58"/>
        <v>0</v>
      </c>
      <c r="EL39" s="265"/>
      <c r="EM39" s="265"/>
      <c r="EN39" s="265"/>
      <c r="EO39" s="238">
        <f t="shared" si="59"/>
        <v>0</v>
      </c>
      <c r="EP39" s="265"/>
      <c r="EQ39" s="265"/>
      <c r="ER39" s="265"/>
      <c r="ES39" s="238">
        <f>SUM(EP39:ER39)</f>
        <v>0</v>
      </c>
      <c r="ET39" s="265"/>
      <c r="EU39" s="265"/>
      <c r="EV39" s="265"/>
      <c r="EW39" s="265">
        <f t="shared" si="154"/>
        <v>0</v>
      </c>
      <c r="EX39" s="260">
        <f t="shared" si="61"/>
        <v>0</v>
      </c>
      <c r="EY39" s="238"/>
      <c r="EZ39" s="250">
        <f t="shared" si="155"/>
        <v>0</v>
      </c>
      <c r="FA39" s="238"/>
      <c r="FB39" s="238"/>
      <c r="FC39" s="246">
        <f t="shared" si="108"/>
        <v>0</v>
      </c>
      <c r="FD39" s="244"/>
      <c r="FE39" s="250"/>
      <c r="FF39" s="250"/>
      <c r="FG39" s="238">
        <f t="shared" si="218"/>
        <v>0</v>
      </c>
      <c r="FH39" s="250">
        <f t="shared" si="219"/>
        <v>0</v>
      </c>
      <c r="FI39" s="250"/>
      <c r="FJ39" s="250"/>
      <c r="FK39" s="250"/>
      <c r="FL39" s="238">
        <f t="shared" si="232"/>
        <v>0</v>
      </c>
      <c r="FM39" s="250"/>
      <c r="FN39" s="250"/>
      <c r="FO39" s="267"/>
      <c r="FP39" s="238">
        <f t="shared" si="109"/>
        <v>0</v>
      </c>
      <c r="FQ39" s="267"/>
      <c r="FR39" s="267"/>
      <c r="FS39" s="267"/>
      <c r="FT39" s="238">
        <f t="shared" si="62"/>
        <v>0</v>
      </c>
      <c r="FU39" s="267"/>
      <c r="FV39" s="267"/>
      <c r="FW39" s="265"/>
      <c r="FX39" s="238">
        <f t="shared" si="110"/>
        <v>0</v>
      </c>
      <c r="FY39" s="265"/>
      <c r="FZ39" s="265"/>
      <c r="GA39" s="265"/>
      <c r="GB39" s="265">
        <f t="shared" si="156"/>
        <v>0</v>
      </c>
      <c r="GC39" s="259">
        <f t="shared" si="111"/>
        <v>0</v>
      </c>
      <c r="GD39" s="250"/>
      <c r="GE39" s="250"/>
      <c r="GF39" s="267"/>
      <c r="GG39" s="238">
        <f t="shared" si="63"/>
        <v>0</v>
      </c>
      <c r="GH39" s="267"/>
      <c r="GI39" s="267"/>
      <c r="GJ39" s="267"/>
      <c r="GK39" s="238">
        <f t="shared" si="64"/>
        <v>0</v>
      </c>
      <c r="GL39" s="267"/>
      <c r="GM39" s="267"/>
      <c r="GN39" s="265"/>
      <c r="GO39" s="238">
        <f t="shared" si="65"/>
        <v>0</v>
      </c>
      <c r="GP39" s="265"/>
      <c r="GQ39" s="265"/>
      <c r="GR39" s="265"/>
      <c r="GS39" s="265">
        <f t="shared" si="157"/>
        <v>0</v>
      </c>
      <c r="GT39" s="260">
        <f t="shared" si="66"/>
        <v>0</v>
      </c>
      <c r="GU39" s="238"/>
      <c r="GV39" s="250">
        <f t="shared" si="67"/>
        <v>0</v>
      </c>
      <c r="GW39" s="238"/>
      <c r="GX39" s="238"/>
      <c r="GY39" s="246">
        <f t="shared" si="112"/>
        <v>0</v>
      </c>
      <c r="GZ39" s="244"/>
      <c r="HA39" s="244"/>
      <c r="HB39" s="250"/>
      <c r="HC39" s="250"/>
      <c r="HD39" s="238">
        <f t="shared" si="220"/>
        <v>0</v>
      </c>
      <c r="HE39" s="250">
        <f t="shared" si="221"/>
        <v>0</v>
      </c>
      <c r="HF39" s="250"/>
      <c r="HG39" s="250"/>
      <c r="HH39" s="238"/>
      <c r="HI39" s="238">
        <f t="shared" si="222"/>
        <v>0</v>
      </c>
      <c r="HJ39" s="267"/>
      <c r="HK39" s="267"/>
      <c r="HL39" s="267"/>
      <c r="HM39" s="238">
        <f t="shared" si="113"/>
        <v>0</v>
      </c>
      <c r="HN39" s="267"/>
      <c r="HO39" s="267"/>
      <c r="HP39" s="267"/>
      <c r="HQ39" s="238">
        <f t="shared" si="68"/>
        <v>0</v>
      </c>
      <c r="HR39" s="267"/>
      <c r="HS39" s="267"/>
      <c r="HT39" s="265"/>
      <c r="HU39" s="238">
        <f t="shared" si="114"/>
        <v>0</v>
      </c>
      <c r="HV39" s="265"/>
      <c r="HW39" s="268"/>
      <c r="HX39" s="265"/>
      <c r="HY39" s="265">
        <f t="shared" si="158"/>
        <v>0</v>
      </c>
      <c r="HZ39" s="259">
        <f t="shared" si="115"/>
        <v>0</v>
      </c>
      <c r="IA39" s="267"/>
      <c r="IB39" s="267"/>
      <c r="IC39" s="267"/>
      <c r="ID39" s="238">
        <f t="shared" si="69"/>
        <v>0</v>
      </c>
      <c r="IE39" s="267"/>
      <c r="IF39" s="267"/>
      <c r="IG39" s="267"/>
      <c r="IH39" s="238">
        <f t="shared" si="70"/>
        <v>0</v>
      </c>
      <c r="II39" s="267"/>
      <c r="IJ39" s="267"/>
      <c r="IK39" s="265"/>
      <c r="IL39" s="238">
        <f t="shared" si="71"/>
        <v>0</v>
      </c>
      <c r="IM39" s="265"/>
      <c r="IN39" s="268"/>
      <c r="IO39" s="265"/>
      <c r="IP39" s="265">
        <f t="shared" si="159"/>
        <v>0</v>
      </c>
      <c r="IQ39" s="260">
        <f t="shared" si="72"/>
        <v>0</v>
      </c>
      <c r="IR39" s="238"/>
      <c r="IS39" s="250">
        <f t="shared" si="73"/>
        <v>0</v>
      </c>
      <c r="IT39" s="238"/>
      <c r="IU39" s="238"/>
      <c r="IV39" s="246">
        <f t="shared" si="22"/>
        <v>0</v>
      </c>
      <c r="IW39" s="244"/>
      <c r="IX39" s="254"/>
      <c r="IY39" s="254"/>
      <c r="IZ39" s="247">
        <f t="shared" si="223"/>
        <v>0</v>
      </c>
      <c r="JA39" s="254">
        <f t="shared" si="224"/>
        <v>0</v>
      </c>
      <c r="JB39" s="254"/>
      <c r="JC39" s="254"/>
      <c r="JD39" s="254"/>
      <c r="JE39" s="247">
        <f t="shared" si="225"/>
        <v>0</v>
      </c>
      <c r="JF39" s="269"/>
      <c r="JG39" s="269"/>
      <c r="JH39" s="269"/>
      <c r="JI39" s="247">
        <f t="shared" si="116"/>
        <v>0</v>
      </c>
      <c r="JJ39" s="269"/>
      <c r="JK39" s="269"/>
      <c r="JL39" s="269"/>
      <c r="JM39" s="247">
        <f t="shared" si="190"/>
        <v>0</v>
      </c>
      <c r="JN39" s="269"/>
      <c r="JO39" s="269"/>
      <c r="JP39" s="270"/>
      <c r="JQ39" s="247">
        <f t="shared" si="117"/>
        <v>0</v>
      </c>
      <c r="JR39" s="270"/>
      <c r="JS39" s="270"/>
      <c r="JT39" s="270"/>
      <c r="JU39" s="270"/>
      <c r="JV39" s="247">
        <f t="shared" si="118"/>
        <v>0</v>
      </c>
      <c r="JW39" s="559"/>
      <c r="JX39" s="588"/>
      <c r="JY39" s="589"/>
      <c r="JZ39" s="572"/>
      <c r="KA39" s="269"/>
      <c r="KB39" s="247"/>
      <c r="KC39" s="269"/>
      <c r="KD39" s="269"/>
      <c r="KE39" s="269"/>
      <c r="KF39" s="247">
        <f t="shared" si="191"/>
        <v>0</v>
      </c>
      <c r="KG39" s="269"/>
      <c r="KH39" s="269"/>
      <c r="KI39" s="270"/>
      <c r="KJ39" s="247"/>
      <c r="KK39" s="270"/>
      <c r="KL39" s="270"/>
      <c r="KM39" s="270"/>
      <c r="KN39" s="270"/>
      <c r="KO39" s="262">
        <v>0</v>
      </c>
      <c r="KP39" s="247"/>
      <c r="KQ39" s="254">
        <f>JE39-JV39</f>
        <v>0</v>
      </c>
      <c r="KR39" s="247"/>
      <c r="KS39" s="248"/>
      <c r="KT39" s="211">
        <f>JV39-KO39</f>
        <v>0</v>
      </c>
      <c r="KU39" s="211"/>
      <c r="KV39" s="211"/>
      <c r="KW39" s="211"/>
      <c r="KX39" s="211"/>
      <c r="KY39" s="211"/>
      <c r="KZ39" s="211"/>
      <c r="LA39" s="211"/>
      <c r="LB39" s="211"/>
      <c r="LC39" s="211"/>
      <c r="LD39" s="211"/>
      <c r="LF39" s="193"/>
      <c r="LG39" s="193"/>
      <c r="LH39" s="194">
        <f t="shared" si="226"/>
        <v>0</v>
      </c>
      <c r="LI39" s="193">
        <f t="shared" si="227"/>
        <v>0</v>
      </c>
      <c r="LJ39" s="193"/>
      <c r="LK39" s="193"/>
      <c r="LL39" s="193"/>
      <c r="LM39" s="194">
        <f t="shared" si="197"/>
        <v>0</v>
      </c>
      <c r="LN39" s="189"/>
      <c r="LO39" s="189"/>
      <c r="LP39" s="189"/>
      <c r="LQ39" s="194">
        <f t="shared" si="119"/>
        <v>0</v>
      </c>
      <c r="LR39" s="189"/>
      <c r="LS39" s="189"/>
      <c r="LT39" s="189"/>
      <c r="LU39" s="194">
        <f t="shared" si="74"/>
        <v>0</v>
      </c>
      <c r="LV39" s="189"/>
      <c r="LW39" s="189"/>
      <c r="LX39" s="123"/>
      <c r="LY39" s="194">
        <f t="shared" si="120"/>
        <v>0</v>
      </c>
      <c r="LZ39" s="123"/>
      <c r="MA39" s="123"/>
      <c r="MB39" s="123"/>
      <c r="MC39" s="123">
        <f t="shared" si="160"/>
        <v>0</v>
      </c>
      <c r="MD39" s="121">
        <f t="shared" si="121"/>
        <v>0</v>
      </c>
      <c r="ME39" s="189"/>
      <c r="MF39" s="189"/>
      <c r="MG39" s="189"/>
      <c r="MH39" s="194">
        <f t="shared" si="75"/>
        <v>0</v>
      </c>
      <c r="MI39" s="189"/>
      <c r="MJ39" s="189"/>
      <c r="MK39" s="189"/>
      <c r="ML39" s="194">
        <f t="shared" si="76"/>
        <v>0</v>
      </c>
      <c r="MM39" s="189"/>
      <c r="MN39" s="189"/>
      <c r="MO39" s="123"/>
      <c r="MP39" s="194">
        <f t="shared" si="77"/>
        <v>0</v>
      </c>
      <c r="MQ39" s="123"/>
      <c r="MR39" s="123"/>
      <c r="MS39" s="123"/>
      <c r="MT39" s="123">
        <f t="shared" si="161"/>
        <v>0</v>
      </c>
      <c r="MU39" s="121">
        <f t="shared" si="78"/>
        <v>0</v>
      </c>
      <c r="MV39" s="194"/>
      <c r="MW39" s="193">
        <f t="shared" si="79"/>
        <v>0</v>
      </c>
      <c r="MX39" s="194"/>
      <c r="MY39" s="194"/>
      <c r="MZ39" s="115">
        <f t="shared" si="162"/>
        <v>0</v>
      </c>
      <c r="NB39" s="193"/>
      <c r="NC39" s="193"/>
      <c r="ND39" s="193"/>
      <c r="NE39" s="193"/>
      <c r="NF39" s="193"/>
      <c r="NG39" s="193"/>
      <c r="NH39" s="193"/>
      <c r="NI39" s="194">
        <f t="shared" si="233"/>
        <v>0</v>
      </c>
      <c r="NJ39" s="189"/>
      <c r="NK39" s="189"/>
      <c r="NL39" s="189"/>
      <c r="NM39" s="194">
        <f t="shared" si="122"/>
        <v>0</v>
      </c>
      <c r="NN39" s="189"/>
      <c r="NO39" s="189"/>
      <c r="NP39" s="189"/>
      <c r="NQ39" s="194">
        <f t="shared" si="80"/>
        <v>0</v>
      </c>
      <c r="NR39" s="189"/>
      <c r="NS39" s="189"/>
      <c r="NT39" s="123"/>
      <c r="NU39" s="194">
        <f>SUM(NR39:NT39)</f>
        <v>0</v>
      </c>
      <c r="NV39" s="123"/>
      <c r="NW39" s="123"/>
      <c r="NX39" s="123"/>
      <c r="NY39" s="123">
        <f t="shared" si="163"/>
        <v>0</v>
      </c>
      <c r="NZ39" s="121">
        <f t="shared" si="124"/>
        <v>0</v>
      </c>
      <c r="OA39" s="189"/>
      <c r="OB39" s="189"/>
      <c r="OC39" s="189"/>
      <c r="OD39" s="194">
        <f t="shared" si="125"/>
        <v>0</v>
      </c>
      <c r="OE39" s="189"/>
      <c r="OF39" s="189"/>
      <c r="OG39" s="189"/>
      <c r="OH39" s="194">
        <f t="shared" si="81"/>
        <v>0</v>
      </c>
      <c r="OI39" s="189"/>
      <c r="OJ39" s="189"/>
      <c r="OK39" s="123"/>
      <c r="OL39" s="194">
        <f t="shared" si="82"/>
        <v>0</v>
      </c>
      <c r="OM39" s="123"/>
      <c r="ON39" s="123"/>
      <c r="OO39" s="123"/>
      <c r="OP39" s="123">
        <f t="shared" si="164"/>
        <v>0</v>
      </c>
      <c r="OQ39" s="122">
        <f>SUM(OP39,OL39,OH39,OD39)</f>
        <v>0</v>
      </c>
      <c r="OR39" s="194"/>
      <c r="OS39" s="193">
        <f t="shared" si="84"/>
        <v>0</v>
      </c>
      <c r="OT39" s="194"/>
      <c r="OU39" s="194"/>
      <c r="OV39" s="115">
        <f t="shared" si="28"/>
        <v>0</v>
      </c>
      <c r="OX39" s="193"/>
      <c r="OY39" s="193"/>
      <c r="OZ39" s="194">
        <f t="shared" si="201"/>
        <v>0</v>
      </c>
      <c r="PA39" s="193">
        <f t="shared" si="202"/>
        <v>0</v>
      </c>
      <c r="PB39" s="193"/>
      <c r="PC39" s="193"/>
      <c r="PD39" s="193"/>
      <c r="PE39" s="194">
        <f t="shared" si="203"/>
        <v>0</v>
      </c>
      <c r="PF39" s="193"/>
      <c r="PG39" s="193"/>
      <c r="PH39" s="189"/>
      <c r="PI39" s="194">
        <f t="shared" si="126"/>
        <v>0</v>
      </c>
      <c r="PJ39" s="189"/>
      <c r="PK39" s="189"/>
      <c r="PL39" s="189"/>
      <c r="PM39" s="194">
        <f t="shared" si="85"/>
        <v>0</v>
      </c>
      <c r="PN39" s="189"/>
      <c r="PO39" s="189"/>
      <c r="PP39" s="123"/>
      <c r="PQ39" s="194">
        <f t="shared" si="127"/>
        <v>0</v>
      </c>
      <c r="PR39" s="123"/>
      <c r="PT39" s="123"/>
      <c r="PU39" s="123">
        <f t="shared" si="165"/>
        <v>0</v>
      </c>
      <c r="PV39" s="121">
        <f t="shared" si="128"/>
        <v>0</v>
      </c>
      <c r="PW39" s="193"/>
      <c r="PX39" s="193"/>
      <c r="PY39" s="189"/>
      <c r="PZ39" s="194">
        <f t="shared" si="86"/>
        <v>0</v>
      </c>
      <c r="QA39" s="189"/>
      <c r="QB39" s="189"/>
      <c r="QC39" s="189"/>
      <c r="QD39" s="194">
        <f t="shared" si="87"/>
        <v>0</v>
      </c>
      <c r="QE39" s="189"/>
      <c r="QF39" s="189"/>
      <c r="QG39" s="123"/>
      <c r="QH39" s="194">
        <f t="shared" si="88"/>
        <v>0</v>
      </c>
      <c r="QI39" s="123"/>
      <c r="QK39" s="123"/>
      <c r="QL39" s="123">
        <f t="shared" si="166"/>
        <v>0</v>
      </c>
      <c r="QM39" s="122">
        <f t="shared" si="167"/>
        <v>0</v>
      </c>
      <c r="QN39" s="194"/>
      <c r="QO39" s="193">
        <f t="shared" si="89"/>
        <v>0</v>
      </c>
      <c r="QP39" s="194"/>
      <c r="QQ39" s="194"/>
      <c r="QR39" s="115">
        <f t="shared" si="129"/>
        <v>0</v>
      </c>
      <c r="QT39" s="193"/>
      <c r="QU39" s="193"/>
      <c r="QV39" s="194">
        <f t="shared" si="204"/>
        <v>0</v>
      </c>
      <c r="QW39" s="193">
        <f t="shared" si="205"/>
        <v>0</v>
      </c>
      <c r="QX39" s="193"/>
      <c r="QY39" s="193"/>
      <c r="QZ39" s="193"/>
      <c r="RA39" s="194">
        <f t="shared" si="206"/>
        <v>0</v>
      </c>
      <c r="RB39" s="189"/>
      <c r="RC39" s="189"/>
      <c r="RD39" s="189"/>
      <c r="RE39" s="194">
        <f t="shared" si="130"/>
        <v>0</v>
      </c>
      <c r="RF39" s="189"/>
      <c r="RG39" s="189"/>
      <c r="RH39" s="189"/>
      <c r="RI39" s="194">
        <f t="shared" si="90"/>
        <v>0</v>
      </c>
      <c r="RJ39" s="189"/>
      <c r="RK39" s="189"/>
      <c r="RL39" s="123"/>
      <c r="RM39" s="194">
        <f t="shared" si="131"/>
        <v>0</v>
      </c>
      <c r="RN39" s="123"/>
      <c r="RO39" s="123"/>
      <c r="RP39" s="123"/>
      <c r="RQ39" s="193">
        <f t="shared" si="132"/>
        <v>0</v>
      </c>
      <c r="RR39" s="121">
        <f t="shared" si="168"/>
        <v>0</v>
      </c>
      <c r="RS39" s="189"/>
      <c r="RT39" s="189"/>
      <c r="RU39" s="189"/>
      <c r="RV39" s="194">
        <f t="shared" si="133"/>
        <v>0</v>
      </c>
      <c r="RW39" s="189"/>
      <c r="RX39" s="189"/>
      <c r="RY39" s="189"/>
      <c r="RZ39" s="194">
        <f t="shared" si="91"/>
        <v>0</v>
      </c>
      <c r="SA39" s="189"/>
      <c r="SB39" s="189"/>
      <c r="SC39" s="123"/>
      <c r="SD39" s="194">
        <f t="shared" si="92"/>
        <v>0</v>
      </c>
      <c r="SE39" s="123"/>
      <c r="SF39" s="123"/>
      <c r="SG39" s="123"/>
      <c r="SH39" s="194">
        <f t="shared" si="134"/>
        <v>0</v>
      </c>
      <c r="SI39" s="122">
        <f t="shared" si="135"/>
        <v>0</v>
      </c>
      <c r="SJ39" s="193"/>
      <c r="SK39" s="193">
        <f t="shared" si="93"/>
        <v>0</v>
      </c>
      <c r="SL39" s="193"/>
      <c r="SM39" s="194"/>
      <c r="SN39" s="115">
        <f t="shared" si="136"/>
        <v>0</v>
      </c>
      <c r="SP39" s="193"/>
      <c r="SQ39" s="193"/>
      <c r="SR39" s="194">
        <f t="shared" si="228"/>
        <v>0</v>
      </c>
      <c r="SS39" s="193">
        <f t="shared" si="229"/>
        <v>0</v>
      </c>
      <c r="ST39" s="193"/>
      <c r="SU39" s="193"/>
      <c r="SV39" s="193"/>
      <c r="SW39" s="193"/>
      <c r="SX39" s="189"/>
      <c r="SY39" s="189"/>
      <c r="SZ39" s="189"/>
      <c r="TA39" s="194">
        <f t="shared" si="137"/>
        <v>0</v>
      </c>
      <c r="TB39" s="189"/>
      <c r="TC39" s="189"/>
      <c r="TD39" s="189"/>
      <c r="TE39" s="194">
        <f t="shared" si="94"/>
        <v>0</v>
      </c>
      <c r="TF39" s="189"/>
      <c r="TG39" s="189"/>
      <c r="TH39" s="123"/>
      <c r="TI39" s="194">
        <f t="shared" si="138"/>
        <v>0</v>
      </c>
      <c r="TJ39" s="123"/>
      <c r="TK39" s="123"/>
      <c r="TL39" s="123"/>
      <c r="TM39" s="193">
        <f t="shared" si="139"/>
        <v>0</v>
      </c>
      <c r="TN39" s="121">
        <f t="shared" si="169"/>
        <v>0</v>
      </c>
      <c r="TO39" s="189"/>
      <c r="TP39" s="189"/>
      <c r="TQ39" s="189"/>
      <c r="TR39" s="194">
        <f t="shared" si="95"/>
        <v>0</v>
      </c>
      <c r="TS39" s="189"/>
      <c r="TT39" s="189"/>
      <c r="TU39" s="189"/>
      <c r="TV39" s="194">
        <f t="shared" si="96"/>
        <v>0</v>
      </c>
      <c r="TW39" s="189"/>
      <c r="TX39" s="189"/>
      <c r="TY39" s="123"/>
      <c r="TZ39" s="194">
        <f t="shared" si="97"/>
        <v>0</v>
      </c>
      <c r="UA39" s="123"/>
      <c r="UB39" s="123"/>
      <c r="UC39" s="123"/>
      <c r="UD39" s="194">
        <f t="shared" si="140"/>
        <v>0</v>
      </c>
      <c r="UE39" s="122">
        <f t="shared" si="170"/>
        <v>0</v>
      </c>
      <c r="UF39" s="194"/>
      <c r="UG39" s="193">
        <f t="shared" si="98"/>
        <v>0</v>
      </c>
      <c r="UH39" s="194"/>
      <c r="UI39" s="194"/>
      <c r="UJ39" s="194"/>
      <c r="UK39" s="115">
        <f t="shared" si="141"/>
        <v>0</v>
      </c>
      <c r="UL39" s="115">
        <f>CK39+EG39+GC39+HZ39+JV39+MD39+NZ39+PV39+RR39+TN39</f>
        <v>0</v>
      </c>
      <c r="UM39" s="115">
        <f>UL39-AF39</f>
        <v>0</v>
      </c>
      <c r="UN39" s="115">
        <f>DB39+EX39+GT39+IQ39+KO39+MU39+OQ39+QM39+SI39+UE39</f>
        <v>0</v>
      </c>
      <c r="UO39" s="115">
        <f>UN39-AW39</f>
        <v>0</v>
      </c>
      <c r="UP39" s="115"/>
      <c r="UQ39" s="115"/>
      <c r="UR39" s="115">
        <f>BU39+DQ39+FM39+HJ39+JF39+LN39+NJ39+PF39+RB39+SX39</f>
        <v>0</v>
      </c>
      <c r="US39" s="115">
        <f>UR39-P39</f>
        <v>0</v>
      </c>
      <c r="UT39" s="115"/>
      <c r="UU39" s="115"/>
      <c r="UV39" s="115"/>
      <c r="UW39" s="115"/>
      <c r="UX39" s="115"/>
      <c r="UY39" s="115"/>
      <c r="UZ39" s="115"/>
      <c r="VA39" s="115">
        <f>H39-VB39</f>
        <v>0</v>
      </c>
      <c r="VB39" s="193">
        <f>BM39+DI39+FE39+HB39+IX39+LF39+NB39+OX39+QT39+SP39</f>
        <v>0</v>
      </c>
      <c r="VC39" s="193">
        <f>BN39+DJ39+FF39+HC39+IY39+LG39+NC39+OY39+QU39+SQ39</f>
        <v>0</v>
      </c>
      <c r="VD39" s="194">
        <f t="shared" si="142"/>
        <v>0</v>
      </c>
      <c r="VE39" s="193">
        <f t="shared" si="171"/>
        <v>0</v>
      </c>
      <c r="VF39" s="193"/>
      <c r="VG39" s="193"/>
      <c r="VH39" s="193"/>
      <c r="VI39" s="194">
        <f t="shared" si="210"/>
        <v>0</v>
      </c>
      <c r="VJ39" s="189"/>
      <c r="VK39" s="189"/>
      <c r="VL39" s="189"/>
      <c r="VM39" s="194">
        <f t="shared" si="143"/>
        <v>0</v>
      </c>
      <c r="VN39" s="189"/>
      <c r="VO39" s="189"/>
      <c r="VP39" s="189"/>
      <c r="VQ39" s="194">
        <f t="shared" si="99"/>
        <v>0</v>
      </c>
      <c r="VR39" s="189"/>
      <c r="VS39" s="189"/>
      <c r="VT39" s="123"/>
      <c r="VU39" s="194">
        <f t="shared" si="144"/>
        <v>0</v>
      </c>
      <c r="VV39" s="123"/>
      <c r="VW39" s="123"/>
      <c r="VX39" s="123"/>
      <c r="VY39" s="123">
        <v>0</v>
      </c>
      <c r="VZ39" s="121">
        <f t="shared" si="145"/>
        <v>0</v>
      </c>
      <c r="WA39" s="189"/>
      <c r="WB39" s="189"/>
      <c r="WC39" s="189"/>
      <c r="WD39" s="194">
        <f t="shared" si="100"/>
        <v>0</v>
      </c>
      <c r="WE39" s="189"/>
      <c r="WF39" s="189"/>
      <c r="WG39" s="189"/>
      <c r="WH39" s="194">
        <f t="shared" si="101"/>
        <v>0</v>
      </c>
      <c r="WI39" s="189"/>
      <c r="WJ39" s="189"/>
      <c r="WK39" s="123"/>
      <c r="WL39" s="194">
        <f t="shared" si="102"/>
        <v>0</v>
      </c>
      <c r="WM39" s="123"/>
      <c r="WN39" s="123"/>
      <c r="WO39" s="123"/>
      <c r="WP39" s="123">
        <v>0</v>
      </c>
      <c r="WQ39" s="122">
        <f t="shared" si="103"/>
        <v>0</v>
      </c>
      <c r="WR39" s="125"/>
      <c r="WS39" s="125"/>
      <c r="WT39" s="194"/>
      <c r="WU39" s="194"/>
      <c r="WV39" s="115">
        <f t="shared" si="146"/>
        <v>0</v>
      </c>
      <c r="WY39" s="115">
        <f>VI39-BT39-DP39-FL39-HI39-JE39-LM39-NI39-PE39-RA39-SW39</f>
        <v>0</v>
      </c>
      <c r="WZ39" s="115">
        <f>VD39-BO39-DK39-FG39-HD39-IZ39-LH39-ND39-OZ39-QV39-SR39</f>
        <v>0</v>
      </c>
    </row>
    <row r="40" spans="1:624" s="116" customFormat="1" ht="12.75" customHeight="1" x14ac:dyDescent="0.25">
      <c r="A40" s="444" t="s">
        <v>117</v>
      </c>
      <c r="B40" s="416"/>
      <c r="C40" s="416"/>
      <c r="D40" s="416"/>
      <c r="E40" s="416"/>
      <c r="F40" s="257"/>
      <c r="G40" s="282" t="s">
        <v>118</v>
      </c>
      <c r="H40" s="250"/>
      <c r="I40" s="250">
        <f>BN40+DJ40+FF40+HC40+IY40+LG40+NC40+OY40+QU40+SQ40</f>
        <v>0</v>
      </c>
      <c r="J40" s="238">
        <f t="shared" si="231"/>
        <v>0</v>
      </c>
      <c r="K40" s="250">
        <f t="shared" si="173"/>
        <v>0</v>
      </c>
      <c r="L40" s="250"/>
      <c r="M40" s="250"/>
      <c r="N40" s="250"/>
      <c r="O40" s="238">
        <f t="shared" si="174"/>
        <v>0</v>
      </c>
      <c r="P40" s="250">
        <f>BU40+DQ40+FM40+HJ40+JF40+LN40+NJ40+PF40+RB40+SX40</f>
        <v>7400</v>
      </c>
      <c r="Q40" s="250">
        <f>BV40+DR40+FN40+HK40+JG40+LO40+NK40+PG40+RC40+SY40</f>
        <v>7400</v>
      </c>
      <c r="R40" s="250">
        <f>BW40+DS40+FO40+HL40+JH40+LP40+NL40+PH40+RD40+SZ40</f>
        <v>600</v>
      </c>
      <c r="S40" s="238">
        <f t="shared" si="37"/>
        <v>15400</v>
      </c>
      <c r="T40" s="250">
        <f>BY40+DU40+FQ40+HN40+JJ40+LR40+NN40+PJ40+RF40+TB40</f>
        <v>600</v>
      </c>
      <c r="U40" s="250">
        <f>BZ40+DV40+FR40+HO40+JK40+LS40+NO40+PK40+RG40+TC40</f>
        <v>600</v>
      </c>
      <c r="V40" s="250">
        <f>CA40+DW40+FS40+HP40+JL40+LT40+NP40+PL40+RH40+TD40</f>
        <v>600</v>
      </c>
      <c r="W40" s="238">
        <f t="shared" si="38"/>
        <v>1800</v>
      </c>
      <c r="X40" s="250">
        <f>CC40+DY40+FU40+HR40+JN40+LV40+NR40+PN40+RJ40+TF40</f>
        <v>800</v>
      </c>
      <c r="Y40" s="250">
        <f>CD40+DZ40+FV40+HS40+JO40+LW40+NS40+PO40+RK40+TG40</f>
        <v>700</v>
      </c>
      <c r="Z40" s="250">
        <f>CE40+EA40+FW40+HT40+JP40+LX40+NT40+PP40+RL40+TH40</f>
        <v>700</v>
      </c>
      <c r="AA40" s="238">
        <f t="shared" si="39"/>
        <v>2200</v>
      </c>
      <c r="AB40" s="250">
        <f>CG40+EC40+FY40+HV40+JR40+LZ40+NV40+PR40+RN40+TJ40</f>
        <v>0</v>
      </c>
      <c r="AC40" s="250">
        <f>CH40+ED40+FZ40+HW40+JS40+MA40+NW40+PS40+RO40+TK40</f>
        <v>0</v>
      </c>
      <c r="AD40" s="250">
        <f>CI40+EE40+GA40+HX40+JT40+MB40+NX40+PT40+RP40+TL40</f>
        <v>0</v>
      </c>
      <c r="AE40" s="250">
        <f t="shared" si="40"/>
        <v>0</v>
      </c>
      <c r="AF40" s="238">
        <f t="shared" si="41"/>
        <v>19400</v>
      </c>
      <c r="AG40" s="250">
        <f>CL40+EH40+GD40+IA40+JW40+ME40+OA40+PW40+RS40+TO40</f>
        <v>7400</v>
      </c>
      <c r="AH40" s="250">
        <f>CM40+EI40+GE40+IB40+JZ40+MF40+OB40+PX40+RT40+TP40</f>
        <v>7400</v>
      </c>
      <c r="AI40" s="250">
        <f>CN40+EJ40+GF40+IC40+KA40+MG40+OC40+PY40+RU40+TQ40</f>
        <v>600</v>
      </c>
      <c r="AJ40" s="238">
        <f t="shared" si="42"/>
        <v>15400</v>
      </c>
      <c r="AK40" s="250">
        <f>CP40+EL40+GH40+IE40+KC40+MI40+OE40+QA40+RW40+TS40</f>
        <v>600</v>
      </c>
      <c r="AL40" s="250">
        <f>CQ40+EM40+GI40+IF40+KD40+MJ40+OF40+QB40+RX40+TT40</f>
        <v>600</v>
      </c>
      <c r="AM40" s="250">
        <f>CR40+EN40+GJ40+IG40+KE40+MK40+OG40+QC40+RY40+TU40</f>
        <v>600</v>
      </c>
      <c r="AN40" s="238">
        <f t="shared" si="43"/>
        <v>1800</v>
      </c>
      <c r="AO40" s="250">
        <f>CT40+EP40+GL40+II40+KG40+MM40+OI40+QE40+SA40+TW40</f>
        <v>800</v>
      </c>
      <c r="AP40" s="250">
        <f>CU40+EQ40+GM40+IJ40+KH40+MN40+OJ40+QF40+SB40+TX40</f>
        <v>700</v>
      </c>
      <c r="AQ40" s="250">
        <f>CV40+ER40+GN40+IK40+KI40+MO40+OK40+QG40+SC40+TY40</f>
        <v>700</v>
      </c>
      <c r="AR40" s="238">
        <f t="shared" si="44"/>
        <v>2200</v>
      </c>
      <c r="AS40" s="250">
        <f>CX40+ET40+GP40+IM40+KK40+MQ40+OM40+QI40+SE40+UA40</f>
        <v>0</v>
      </c>
      <c r="AT40" s="250">
        <f>CY40+EU40+GQ40+IN40+KL40+MR40+ON40+QJ40+SF40+UB40</f>
        <v>0</v>
      </c>
      <c r="AU40" s="250">
        <f>CZ40+EV40+GR40+IO40+KM40+MS40+OO40+QK40+SG40+UC40</f>
        <v>0</v>
      </c>
      <c r="AV40" s="238">
        <f t="shared" si="46"/>
        <v>0</v>
      </c>
      <c r="AW40" s="238">
        <f t="shared" si="147"/>
        <v>19400</v>
      </c>
      <c r="AX40" s="250">
        <f t="shared" si="47"/>
        <v>0</v>
      </c>
      <c r="AY40" s="238">
        <f t="shared" si="48"/>
        <v>-19400</v>
      </c>
      <c r="AZ40" s="238">
        <f>DE40+FA40+GW40+IT40+KR40+MX40+OT40+QP40+SL40+UH40</f>
        <v>0</v>
      </c>
      <c r="BA40" s="238">
        <f>DF40+FB40+GX40+IU40+KS40+MY40+OU40+QQ40+SM40+UI40</f>
        <v>0</v>
      </c>
      <c r="BB40" s="239">
        <f>CK40+EG40+GC40+HZ40+JV40+MD40+NZ40+PV40+RR40+TN40</f>
        <v>19400</v>
      </c>
      <c r="BC40" s="239">
        <f t="shared" si="45"/>
        <v>0</v>
      </c>
      <c r="BD40" s="238">
        <f>AZ40-DE40-FA40-GW40-IT40-KR40-MX40-OT40-QP40-SL40-UH40</f>
        <v>0</v>
      </c>
      <c r="BE40" s="240"/>
      <c r="BF40" s="241">
        <f t="shared" si="15"/>
        <v>93000</v>
      </c>
      <c r="BG40" s="241">
        <f t="shared" si="49"/>
        <v>93000</v>
      </c>
      <c r="BH40" s="242"/>
      <c r="BI40" s="242"/>
      <c r="BJ40" s="241"/>
      <c r="BK40" s="251">
        <v>93000</v>
      </c>
      <c r="BL40" s="251">
        <f>DI40+FE40+HB40+IX40+LF40+NB40+OX40+QT40+SP40</f>
        <v>10600</v>
      </c>
      <c r="BM40" s="251">
        <f>93000-BL40</f>
        <v>82400</v>
      </c>
      <c r="BN40" s="251"/>
      <c r="BO40" s="238">
        <f t="shared" si="230"/>
        <v>82400</v>
      </c>
      <c r="BP40" s="251">
        <f t="shared" si="176"/>
        <v>82400</v>
      </c>
      <c r="BQ40" s="251"/>
      <c r="BR40" s="251"/>
      <c r="BS40" s="251"/>
      <c r="BT40" s="238">
        <f t="shared" si="234"/>
        <v>82400</v>
      </c>
      <c r="BU40" s="251">
        <v>2000</v>
      </c>
      <c r="BV40" s="251">
        <v>2000</v>
      </c>
      <c r="BW40" s="251"/>
      <c r="BX40" s="238">
        <f t="shared" si="50"/>
        <v>4000</v>
      </c>
      <c r="BY40" s="251"/>
      <c r="BZ40" s="251"/>
      <c r="CA40" s="251"/>
      <c r="CB40" s="238">
        <f t="shared" si="51"/>
        <v>0</v>
      </c>
      <c r="CC40" s="251"/>
      <c r="CD40" s="251"/>
      <c r="CE40" s="251"/>
      <c r="CF40" s="238">
        <f t="shared" si="104"/>
        <v>0</v>
      </c>
      <c r="CG40" s="251"/>
      <c r="CH40" s="251"/>
      <c r="CI40" s="251"/>
      <c r="CJ40" s="251">
        <f t="shared" si="148"/>
        <v>0</v>
      </c>
      <c r="CK40" s="238">
        <f t="shared" si="149"/>
        <v>4000</v>
      </c>
      <c r="CL40" s="251">
        <v>2000</v>
      </c>
      <c r="CM40" s="251">
        <v>2000</v>
      </c>
      <c r="CN40" s="251"/>
      <c r="CO40" s="238">
        <f>SUM(CL40:CN40)</f>
        <v>4000</v>
      </c>
      <c r="CP40" s="251"/>
      <c r="CQ40" s="251"/>
      <c r="CR40" s="251"/>
      <c r="CS40" s="238">
        <f>SUM(CP40:CR40)</f>
        <v>0</v>
      </c>
      <c r="CT40" s="251"/>
      <c r="CU40" s="251"/>
      <c r="CV40" s="251"/>
      <c r="CW40" s="238">
        <f t="shared" si="105"/>
        <v>0</v>
      </c>
      <c r="CX40" s="251"/>
      <c r="CY40" s="251"/>
      <c r="CZ40" s="251"/>
      <c r="DA40" s="251">
        <f t="shared" si="55"/>
        <v>0</v>
      </c>
      <c r="DB40" s="238">
        <f t="shared" si="106"/>
        <v>4000</v>
      </c>
      <c r="DC40" s="251"/>
      <c r="DD40" s="251">
        <f t="shared" si="150"/>
        <v>78400</v>
      </c>
      <c r="DE40" s="238"/>
      <c r="DF40" s="238"/>
      <c r="DG40" s="243">
        <f t="shared" si="151"/>
        <v>0</v>
      </c>
      <c r="DH40" s="244"/>
      <c r="DI40" s="250">
        <v>500</v>
      </c>
      <c r="DJ40" s="250"/>
      <c r="DK40" s="238">
        <f t="shared" si="215"/>
        <v>500</v>
      </c>
      <c r="DL40" s="250">
        <f t="shared" si="216"/>
        <v>500</v>
      </c>
      <c r="DM40" s="250"/>
      <c r="DN40" s="250"/>
      <c r="DO40" s="250"/>
      <c r="DP40" s="238">
        <f t="shared" si="217"/>
        <v>500</v>
      </c>
      <c r="DQ40" s="250">
        <v>500</v>
      </c>
      <c r="DR40" s="250">
        <v>500</v>
      </c>
      <c r="DS40" s="264"/>
      <c r="DT40" s="238">
        <f t="shared" si="56"/>
        <v>1000</v>
      </c>
      <c r="DU40" s="264"/>
      <c r="DV40" s="264"/>
      <c r="DW40" s="264"/>
      <c r="DX40" s="238">
        <f t="shared" si="57"/>
        <v>0</v>
      </c>
      <c r="DY40" s="264"/>
      <c r="DZ40" s="264"/>
      <c r="EA40" s="265"/>
      <c r="EB40" s="238">
        <f t="shared" si="107"/>
        <v>0</v>
      </c>
      <c r="EC40" s="265"/>
      <c r="ED40" s="278"/>
      <c r="EE40" s="265"/>
      <c r="EF40" s="265">
        <f t="shared" si="152"/>
        <v>0</v>
      </c>
      <c r="EG40" s="259">
        <f t="shared" si="153"/>
        <v>1000</v>
      </c>
      <c r="EH40" s="250">
        <v>500</v>
      </c>
      <c r="EI40" s="250">
        <v>500</v>
      </c>
      <c r="EJ40" s="264"/>
      <c r="EK40" s="238">
        <f t="shared" si="58"/>
        <v>1000</v>
      </c>
      <c r="EL40" s="264"/>
      <c r="EM40" s="264"/>
      <c r="EN40" s="264"/>
      <c r="EO40" s="238">
        <f t="shared" si="59"/>
        <v>0</v>
      </c>
      <c r="EP40" s="264"/>
      <c r="EQ40" s="264"/>
      <c r="ER40" s="265"/>
      <c r="ES40" s="238">
        <f t="shared" si="60"/>
        <v>0</v>
      </c>
      <c r="ET40" s="265"/>
      <c r="EU40" s="278"/>
      <c r="EV40" s="265"/>
      <c r="EW40" s="265">
        <f t="shared" si="154"/>
        <v>0</v>
      </c>
      <c r="EX40" s="260">
        <f t="shared" si="61"/>
        <v>1000</v>
      </c>
      <c r="EY40" s="250"/>
      <c r="EZ40" s="250">
        <f t="shared" si="155"/>
        <v>-500</v>
      </c>
      <c r="FA40" s="238"/>
      <c r="FB40" s="238"/>
      <c r="FC40" s="246">
        <f t="shared" si="108"/>
        <v>0</v>
      </c>
      <c r="FD40" s="244"/>
      <c r="FE40" s="250">
        <v>600</v>
      </c>
      <c r="FF40" s="250"/>
      <c r="FG40" s="238">
        <f t="shared" si="218"/>
        <v>600</v>
      </c>
      <c r="FH40" s="250">
        <f t="shared" si="219"/>
        <v>600</v>
      </c>
      <c r="FI40" s="250"/>
      <c r="FJ40" s="250"/>
      <c r="FK40" s="250"/>
      <c r="FL40" s="238">
        <f t="shared" si="232"/>
        <v>600</v>
      </c>
      <c r="FM40" s="250">
        <v>600</v>
      </c>
      <c r="FN40" s="250">
        <v>600</v>
      </c>
      <c r="FO40" s="267"/>
      <c r="FP40" s="238">
        <f t="shared" si="109"/>
        <v>1200</v>
      </c>
      <c r="FQ40" s="267"/>
      <c r="FR40" s="267"/>
      <c r="FS40" s="267"/>
      <c r="FT40" s="238">
        <f t="shared" si="62"/>
        <v>0</v>
      </c>
      <c r="FU40" s="267"/>
      <c r="FV40" s="267"/>
      <c r="FW40" s="265"/>
      <c r="FX40" s="238">
        <f t="shared" si="110"/>
        <v>0</v>
      </c>
      <c r="FY40" s="265"/>
      <c r="FZ40" s="265"/>
      <c r="GA40" s="265"/>
      <c r="GB40" s="265">
        <f t="shared" si="156"/>
        <v>0</v>
      </c>
      <c r="GC40" s="259">
        <f t="shared" si="111"/>
        <v>1200</v>
      </c>
      <c r="GD40" s="250">
        <v>600</v>
      </c>
      <c r="GE40" s="250">
        <v>600</v>
      </c>
      <c r="GF40" s="267"/>
      <c r="GG40" s="238">
        <f t="shared" si="63"/>
        <v>1200</v>
      </c>
      <c r="GH40" s="267"/>
      <c r="GI40" s="267"/>
      <c r="GJ40" s="267"/>
      <c r="GK40" s="238">
        <f t="shared" si="64"/>
        <v>0</v>
      </c>
      <c r="GL40" s="267"/>
      <c r="GM40" s="267"/>
      <c r="GN40" s="265"/>
      <c r="GO40" s="238">
        <f t="shared" si="65"/>
        <v>0</v>
      </c>
      <c r="GP40" s="265"/>
      <c r="GQ40" s="265"/>
      <c r="GR40" s="265"/>
      <c r="GS40" s="265">
        <f t="shared" si="157"/>
        <v>0</v>
      </c>
      <c r="GT40" s="260">
        <f t="shared" si="66"/>
        <v>1200</v>
      </c>
      <c r="GU40" s="250"/>
      <c r="GV40" s="250">
        <f t="shared" si="67"/>
        <v>-600</v>
      </c>
      <c r="GW40" s="238"/>
      <c r="GX40" s="238"/>
      <c r="GY40" s="246">
        <f t="shared" si="112"/>
        <v>0</v>
      </c>
      <c r="GZ40" s="244"/>
      <c r="HA40" s="244"/>
      <c r="HB40" s="250">
        <v>700</v>
      </c>
      <c r="HC40" s="250"/>
      <c r="HD40" s="238">
        <f t="shared" si="220"/>
        <v>700</v>
      </c>
      <c r="HE40" s="250">
        <f t="shared" si="221"/>
        <v>700</v>
      </c>
      <c r="HF40" s="250"/>
      <c r="HG40" s="250"/>
      <c r="HH40" s="238"/>
      <c r="HI40" s="238">
        <f t="shared" si="222"/>
        <v>700</v>
      </c>
      <c r="HJ40" s="267">
        <v>700</v>
      </c>
      <c r="HK40" s="267">
        <v>700</v>
      </c>
      <c r="HL40" s="267"/>
      <c r="HM40" s="238">
        <f t="shared" si="113"/>
        <v>1400</v>
      </c>
      <c r="HN40" s="267"/>
      <c r="HO40" s="267"/>
      <c r="HP40" s="267"/>
      <c r="HQ40" s="238">
        <f t="shared" si="68"/>
        <v>0</v>
      </c>
      <c r="HR40" s="267"/>
      <c r="HS40" s="267"/>
      <c r="HT40" s="265"/>
      <c r="HU40" s="238">
        <f t="shared" si="114"/>
        <v>0</v>
      </c>
      <c r="HV40" s="265"/>
      <c r="HW40" s="268"/>
      <c r="HX40" s="265"/>
      <c r="HY40" s="265">
        <f t="shared" si="158"/>
        <v>0</v>
      </c>
      <c r="HZ40" s="259">
        <f t="shared" si="115"/>
        <v>1400</v>
      </c>
      <c r="IA40" s="267">
        <v>700</v>
      </c>
      <c r="IB40" s="267">
        <v>700</v>
      </c>
      <c r="IC40" s="267"/>
      <c r="ID40" s="238">
        <f t="shared" si="69"/>
        <v>1400</v>
      </c>
      <c r="IE40" s="267"/>
      <c r="IF40" s="267"/>
      <c r="IG40" s="267"/>
      <c r="IH40" s="238">
        <f t="shared" si="70"/>
        <v>0</v>
      </c>
      <c r="II40" s="267"/>
      <c r="IJ40" s="267"/>
      <c r="IK40" s="265"/>
      <c r="IL40" s="238">
        <f t="shared" si="71"/>
        <v>0</v>
      </c>
      <c r="IM40" s="265"/>
      <c r="IN40" s="268"/>
      <c r="IO40" s="265"/>
      <c r="IP40" s="265">
        <f t="shared" si="159"/>
        <v>0</v>
      </c>
      <c r="IQ40" s="260">
        <f t="shared" si="72"/>
        <v>1400</v>
      </c>
      <c r="IR40" s="250"/>
      <c r="IS40" s="250">
        <f t="shared" si="73"/>
        <v>-700</v>
      </c>
      <c r="IT40" s="238"/>
      <c r="IU40" s="238"/>
      <c r="IV40" s="246">
        <f t="shared" si="22"/>
        <v>0</v>
      </c>
      <c r="IW40" s="244"/>
      <c r="IX40" s="254">
        <f>600+600+600+600+600+600+800+700+700</f>
        <v>5800</v>
      </c>
      <c r="IY40" s="254"/>
      <c r="IZ40" s="247">
        <f t="shared" si="223"/>
        <v>5800</v>
      </c>
      <c r="JA40" s="254">
        <f t="shared" si="224"/>
        <v>5800</v>
      </c>
      <c r="JB40" s="254"/>
      <c r="JC40" s="254"/>
      <c r="JD40" s="254"/>
      <c r="JE40" s="247">
        <f t="shared" si="225"/>
        <v>5800</v>
      </c>
      <c r="JF40" s="269">
        <v>600</v>
      </c>
      <c r="JG40" s="269">
        <v>600</v>
      </c>
      <c r="JH40" s="269">
        <v>600</v>
      </c>
      <c r="JI40" s="247">
        <f t="shared" si="116"/>
        <v>1800</v>
      </c>
      <c r="JJ40" s="269">
        <v>600</v>
      </c>
      <c r="JK40" s="269">
        <v>600</v>
      </c>
      <c r="JL40" s="269">
        <v>600</v>
      </c>
      <c r="JM40" s="247">
        <f t="shared" si="190"/>
        <v>1800</v>
      </c>
      <c r="JN40" s="269">
        <v>800</v>
      </c>
      <c r="JO40" s="269">
        <v>700</v>
      </c>
      <c r="JP40" s="270">
        <v>700</v>
      </c>
      <c r="JQ40" s="247">
        <f t="shared" si="117"/>
        <v>2200</v>
      </c>
      <c r="JR40" s="270"/>
      <c r="JS40" s="270"/>
      <c r="JT40" s="270"/>
      <c r="JU40" s="270"/>
      <c r="JV40" s="247">
        <f t="shared" si="118"/>
        <v>5800</v>
      </c>
      <c r="JW40" s="559">
        <v>600</v>
      </c>
      <c r="JX40" s="588"/>
      <c r="JY40" s="589"/>
      <c r="JZ40" s="572">
        <v>600</v>
      </c>
      <c r="KA40" s="269">
        <v>600</v>
      </c>
      <c r="KB40" s="247">
        <f>JW40+JZ40+KA40</f>
        <v>1800</v>
      </c>
      <c r="KC40" s="269">
        <v>600</v>
      </c>
      <c r="KD40" s="269">
        <v>600</v>
      </c>
      <c r="KE40" s="269">
        <v>600</v>
      </c>
      <c r="KF40" s="247">
        <f t="shared" si="191"/>
        <v>1800</v>
      </c>
      <c r="KG40" s="269">
        <v>800</v>
      </c>
      <c r="KH40" s="269">
        <v>700</v>
      </c>
      <c r="KI40" s="270">
        <v>700</v>
      </c>
      <c r="KJ40" s="247">
        <f t="shared" ref="KJ40:KJ42" si="235">KG40+KH40+KI40</f>
        <v>2200</v>
      </c>
      <c r="KK40" s="270"/>
      <c r="KL40" s="270"/>
      <c r="KM40" s="270"/>
      <c r="KN40" s="247">
        <f t="shared" ref="KN40:KN42" si="236">KK40+KL40</f>
        <v>0</v>
      </c>
      <c r="KO40" s="262">
        <f t="shared" ref="KO40:KO42" si="237">KN40+KJ40+KF40+KB40</f>
        <v>5800</v>
      </c>
      <c r="KP40" s="254"/>
      <c r="KQ40" s="254">
        <f>JE40-JV40</f>
        <v>0</v>
      </c>
      <c r="KR40" s="247"/>
      <c r="KS40" s="248"/>
      <c r="KT40" s="211">
        <f>JV40-KO40</f>
        <v>0</v>
      </c>
      <c r="KU40" s="211"/>
      <c r="KV40" s="211"/>
      <c r="KW40" s="211"/>
      <c r="KX40" s="211"/>
      <c r="KY40" s="211"/>
      <c r="KZ40" s="211"/>
      <c r="LA40" s="211"/>
      <c r="LB40" s="211"/>
      <c r="LC40" s="211"/>
      <c r="LD40" s="211"/>
      <c r="LF40" s="193">
        <v>800</v>
      </c>
      <c r="LG40" s="193"/>
      <c r="LH40" s="194">
        <f t="shared" si="226"/>
        <v>800</v>
      </c>
      <c r="LI40" s="193">
        <f t="shared" si="227"/>
        <v>800</v>
      </c>
      <c r="LJ40" s="193"/>
      <c r="LK40" s="193"/>
      <c r="LL40" s="193"/>
      <c r="LM40" s="194">
        <f t="shared" si="197"/>
        <v>800</v>
      </c>
      <c r="LN40" s="189">
        <v>800</v>
      </c>
      <c r="LO40" s="189">
        <v>800</v>
      </c>
      <c r="LP40" s="189"/>
      <c r="LQ40" s="194">
        <f t="shared" si="119"/>
        <v>1600</v>
      </c>
      <c r="LR40" s="189"/>
      <c r="LS40" s="189"/>
      <c r="LT40" s="189"/>
      <c r="LU40" s="194">
        <f t="shared" si="74"/>
        <v>0</v>
      </c>
      <c r="LV40" s="189"/>
      <c r="LW40" s="189"/>
      <c r="LX40" s="189"/>
      <c r="LY40" s="194">
        <f t="shared" si="120"/>
        <v>0</v>
      </c>
      <c r="LZ40" s="123"/>
      <c r="MA40" s="123"/>
      <c r="MB40" s="123"/>
      <c r="MC40" s="123">
        <f t="shared" si="160"/>
        <v>0</v>
      </c>
      <c r="MD40" s="121">
        <f t="shared" si="121"/>
        <v>1600</v>
      </c>
      <c r="ME40" s="189">
        <v>800</v>
      </c>
      <c r="MF40" s="189">
        <v>800</v>
      </c>
      <c r="MG40" s="189"/>
      <c r="MH40" s="194">
        <f t="shared" si="75"/>
        <v>1600</v>
      </c>
      <c r="MI40" s="189"/>
      <c r="MJ40" s="189"/>
      <c r="MK40" s="189"/>
      <c r="ML40" s="194">
        <f t="shared" si="76"/>
        <v>0</v>
      </c>
      <c r="MM40" s="189"/>
      <c r="MN40" s="189"/>
      <c r="MO40" s="189"/>
      <c r="MP40" s="194">
        <f t="shared" si="77"/>
        <v>0</v>
      </c>
      <c r="MQ40" s="123"/>
      <c r="MR40" s="123"/>
      <c r="MS40" s="123"/>
      <c r="MT40" s="123">
        <f t="shared" si="161"/>
        <v>0</v>
      </c>
      <c r="MU40" s="121">
        <f t="shared" si="78"/>
        <v>1600</v>
      </c>
      <c r="MV40" s="193"/>
      <c r="MW40" s="193">
        <f t="shared" si="79"/>
        <v>-800</v>
      </c>
      <c r="MX40" s="194"/>
      <c r="MY40" s="194"/>
      <c r="MZ40" s="115">
        <f t="shared" si="162"/>
        <v>0</v>
      </c>
      <c r="NB40" s="193">
        <v>700</v>
      </c>
      <c r="NC40" s="193"/>
      <c r="ND40" s="194">
        <f>SUM(NB40:NC40)</f>
        <v>700</v>
      </c>
      <c r="NE40" s="193">
        <f>SUM(ND40)</f>
        <v>700</v>
      </c>
      <c r="NF40" s="193"/>
      <c r="NG40" s="193"/>
      <c r="NH40" s="193"/>
      <c r="NI40" s="194">
        <f>SUM(NE40+NF40-NG40+NH40)</f>
        <v>700</v>
      </c>
      <c r="NJ40" s="189">
        <v>700</v>
      </c>
      <c r="NK40" s="189">
        <v>700</v>
      </c>
      <c r="NL40" s="189"/>
      <c r="NM40" s="194">
        <f t="shared" si="122"/>
        <v>1400</v>
      </c>
      <c r="NN40" s="189"/>
      <c r="NO40" s="189"/>
      <c r="NP40" s="189"/>
      <c r="NQ40" s="194">
        <f t="shared" si="80"/>
        <v>0</v>
      </c>
      <c r="NR40" s="189"/>
      <c r="NS40" s="189"/>
      <c r="NT40" s="123"/>
      <c r="NU40" s="194">
        <f t="shared" si="123"/>
        <v>0</v>
      </c>
      <c r="NV40" s="123"/>
      <c r="NW40" s="123"/>
      <c r="NX40" s="123"/>
      <c r="NY40" s="123">
        <f t="shared" si="163"/>
        <v>0</v>
      </c>
      <c r="NZ40" s="121">
        <f t="shared" si="124"/>
        <v>1400</v>
      </c>
      <c r="OA40" s="189">
        <v>700</v>
      </c>
      <c r="OB40" s="189">
        <v>700</v>
      </c>
      <c r="OC40" s="189"/>
      <c r="OD40" s="194">
        <f t="shared" si="125"/>
        <v>1400</v>
      </c>
      <c r="OE40" s="189"/>
      <c r="OF40" s="189"/>
      <c r="OG40" s="189"/>
      <c r="OH40" s="194">
        <f t="shared" si="81"/>
        <v>0</v>
      </c>
      <c r="OI40" s="189"/>
      <c r="OJ40" s="189"/>
      <c r="OK40" s="123"/>
      <c r="OL40" s="194">
        <f t="shared" si="82"/>
        <v>0</v>
      </c>
      <c r="OM40" s="123"/>
      <c r="ON40" s="123"/>
      <c r="OO40" s="123"/>
      <c r="OP40" s="123">
        <f t="shared" si="164"/>
        <v>0</v>
      </c>
      <c r="OQ40" s="122">
        <f>SUM(OP40,OL40,OH40,OD40)</f>
        <v>1400</v>
      </c>
      <c r="OR40" s="193"/>
      <c r="OS40" s="193">
        <f t="shared" si="84"/>
        <v>-700</v>
      </c>
      <c r="OT40" s="194"/>
      <c r="OU40" s="194"/>
      <c r="OV40" s="115">
        <f t="shared" si="28"/>
        <v>0</v>
      </c>
      <c r="OX40" s="193">
        <v>600</v>
      </c>
      <c r="OY40" s="193"/>
      <c r="OZ40" s="194">
        <f t="shared" si="201"/>
        <v>600</v>
      </c>
      <c r="PA40" s="193">
        <f t="shared" si="202"/>
        <v>600</v>
      </c>
      <c r="PB40" s="193"/>
      <c r="PC40" s="193"/>
      <c r="PD40" s="193"/>
      <c r="PE40" s="194">
        <f t="shared" si="203"/>
        <v>600</v>
      </c>
      <c r="PF40" s="193">
        <v>600</v>
      </c>
      <c r="PG40" s="193">
        <v>600</v>
      </c>
      <c r="PH40" s="189"/>
      <c r="PI40" s="194">
        <f t="shared" si="126"/>
        <v>1200</v>
      </c>
      <c r="PJ40" s="189"/>
      <c r="PK40" s="189"/>
      <c r="PL40" s="189"/>
      <c r="PM40" s="194">
        <f t="shared" si="85"/>
        <v>0</v>
      </c>
      <c r="PN40" s="189"/>
      <c r="PO40" s="189"/>
      <c r="PP40" s="123"/>
      <c r="PQ40" s="194">
        <f t="shared" si="127"/>
        <v>0</v>
      </c>
      <c r="PR40" s="123"/>
      <c r="PS40" s="189"/>
      <c r="PT40" s="123"/>
      <c r="PU40" s="123">
        <f t="shared" si="165"/>
        <v>0</v>
      </c>
      <c r="PV40" s="121">
        <f t="shared" si="128"/>
        <v>1200</v>
      </c>
      <c r="PW40" s="193">
        <v>600</v>
      </c>
      <c r="PX40" s="193">
        <v>600</v>
      </c>
      <c r="PY40" s="189"/>
      <c r="PZ40" s="194">
        <f t="shared" si="86"/>
        <v>1200</v>
      </c>
      <c r="QA40" s="189"/>
      <c r="QB40" s="189"/>
      <c r="QC40" s="189"/>
      <c r="QD40" s="194">
        <f t="shared" si="87"/>
        <v>0</v>
      </c>
      <c r="QE40" s="189"/>
      <c r="QF40" s="189"/>
      <c r="QG40" s="123"/>
      <c r="QH40" s="194">
        <f t="shared" si="88"/>
        <v>0</v>
      </c>
      <c r="QI40" s="123"/>
      <c r="QJ40" s="189"/>
      <c r="QK40" s="123"/>
      <c r="QL40" s="123">
        <f t="shared" si="166"/>
        <v>0</v>
      </c>
      <c r="QM40" s="122">
        <f t="shared" si="167"/>
        <v>1200</v>
      </c>
      <c r="QN40" s="193"/>
      <c r="QO40" s="193">
        <f t="shared" si="89"/>
        <v>-600</v>
      </c>
      <c r="QP40" s="194"/>
      <c r="QQ40" s="194"/>
      <c r="QR40" s="115">
        <f t="shared" si="129"/>
        <v>0</v>
      </c>
      <c r="QT40" s="193">
        <v>500</v>
      </c>
      <c r="QU40" s="193"/>
      <c r="QV40" s="194">
        <f t="shared" si="204"/>
        <v>500</v>
      </c>
      <c r="QW40" s="193">
        <f t="shared" si="205"/>
        <v>500</v>
      </c>
      <c r="QX40" s="193"/>
      <c r="QY40" s="193"/>
      <c r="QZ40" s="193"/>
      <c r="RA40" s="194">
        <f t="shared" si="206"/>
        <v>500</v>
      </c>
      <c r="RB40" s="189">
        <v>500</v>
      </c>
      <c r="RC40" s="189">
        <v>500</v>
      </c>
      <c r="RD40" s="189"/>
      <c r="RE40" s="194">
        <f t="shared" si="130"/>
        <v>1000</v>
      </c>
      <c r="RF40" s="189"/>
      <c r="RG40" s="189"/>
      <c r="RH40" s="189"/>
      <c r="RI40" s="194">
        <f t="shared" si="90"/>
        <v>0</v>
      </c>
      <c r="RJ40" s="189"/>
      <c r="RK40" s="189"/>
      <c r="RL40" s="123"/>
      <c r="RM40" s="194">
        <f t="shared" si="131"/>
        <v>0</v>
      </c>
      <c r="RN40" s="123"/>
      <c r="RO40" s="123"/>
      <c r="RP40" s="123"/>
      <c r="RQ40" s="193">
        <f t="shared" si="132"/>
        <v>0</v>
      </c>
      <c r="RR40" s="121">
        <f t="shared" si="168"/>
        <v>1000</v>
      </c>
      <c r="RS40" s="189">
        <v>500</v>
      </c>
      <c r="RT40" s="189">
        <v>500</v>
      </c>
      <c r="RU40" s="189"/>
      <c r="RV40" s="194">
        <f t="shared" si="133"/>
        <v>1000</v>
      </c>
      <c r="RW40" s="189"/>
      <c r="RX40" s="189"/>
      <c r="RY40" s="189"/>
      <c r="RZ40" s="194">
        <f t="shared" si="91"/>
        <v>0</v>
      </c>
      <c r="SA40" s="189"/>
      <c r="SB40" s="189"/>
      <c r="SC40" s="123"/>
      <c r="SD40" s="194">
        <f t="shared" si="92"/>
        <v>0</v>
      </c>
      <c r="SE40" s="123"/>
      <c r="SF40" s="123"/>
      <c r="SG40" s="123"/>
      <c r="SH40" s="194">
        <f t="shared" si="134"/>
        <v>0</v>
      </c>
      <c r="SI40" s="122">
        <f t="shared" si="135"/>
        <v>1000</v>
      </c>
      <c r="SJ40" s="193"/>
      <c r="SK40" s="193">
        <f t="shared" si="93"/>
        <v>-500</v>
      </c>
      <c r="SL40" s="193"/>
      <c r="SM40" s="194"/>
      <c r="SN40" s="115">
        <f t="shared" si="136"/>
        <v>0</v>
      </c>
      <c r="SP40" s="193">
        <v>400</v>
      </c>
      <c r="SQ40" s="193"/>
      <c r="SR40" s="194">
        <f t="shared" si="228"/>
        <v>400</v>
      </c>
      <c r="SS40" s="193">
        <f t="shared" si="229"/>
        <v>400</v>
      </c>
      <c r="ST40" s="193"/>
      <c r="SU40" s="193"/>
      <c r="SV40" s="193"/>
      <c r="SW40" s="194">
        <f>SUM(SS40+ST40-SU40+SV40)</f>
        <v>400</v>
      </c>
      <c r="SX40" s="189">
        <v>400</v>
      </c>
      <c r="SY40" s="189">
        <v>400</v>
      </c>
      <c r="SZ40" s="189"/>
      <c r="TA40" s="194">
        <f t="shared" si="137"/>
        <v>800</v>
      </c>
      <c r="TB40" s="189"/>
      <c r="TC40" s="189"/>
      <c r="TD40" s="189"/>
      <c r="TE40" s="194">
        <f t="shared" si="94"/>
        <v>0</v>
      </c>
      <c r="TF40" s="189"/>
      <c r="TG40" s="189"/>
      <c r="TH40" s="123"/>
      <c r="TI40" s="194">
        <f t="shared" si="138"/>
        <v>0</v>
      </c>
      <c r="TJ40" s="123"/>
      <c r="TK40" s="123"/>
      <c r="TL40" s="123"/>
      <c r="TM40" s="193">
        <f t="shared" si="139"/>
        <v>0</v>
      </c>
      <c r="TN40" s="121">
        <f t="shared" si="169"/>
        <v>800</v>
      </c>
      <c r="TO40" s="189">
        <v>400</v>
      </c>
      <c r="TP40" s="189">
        <v>400</v>
      </c>
      <c r="TQ40" s="189"/>
      <c r="TR40" s="194">
        <f t="shared" si="95"/>
        <v>800</v>
      </c>
      <c r="TS40" s="189"/>
      <c r="TT40" s="189"/>
      <c r="TU40" s="189"/>
      <c r="TV40" s="194">
        <f t="shared" si="96"/>
        <v>0</v>
      </c>
      <c r="TW40" s="189"/>
      <c r="TX40" s="189"/>
      <c r="TY40" s="123"/>
      <c r="TZ40" s="194">
        <f t="shared" si="97"/>
        <v>0</v>
      </c>
      <c r="UA40" s="123"/>
      <c r="UB40" s="123"/>
      <c r="UC40" s="123"/>
      <c r="UD40" s="194">
        <f t="shared" si="140"/>
        <v>0</v>
      </c>
      <c r="UE40" s="122">
        <f t="shared" si="170"/>
        <v>800</v>
      </c>
      <c r="UF40" s="193"/>
      <c r="UG40" s="193">
        <f t="shared" si="98"/>
        <v>-400</v>
      </c>
      <c r="UH40" s="194"/>
      <c r="UI40" s="194"/>
      <c r="UJ40" s="194"/>
      <c r="UK40" s="115">
        <f t="shared" si="141"/>
        <v>0</v>
      </c>
      <c r="UL40" s="115">
        <f>CK40+EG40+GC40+HZ40+JV40+MD40+NZ40+PV40+RR40+TN40</f>
        <v>19400</v>
      </c>
      <c r="UM40" s="115">
        <f>UL40-AF40</f>
        <v>0</v>
      </c>
      <c r="UN40" s="115">
        <f>DB40+EX40+GT40+IQ40+KO40+MU40+OQ40+QM40+SI40+UE40</f>
        <v>19400</v>
      </c>
      <c r="UO40" s="115">
        <f>UN40-AW40</f>
        <v>0</v>
      </c>
      <c r="UP40" s="115"/>
      <c r="UQ40" s="115"/>
      <c r="UR40" s="115">
        <f>BU40+DQ40+FM40+HJ40+JF40+LN40+NJ40+PF40+RB40+SX40</f>
        <v>7400</v>
      </c>
      <c r="US40" s="115">
        <f>UR40-P40</f>
        <v>0</v>
      </c>
      <c r="UT40" s="115"/>
      <c r="UU40" s="115"/>
      <c r="UV40" s="115"/>
      <c r="UW40" s="115"/>
      <c r="UX40" s="115"/>
      <c r="UY40" s="115"/>
      <c r="UZ40" s="115"/>
      <c r="VA40" s="115">
        <f>H40-VB40</f>
        <v>-93000</v>
      </c>
      <c r="VB40" s="193">
        <f>BM40+DI40+FE40+HB40+IX40+LF40+NB40+OX40+QT40+SP40</f>
        <v>93000</v>
      </c>
      <c r="VC40" s="193">
        <f>BN40+DJ40+FF40+HC40+IY40+LG40+NC40+OY40+QU40+SQ40</f>
        <v>0</v>
      </c>
      <c r="VD40" s="194">
        <f t="shared" si="142"/>
        <v>93000</v>
      </c>
      <c r="VE40" s="193">
        <f t="shared" si="171"/>
        <v>93000</v>
      </c>
      <c r="VF40" s="193"/>
      <c r="VG40" s="193"/>
      <c r="VH40" s="193"/>
      <c r="VI40" s="194">
        <f t="shared" si="210"/>
        <v>93000</v>
      </c>
      <c r="VJ40" s="189"/>
      <c r="VK40" s="189"/>
      <c r="VL40" s="189"/>
      <c r="VM40" s="194">
        <f t="shared" si="143"/>
        <v>0</v>
      </c>
      <c r="VN40" s="189"/>
      <c r="VO40" s="189"/>
      <c r="VP40" s="189"/>
      <c r="VQ40" s="194">
        <f t="shared" si="99"/>
        <v>0</v>
      </c>
      <c r="VR40" s="189"/>
      <c r="VS40" s="189"/>
      <c r="VT40" s="123"/>
      <c r="VU40" s="194">
        <f t="shared" si="144"/>
        <v>0</v>
      </c>
      <c r="VV40" s="123"/>
      <c r="VW40" s="123"/>
      <c r="VX40" s="123"/>
      <c r="VY40" s="123">
        <v>0</v>
      </c>
      <c r="VZ40" s="121">
        <f t="shared" si="145"/>
        <v>0</v>
      </c>
      <c r="WA40" s="189"/>
      <c r="WB40" s="189"/>
      <c r="WC40" s="189"/>
      <c r="WD40" s="194">
        <f t="shared" si="100"/>
        <v>0</v>
      </c>
      <c r="WE40" s="189"/>
      <c r="WF40" s="189"/>
      <c r="WG40" s="189"/>
      <c r="WH40" s="194">
        <f t="shared" si="101"/>
        <v>0</v>
      </c>
      <c r="WI40" s="189"/>
      <c r="WJ40" s="189"/>
      <c r="WK40" s="123"/>
      <c r="WL40" s="194">
        <f t="shared" si="102"/>
        <v>0</v>
      </c>
      <c r="WM40" s="123"/>
      <c r="WN40" s="123"/>
      <c r="WO40" s="123"/>
      <c r="WP40" s="123">
        <v>0</v>
      </c>
      <c r="WQ40" s="122">
        <f t="shared" si="103"/>
        <v>0</v>
      </c>
      <c r="WR40" s="120"/>
      <c r="WS40" s="120"/>
      <c r="WT40" s="194"/>
      <c r="WU40" s="194"/>
      <c r="WV40" s="115">
        <f t="shared" si="146"/>
        <v>0</v>
      </c>
      <c r="WY40" s="115">
        <f>VI40-BT40-DP40-FL40-HI40-JE40-LM40-NI40-PE40-RA40-SW40</f>
        <v>0</v>
      </c>
      <c r="WZ40" s="115">
        <f>VD40-BO40-DK40-FG40-HD40-IZ40-LH40-ND40-OZ40-QV40-SR40</f>
        <v>0</v>
      </c>
    </row>
    <row r="41" spans="1:624" s="116" customFormat="1" ht="12.75" customHeight="1" x14ac:dyDescent="0.25">
      <c r="A41" s="444" t="s">
        <v>119</v>
      </c>
      <c r="B41" s="416"/>
      <c r="C41" s="416"/>
      <c r="D41" s="416"/>
      <c r="E41" s="416"/>
      <c r="F41" s="257"/>
      <c r="G41" s="283" t="s">
        <v>120</v>
      </c>
      <c r="H41" s="250"/>
      <c r="I41" s="250">
        <f>BN41+DJ41+FF41+HC41+IY41+LG41+NC41+OY41+QU41+SQ41</f>
        <v>0</v>
      </c>
      <c r="J41" s="238">
        <f t="shared" si="231"/>
        <v>0</v>
      </c>
      <c r="K41" s="250">
        <f t="shared" si="173"/>
        <v>0</v>
      </c>
      <c r="L41" s="250"/>
      <c r="M41" s="250"/>
      <c r="N41" s="250"/>
      <c r="O41" s="238">
        <f t="shared" si="174"/>
        <v>0</v>
      </c>
      <c r="P41" s="250">
        <f>BU41+DQ41+FM41+HJ41+JF41+LN41+NJ41+PF41+RB41+SX41</f>
        <v>20812.5</v>
      </c>
      <c r="Q41" s="250">
        <f>BV41+DR41+FN41+HK41+JG41+LO41+NK41+PG41+RC41+SY41</f>
        <v>21025</v>
      </c>
      <c r="R41" s="250">
        <f>BW41+DS41+FO41+HL41+JH41+LP41+NL41+PH41+RD41+SZ41</f>
        <v>1900</v>
      </c>
      <c r="S41" s="238">
        <f t="shared" si="37"/>
        <v>43737.5</v>
      </c>
      <c r="T41" s="250">
        <f>BY41+DU41+FQ41+HN41+JJ41+LR41+NN41+PJ41+RF41+TB41</f>
        <v>1900</v>
      </c>
      <c r="U41" s="250">
        <f>BZ41+DV41+FR41+HO41+JK41+LS41+NO41+PK41+RG41+TC41</f>
        <v>1900</v>
      </c>
      <c r="V41" s="250">
        <f>CA41+DW41+FS41+HP41+JL41+LT41+NP41+PL41+RH41+TD41</f>
        <v>1900</v>
      </c>
      <c r="W41" s="238">
        <f t="shared" si="38"/>
        <v>5700</v>
      </c>
      <c r="X41" s="250">
        <f>CC41+DY41+FU41+HR41+JN41+LV41+NR41+PN41+RJ41+TF41</f>
        <v>2300</v>
      </c>
      <c r="Y41" s="250">
        <f>CD41+DZ41+FV41+HS41+JO41+LW41+NS41+PO41+RK41+TG41</f>
        <v>2100</v>
      </c>
      <c r="Z41" s="250">
        <f>CE41+EA41+FW41+HT41+JP41+LX41+NT41+PP41+RL41+TH41</f>
        <v>2100</v>
      </c>
      <c r="AA41" s="238">
        <f t="shared" si="39"/>
        <v>6500</v>
      </c>
      <c r="AB41" s="250">
        <f>CG41+EC41+FY41+HV41+JR41+LZ41+NV41+PR41+RN41+TJ41</f>
        <v>0</v>
      </c>
      <c r="AC41" s="250">
        <f>CH41+ED41+FZ41+HW41+JS41+MA41+NW41+PS41+RO41+TK41</f>
        <v>0</v>
      </c>
      <c r="AD41" s="250">
        <f>CI41+EE41+GA41+HX41+JT41+MB41+NX41+PT41+RP41+TL41</f>
        <v>0</v>
      </c>
      <c r="AE41" s="250">
        <f t="shared" si="40"/>
        <v>0</v>
      </c>
      <c r="AF41" s="238">
        <f t="shared" si="41"/>
        <v>55937.5</v>
      </c>
      <c r="AG41" s="250">
        <f>CL41+EH41+GD41+IA41+JW41+ME41+OA41+PW41+RS41+TO41</f>
        <v>20812.5</v>
      </c>
      <c r="AH41" s="250">
        <f>CM41+EI41+GE41+IB41+JZ41+MF41+OB41+PX41+RT41+TP41</f>
        <v>21025</v>
      </c>
      <c r="AI41" s="250">
        <f>CN41+EJ41+GF41+IC41+KA41+MG41+OC41+PY41+RU41+TQ41</f>
        <v>1900</v>
      </c>
      <c r="AJ41" s="238">
        <f t="shared" si="42"/>
        <v>43737.5</v>
      </c>
      <c r="AK41" s="250">
        <f>CP41+EL41+GH41+IE41+KC41+MI41+OE41+QA41+RW41+TS41</f>
        <v>1900</v>
      </c>
      <c r="AL41" s="250">
        <f>CQ41+EM41+GI41+IF41+KD41+MJ41+OF41+QB41+RX41+TT41</f>
        <v>1900</v>
      </c>
      <c r="AM41" s="250">
        <f>CR41+EN41+GJ41+IG41+KE41+MK41+OG41+QC41+RY41+TU41</f>
        <v>1900</v>
      </c>
      <c r="AN41" s="238">
        <f t="shared" si="43"/>
        <v>5700</v>
      </c>
      <c r="AO41" s="250">
        <f>CT41+EP41+GL41+II41+KG41+MM41+OI41+QE41+SA41+TW41</f>
        <v>2300</v>
      </c>
      <c r="AP41" s="250">
        <f>CU41+EQ41+GM41+IJ41+KH41+MN41+OJ41+QF41+SB41+TX41</f>
        <v>2100</v>
      </c>
      <c r="AQ41" s="250">
        <f>CV41+ER41+GN41+IK41+KI41+MO41+OK41+QG41+SC41+TY41</f>
        <v>2100</v>
      </c>
      <c r="AR41" s="238">
        <f t="shared" si="44"/>
        <v>6500</v>
      </c>
      <c r="AS41" s="250">
        <f>CX41+ET41+GP41+IM41+KK41+MQ41+OM41+QI41+SE41+UA41</f>
        <v>0</v>
      </c>
      <c r="AT41" s="250">
        <f>CY41+EU41+GQ41+IN41+KL41+MR41+ON41+QJ41+SF41+UB41</f>
        <v>0</v>
      </c>
      <c r="AU41" s="250">
        <f>CZ41+EV41+GR41+IO41+KM41+MS41+OO41+QK41+SG41+UC41</f>
        <v>0</v>
      </c>
      <c r="AV41" s="238">
        <f t="shared" si="46"/>
        <v>0</v>
      </c>
      <c r="AW41" s="238">
        <f t="shared" si="147"/>
        <v>55937.5</v>
      </c>
      <c r="AX41" s="250">
        <f t="shared" si="47"/>
        <v>0</v>
      </c>
      <c r="AY41" s="238">
        <f t="shared" si="48"/>
        <v>-55937.5</v>
      </c>
      <c r="AZ41" s="238">
        <f>DE41+FA41+GW41+IT41+KR41+MX41+OT41+QP41+SL41+UH41</f>
        <v>0</v>
      </c>
      <c r="BA41" s="238">
        <f>DF41+FB41+GX41+IU41+KS41+MY41+OU41+QQ41+SM41+UI41</f>
        <v>0</v>
      </c>
      <c r="BB41" s="239">
        <f>CK41+EG41+GC41+HZ41+JV41+MD41+NZ41+PV41+RR41+TN41</f>
        <v>55937.5</v>
      </c>
      <c r="BC41" s="239">
        <f t="shared" si="45"/>
        <v>0</v>
      </c>
      <c r="BD41" s="238">
        <f>AZ41-DE41-FA41-GW41-IT41-KR41-MX41-OT41-QP41-SL41-UH41</f>
        <v>0</v>
      </c>
      <c r="BE41" s="240"/>
      <c r="BF41" s="241">
        <f t="shared" si="15"/>
        <v>260000</v>
      </c>
      <c r="BG41" s="241">
        <f t="shared" si="49"/>
        <v>260000</v>
      </c>
      <c r="BH41" s="242"/>
      <c r="BI41" s="242"/>
      <c r="BJ41" s="241"/>
      <c r="BK41" s="251">
        <v>260000</v>
      </c>
      <c r="BL41" s="251">
        <f>DI41+FE41+HB41+IX41+LF41+NB41+OX41+QT41+SP41</f>
        <v>31175</v>
      </c>
      <c r="BM41" s="251">
        <f>260000-BL41</f>
        <v>228825</v>
      </c>
      <c r="BN41" s="251"/>
      <c r="BO41" s="238">
        <f t="shared" si="230"/>
        <v>228825</v>
      </c>
      <c r="BP41" s="251">
        <f t="shared" si="176"/>
        <v>228825</v>
      </c>
      <c r="BQ41" s="251"/>
      <c r="BR41" s="251"/>
      <c r="BS41" s="251"/>
      <c r="BT41" s="238">
        <f>SUM(BP41+BQ41-BR41+BS41)</f>
        <v>228825</v>
      </c>
      <c r="BU41" s="251">
        <v>5637.5</v>
      </c>
      <c r="BV41" s="251">
        <v>5637.5</v>
      </c>
      <c r="BW41" s="251"/>
      <c r="BX41" s="238">
        <f t="shared" si="50"/>
        <v>11275</v>
      </c>
      <c r="BY41" s="251"/>
      <c r="BZ41" s="251"/>
      <c r="CA41" s="251"/>
      <c r="CB41" s="238">
        <f t="shared" si="51"/>
        <v>0</v>
      </c>
      <c r="CC41" s="251"/>
      <c r="CD41" s="251"/>
      <c r="CE41" s="251"/>
      <c r="CF41" s="238">
        <f t="shared" si="104"/>
        <v>0</v>
      </c>
      <c r="CG41" s="251"/>
      <c r="CH41" s="251"/>
      <c r="CI41" s="251"/>
      <c r="CJ41" s="251">
        <f t="shared" si="148"/>
        <v>0</v>
      </c>
      <c r="CK41" s="238">
        <f t="shared" si="149"/>
        <v>11275</v>
      </c>
      <c r="CL41" s="251">
        <v>5637.5</v>
      </c>
      <c r="CM41" s="251">
        <v>5637.5</v>
      </c>
      <c r="CN41" s="251"/>
      <c r="CO41" s="238">
        <f>SUM(CL41:CN41)</f>
        <v>11275</v>
      </c>
      <c r="CP41" s="251"/>
      <c r="CQ41" s="251"/>
      <c r="CR41" s="251"/>
      <c r="CS41" s="238">
        <f>SUM(CP41:CR41)</f>
        <v>0</v>
      </c>
      <c r="CT41" s="251"/>
      <c r="CU41" s="251"/>
      <c r="CV41" s="251"/>
      <c r="CW41" s="238">
        <f>SUM(CT41:CV41)</f>
        <v>0</v>
      </c>
      <c r="CX41" s="251"/>
      <c r="CY41" s="251"/>
      <c r="CZ41" s="251"/>
      <c r="DA41" s="251">
        <f t="shared" si="55"/>
        <v>0</v>
      </c>
      <c r="DB41" s="238">
        <f t="shared" si="106"/>
        <v>11275</v>
      </c>
      <c r="DC41" s="251"/>
      <c r="DD41" s="251">
        <f t="shared" si="150"/>
        <v>217550</v>
      </c>
      <c r="DE41" s="238"/>
      <c r="DF41" s="238"/>
      <c r="DG41" s="243">
        <f t="shared" si="151"/>
        <v>0</v>
      </c>
      <c r="DH41" s="244"/>
      <c r="DI41" s="250">
        <v>1275</v>
      </c>
      <c r="DJ41" s="250"/>
      <c r="DK41" s="238">
        <f t="shared" si="215"/>
        <v>1275</v>
      </c>
      <c r="DL41" s="250">
        <f t="shared" si="216"/>
        <v>1275</v>
      </c>
      <c r="DM41" s="250"/>
      <c r="DN41" s="250"/>
      <c r="DO41" s="250"/>
      <c r="DP41" s="238">
        <f t="shared" si="217"/>
        <v>1275</v>
      </c>
      <c r="DQ41" s="250">
        <v>1275</v>
      </c>
      <c r="DR41" s="250">
        <v>1275</v>
      </c>
      <c r="DS41" s="264"/>
      <c r="DT41" s="238">
        <f t="shared" si="56"/>
        <v>2550</v>
      </c>
      <c r="DU41" s="264"/>
      <c r="DV41" s="264"/>
      <c r="DW41" s="264"/>
      <c r="DX41" s="238">
        <f t="shared" si="57"/>
        <v>0</v>
      </c>
      <c r="DY41" s="264"/>
      <c r="DZ41" s="264"/>
      <c r="EA41" s="265"/>
      <c r="EB41" s="238">
        <f t="shared" si="107"/>
        <v>0</v>
      </c>
      <c r="EC41" s="265"/>
      <c r="ED41" s="266"/>
      <c r="EE41" s="265"/>
      <c r="EF41" s="265">
        <f t="shared" si="152"/>
        <v>0</v>
      </c>
      <c r="EG41" s="259">
        <f t="shared" si="153"/>
        <v>2550</v>
      </c>
      <c r="EH41" s="250">
        <v>1275</v>
      </c>
      <c r="EI41" s="250">
        <v>1275</v>
      </c>
      <c r="EJ41" s="264"/>
      <c r="EK41" s="238">
        <f t="shared" si="58"/>
        <v>2550</v>
      </c>
      <c r="EL41" s="264"/>
      <c r="EM41" s="264"/>
      <c r="EN41" s="264"/>
      <c r="EO41" s="238">
        <f t="shared" si="59"/>
        <v>0</v>
      </c>
      <c r="EP41" s="264"/>
      <c r="EQ41" s="264"/>
      <c r="ER41" s="265"/>
      <c r="ES41" s="238">
        <f t="shared" si="60"/>
        <v>0</v>
      </c>
      <c r="ET41" s="265"/>
      <c r="EU41" s="266"/>
      <c r="EV41" s="265"/>
      <c r="EW41" s="265">
        <f t="shared" si="154"/>
        <v>0</v>
      </c>
      <c r="EX41" s="260">
        <f t="shared" si="61"/>
        <v>2550</v>
      </c>
      <c r="EY41" s="250"/>
      <c r="EZ41" s="250">
        <f t="shared" si="155"/>
        <v>-1275</v>
      </c>
      <c r="FA41" s="238"/>
      <c r="FB41" s="238"/>
      <c r="FC41" s="246">
        <f t="shared" si="108"/>
        <v>0</v>
      </c>
      <c r="FD41" s="244"/>
      <c r="FE41" s="250">
        <v>1650</v>
      </c>
      <c r="FF41" s="250"/>
      <c r="FG41" s="238">
        <f t="shared" si="218"/>
        <v>1650</v>
      </c>
      <c r="FH41" s="250">
        <f t="shared" si="219"/>
        <v>1650</v>
      </c>
      <c r="FI41" s="250"/>
      <c r="FJ41" s="250"/>
      <c r="FK41" s="250"/>
      <c r="FL41" s="238">
        <f t="shared" si="232"/>
        <v>1650</v>
      </c>
      <c r="FM41" s="250">
        <v>1650</v>
      </c>
      <c r="FN41" s="250">
        <v>1650</v>
      </c>
      <c r="FO41" s="267"/>
      <c r="FP41" s="238">
        <f t="shared" si="109"/>
        <v>3300</v>
      </c>
      <c r="FQ41" s="267"/>
      <c r="FR41" s="267"/>
      <c r="FS41" s="267"/>
      <c r="FT41" s="238">
        <f t="shared" si="62"/>
        <v>0</v>
      </c>
      <c r="FU41" s="267"/>
      <c r="FV41" s="267"/>
      <c r="FW41" s="265"/>
      <c r="FX41" s="238">
        <f t="shared" si="110"/>
        <v>0</v>
      </c>
      <c r="FY41" s="265"/>
      <c r="FZ41" s="265"/>
      <c r="GA41" s="265"/>
      <c r="GB41" s="265">
        <f t="shared" si="156"/>
        <v>0</v>
      </c>
      <c r="GC41" s="259">
        <f t="shared" si="111"/>
        <v>3300</v>
      </c>
      <c r="GD41" s="250">
        <v>1650</v>
      </c>
      <c r="GE41" s="250">
        <v>1650</v>
      </c>
      <c r="GF41" s="267"/>
      <c r="GG41" s="238">
        <f t="shared" si="63"/>
        <v>3300</v>
      </c>
      <c r="GH41" s="267"/>
      <c r="GI41" s="267"/>
      <c r="GJ41" s="267"/>
      <c r="GK41" s="238">
        <f t="shared" si="64"/>
        <v>0</v>
      </c>
      <c r="GL41" s="267"/>
      <c r="GM41" s="267"/>
      <c r="GN41" s="265"/>
      <c r="GO41" s="238">
        <f t="shared" si="65"/>
        <v>0</v>
      </c>
      <c r="GP41" s="265"/>
      <c r="GQ41" s="265"/>
      <c r="GR41" s="265"/>
      <c r="GS41" s="265">
        <f t="shared" si="157"/>
        <v>0</v>
      </c>
      <c r="GT41" s="260">
        <f t="shared" si="66"/>
        <v>3300</v>
      </c>
      <c r="GU41" s="250"/>
      <c r="GV41" s="250">
        <f t="shared" si="67"/>
        <v>-1650</v>
      </c>
      <c r="GW41" s="238"/>
      <c r="GX41" s="238"/>
      <c r="GY41" s="246">
        <f t="shared" si="112"/>
        <v>0</v>
      </c>
      <c r="GZ41" s="244"/>
      <c r="HA41" s="244"/>
      <c r="HB41" s="250">
        <v>1900</v>
      </c>
      <c r="HC41" s="250"/>
      <c r="HD41" s="238">
        <f t="shared" si="220"/>
        <v>1900</v>
      </c>
      <c r="HE41" s="250">
        <f t="shared" si="221"/>
        <v>1900</v>
      </c>
      <c r="HF41" s="250"/>
      <c r="HG41" s="250"/>
      <c r="HH41" s="238"/>
      <c r="HI41" s="238">
        <f t="shared" si="222"/>
        <v>1900</v>
      </c>
      <c r="HJ41" s="267">
        <v>1900</v>
      </c>
      <c r="HK41" s="267">
        <v>1900</v>
      </c>
      <c r="HL41" s="267"/>
      <c r="HM41" s="238">
        <f t="shared" si="113"/>
        <v>3800</v>
      </c>
      <c r="HN41" s="267"/>
      <c r="HO41" s="267"/>
      <c r="HP41" s="267"/>
      <c r="HQ41" s="238">
        <f t="shared" si="68"/>
        <v>0</v>
      </c>
      <c r="HR41" s="267"/>
      <c r="HS41" s="267"/>
      <c r="HT41" s="265"/>
      <c r="HU41" s="238">
        <f t="shared" si="114"/>
        <v>0</v>
      </c>
      <c r="HV41" s="265"/>
      <c r="HW41" s="268"/>
      <c r="HX41" s="265"/>
      <c r="HY41" s="265">
        <f t="shared" si="158"/>
        <v>0</v>
      </c>
      <c r="HZ41" s="259">
        <f t="shared" si="115"/>
        <v>3800</v>
      </c>
      <c r="IA41" s="267">
        <v>1900</v>
      </c>
      <c r="IB41" s="267">
        <v>1900</v>
      </c>
      <c r="IC41" s="267"/>
      <c r="ID41" s="238">
        <f t="shared" si="69"/>
        <v>3800</v>
      </c>
      <c r="IE41" s="267"/>
      <c r="IF41" s="267"/>
      <c r="IG41" s="267"/>
      <c r="IH41" s="238">
        <f t="shared" si="70"/>
        <v>0</v>
      </c>
      <c r="II41" s="267"/>
      <c r="IJ41" s="267"/>
      <c r="IK41" s="265"/>
      <c r="IL41" s="238">
        <f t="shared" si="71"/>
        <v>0</v>
      </c>
      <c r="IM41" s="265"/>
      <c r="IN41" s="268"/>
      <c r="IO41" s="265"/>
      <c r="IP41" s="265">
        <f t="shared" si="159"/>
        <v>0</v>
      </c>
      <c r="IQ41" s="260">
        <f t="shared" si="72"/>
        <v>3800</v>
      </c>
      <c r="IR41" s="250"/>
      <c r="IS41" s="250">
        <f t="shared" si="73"/>
        <v>-1900</v>
      </c>
      <c r="IT41" s="238"/>
      <c r="IU41" s="238"/>
      <c r="IV41" s="246">
        <f t="shared" si="22"/>
        <v>0</v>
      </c>
      <c r="IW41" s="244"/>
      <c r="IX41" s="254">
        <f>1687.5+1900+1900+1900+1900+1900+2300+2100+2100</f>
        <v>17687.5</v>
      </c>
      <c r="IY41" s="254"/>
      <c r="IZ41" s="247">
        <f t="shared" ref="IZ41:IZ42" si="238">SUM(IX41:IY41)</f>
        <v>17687.5</v>
      </c>
      <c r="JA41" s="247">
        <f t="shared" ref="JA41:JA42" si="239">SUM(IY41:IZ41)</f>
        <v>17687.5</v>
      </c>
      <c r="JB41" s="254"/>
      <c r="JC41" s="254"/>
      <c r="JD41" s="254"/>
      <c r="JE41" s="247">
        <f t="shared" si="225"/>
        <v>17687.5</v>
      </c>
      <c r="JF41" s="269">
        <v>1687.5</v>
      </c>
      <c r="JG41" s="269">
        <v>1900</v>
      </c>
      <c r="JH41" s="269">
        <v>1900</v>
      </c>
      <c r="JI41" s="247">
        <f t="shared" si="116"/>
        <v>5487.5</v>
      </c>
      <c r="JJ41" s="269">
        <v>1900</v>
      </c>
      <c r="JK41" s="269">
        <v>1900</v>
      </c>
      <c r="JL41" s="269">
        <v>1900</v>
      </c>
      <c r="JM41" s="247">
        <f t="shared" si="190"/>
        <v>5700</v>
      </c>
      <c r="JN41" s="269">
        <v>2300</v>
      </c>
      <c r="JO41" s="269">
        <v>2100</v>
      </c>
      <c r="JP41" s="270">
        <v>2100</v>
      </c>
      <c r="JQ41" s="247">
        <f t="shared" si="117"/>
        <v>6500</v>
      </c>
      <c r="JR41" s="270"/>
      <c r="JS41" s="270"/>
      <c r="JT41" s="270"/>
      <c r="JU41" s="270"/>
      <c r="JV41" s="247">
        <f t="shared" si="118"/>
        <v>17687.5</v>
      </c>
      <c r="JW41" s="559">
        <v>1687.5</v>
      </c>
      <c r="JX41" s="588"/>
      <c r="JY41" s="589"/>
      <c r="JZ41" s="572">
        <v>1900</v>
      </c>
      <c r="KA41" s="269">
        <v>1900</v>
      </c>
      <c r="KB41" s="247">
        <f>JW41+JZ41+KA41</f>
        <v>5487.5</v>
      </c>
      <c r="KC41" s="269">
        <v>1900</v>
      </c>
      <c r="KD41" s="269">
        <v>1900</v>
      </c>
      <c r="KE41" s="269">
        <v>1900</v>
      </c>
      <c r="KF41" s="247">
        <f t="shared" si="191"/>
        <v>5700</v>
      </c>
      <c r="KG41" s="269">
        <v>2300</v>
      </c>
      <c r="KH41" s="269">
        <v>2100</v>
      </c>
      <c r="KI41" s="270">
        <v>2100</v>
      </c>
      <c r="KJ41" s="247">
        <f t="shared" si="235"/>
        <v>6500</v>
      </c>
      <c r="KK41" s="270"/>
      <c r="KL41" s="270"/>
      <c r="KM41" s="270"/>
      <c r="KN41" s="247">
        <f t="shared" si="236"/>
        <v>0</v>
      </c>
      <c r="KO41" s="262">
        <f t="shared" si="237"/>
        <v>17687.5</v>
      </c>
      <c r="KP41" s="254"/>
      <c r="KQ41" s="254">
        <f>JE41-JV41</f>
        <v>0</v>
      </c>
      <c r="KR41" s="247"/>
      <c r="KS41" s="248"/>
      <c r="KT41" s="211">
        <f>JV41-KO41</f>
        <v>0</v>
      </c>
      <c r="KU41" s="211"/>
      <c r="KV41" s="211"/>
      <c r="KW41" s="211"/>
      <c r="KX41" s="211"/>
      <c r="KY41" s="211"/>
      <c r="KZ41" s="211"/>
      <c r="LA41" s="211"/>
      <c r="LB41" s="211"/>
      <c r="LC41" s="211"/>
      <c r="LD41" s="211"/>
      <c r="LE41" s="115">
        <f>4475-KT41</f>
        <v>4475</v>
      </c>
      <c r="LF41" s="193">
        <v>2200</v>
      </c>
      <c r="LG41" s="193"/>
      <c r="LH41" s="194">
        <f t="shared" si="226"/>
        <v>2200</v>
      </c>
      <c r="LI41" s="193">
        <f t="shared" si="227"/>
        <v>2200</v>
      </c>
      <c r="LJ41" s="193"/>
      <c r="LK41" s="193"/>
      <c r="LL41" s="193"/>
      <c r="LM41" s="194">
        <f t="shared" si="197"/>
        <v>2200</v>
      </c>
      <c r="LN41" s="189">
        <v>2200</v>
      </c>
      <c r="LO41" s="189">
        <v>2200</v>
      </c>
      <c r="LP41" s="189"/>
      <c r="LQ41" s="194">
        <f t="shared" si="119"/>
        <v>4400</v>
      </c>
      <c r="LR41" s="189"/>
      <c r="LS41" s="189"/>
      <c r="LT41" s="189"/>
      <c r="LU41" s="194">
        <f t="shared" si="74"/>
        <v>0</v>
      </c>
      <c r="LV41" s="189"/>
      <c r="LW41" s="189"/>
      <c r="LX41" s="189"/>
      <c r="LY41" s="194">
        <f t="shared" si="120"/>
        <v>0</v>
      </c>
      <c r="LZ41" s="123"/>
      <c r="MA41" s="123"/>
      <c r="MB41" s="123"/>
      <c r="MC41" s="123">
        <f t="shared" si="160"/>
        <v>0</v>
      </c>
      <c r="MD41" s="121">
        <f t="shared" si="121"/>
        <v>4400</v>
      </c>
      <c r="ME41" s="189">
        <v>2200</v>
      </c>
      <c r="MF41" s="189">
        <v>2200</v>
      </c>
      <c r="MG41" s="189"/>
      <c r="MH41" s="194">
        <f t="shared" si="75"/>
        <v>4400</v>
      </c>
      <c r="MI41" s="189"/>
      <c r="MJ41" s="189"/>
      <c r="MK41" s="189"/>
      <c r="ML41" s="194">
        <f t="shared" si="76"/>
        <v>0</v>
      </c>
      <c r="MM41" s="189"/>
      <c r="MN41" s="189"/>
      <c r="MO41" s="189"/>
      <c r="MP41" s="194">
        <f t="shared" si="77"/>
        <v>0</v>
      </c>
      <c r="MQ41" s="123"/>
      <c r="MR41" s="123"/>
      <c r="MS41" s="123"/>
      <c r="MT41" s="123">
        <f t="shared" si="161"/>
        <v>0</v>
      </c>
      <c r="MU41" s="121">
        <f t="shared" si="78"/>
        <v>4400</v>
      </c>
      <c r="MV41" s="193"/>
      <c r="MW41" s="193">
        <f t="shared" si="79"/>
        <v>-2200</v>
      </c>
      <c r="MX41" s="194"/>
      <c r="MY41" s="194"/>
      <c r="MZ41" s="115">
        <f t="shared" si="162"/>
        <v>0</v>
      </c>
      <c r="NB41" s="193">
        <v>1937.5</v>
      </c>
      <c r="NC41" s="193"/>
      <c r="ND41" s="194">
        <f>SUM(NB41:NC41)</f>
        <v>1937.5</v>
      </c>
      <c r="NE41" s="193">
        <f>SUM(ND41)</f>
        <v>1937.5</v>
      </c>
      <c r="NF41" s="193"/>
      <c r="NG41" s="193"/>
      <c r="NH41" s="193"/>
      <c r="NI41" s="194">
        <f>SUM(NE41+NF41-NG41+NH41)</f>
        <v>1937.5</v>
      </c>
      <c r="NJ41" s="189">
        <v>1937.5</v>
      </c>
      <c r="NK41" s="189">
        <v>1937.5</v>
      </c>
      <c r="NL41" s="189"/>
      <c r="NM41" s="194">
        <f t="shared" si="122"/>
        <v>3875</v>
      </c>
      <c r="NN41" s="189"/>
      <c r="NO41" s="189"/>
      <c r="NP41" s="189"/>
      <c r="NQ41" s="194">
        <f t="shared" si="80"/>
        <v>0</v>
      </c>
      <c r="NR41" s="189"/>
      <c r="NS41" s="189"/>
      <c r="NT41" s="123"/>
      <c r="NU41" s="194">
        <f t="shared" si="123"/>
        <v>0</v>
      </c>
      <c r="NV41" s="123"/>
      <c r="NW41" s="123"/>
      <c r="NX41" s="123"/>
      <c r="NY41" s="123">
        <f t="shared" si="163"/>
        <v>0</v>
      </c>
      <c r="NZ41" s="121">
        <f t="shared" si="124"/>
        <v>3875</v>
      </c>
      <c r="OA41" s="189">
        <v>1937.5</v>
      </c>
      <c r="OB41" s="189">
        <v>1937.5</v>
      </c>
      <c r="OC41" s="189"/>
      <c r="OD41" s="194">
        <f t="shared" si="125"/>
        <v>3875</v>
      </c>
      <c r="OE41" s="189"/>
      <c r="OF41" s="189"/>
      <c r="OG41" s="189"/>
      <c r="OH41" s="194">
        <f t="shared" si="81"/>
        <v>0</v>
      </c>
      <c r="OI41" s="189"/>
      <c r="OJ41" s="189"/>
      <c r="OK41" s="123"/>
      <c r="OL41" s="194">
        <f t="shared" si="82"/>
        <v>0</v>
      </c>
      <c r="OM41" s="123"/>
      <c r="ON41" s="123"/>
      <c r="OO41" s="123"/>
      <c r="OP41" s="123">
        <f t="shared" si="164"/>
        <v>0</v>
      </c>
      <c r="OQ41" s="122">
        <f>SUM(OP41,OL41,OH41,OD41)</f>
        <v>3875</v>
      </c>
      <c r="OR41" s="193"/>
      <c r="OS41" s="193">
        <f t="shared" si="84"/>
        <v>-1937.5</v>
      </c>
      <c r="OT41" s="194"/>
      <c r="OU41" s="194"/>
      <c r="OV41" s="115">
        <f t="shared" si="28"/>
        <v>0</v>
      </c>
      <c r="OX41" s="193">
        <v>1712.5</v>
      </c>
      <c r="OY41" s="193"/>
      <c r="OZ41" s="194">
        <f>SUM(OX41:OY41)</f>
        <v>1712.5</v>
      </c>
      <c r="PA41" s="193">
        <f t="shared" si="202"/>
        <v>1712.5</v>
      </c>
      <c r="PB41" s="193"/>
      <c r="PC41" s="193"/>
      <c r="PD41" s="193"/>
      <c r="PE41" s="194">
        <f t="shared" si="203"/>
        <v>1712.5</v>
      </c>
      <c r="PF41" s="193">
        <v>1712.5</v>
      </c>
      <c r="PG41" s="193">
        <v>1712.5</v>
      </c>
      <c r="PH41" s="189"/>
      <c r="PI41" s="194">
        <f t="shared" si="126"/>
        <v>3425</v>
      </c>
      <c r="PJ41" s="189"/>
      <c r="PK41" s="189"/>
      <c r="PL41" s="189"/>
      <c r="PM41" s="194">
        <f t="shared" si="85"/>
        <v>0</v>
      </c>
      <c r="PN41" s="189"/>
      <c r="PO41" s="189"/>
      <c r="PP41" s="123"/>
      <c r="PQ41" s="194">
        <f t="shared" si="127"/>
        <v>0</v>
      </c>
      <c r="PR41" s="123"/>
      <c r="PS41" s="189"/>
      <c r="PT41" s="123"/>
      <c r="PU41" s="123">
        <f t="shared" si="165"/>
        <v>0</v>
      </c>
      <c r="PV41" s="121">
        <f t="shared" si="128"/>
        <v>3425</v>
      </c>
      <c r="PW41" s="193">
        <v>1712.5</v>
      </c>
      <c r="PX41" s="193">
        <v>1712.5</v>
      </c>
      <c r="PY41" s="189"/>
      <c r="PZ41" s="194">
        <f t="shared" si="86"/>
        <v>3425</v>
      </c>
      <c r="QA41" s="189"/>
      <c r="QB41" s="189"/>
      <c r="QC41" s="189"/>
      <c r="QD41" s="194">
        <f t="shared" si="87"/>
        <v>0</v>
      </c>
      <c r="QE41" s="189"/>
      <c r="QF41" s="189"/>
      <c r="QG41" s="123"/>
      <c r="QH41" s="194">
        <f t="shared" si="88"/>
        <v>0</v>
      </c>
      <c r="QI41" s="123"/>
      <c r="QJ41" s="189"/>
      <c r="QK41" s="123"/>
      <c r="QL41" s="123">
        <f t="shared" si="166"/>
        <v>0</v>
      </c>
      <c r="QM41" s="122">
        <f t="shared" si="167"/>
        <v>3425</v>
      </c>
      <c r="QN41" s="193"/>
      <c r="QO41" s="193">
        <f t="shared" si="89"/>
        <v>-1712.5</v>
      </c>
      <c r="QP41" s="194"/>
      <c r="QQ41" s="194"/>
      <c r="QR41" s="115">
        <f t="shared" si="129"/>
        <v>0</v>
      </c>
      <c r="QT41" s="193">
        <v>1562.5</v>
      </c>
      <c r="QU41" s="193"/>
      <c r="QV41" s="194">
        <f>SUM(QT41:QU41)</f>
        <v>1562.5</v>
      </c>
      <c r="QW41" s="193">
        <f>SUM(QV41)</f>
        <v>1562.5</v>
      </c>
      <c r="QX41" s="193"/>
      <c r="QY41" s="193"/>
      <c r="QZ41" s="193"/>
      <c r="RA41" s="194">
        <f t="shared" si="206"/>
        <v>1562.5</v>
      </c>
      <c r="RB41" s="189">
        <v>1562.5</v>
      </c>
      <c r="RC41" s="189">
        <v>1562.5</v>
      </c>
      <c r="RD41" s="189"/>
      <c r="RE41" s="194">
        <f t="shared" si="130"/>
        <v>3125</v>
      </c>
      <c r="RF41" s="189"/>
      <c r="RG41" s="189"/>
      <c r="RH41" s="189"/>
      <c r="RI41" s="194">
        <f t="shared" si="90"/>
        <v>0</v>
      </c>
      <c r="RJ41" s="189"/>
      <c r="RK41" s="189"/>
      <c r="RL41" s="123"/>
      <c r="RM41" s="194">
        <f t="shared" si="131"/>
        <v>0</v>
      </c>
      <c r="RN41" s="123"/>
      <c r="RO41" s="123"/>
      <c r="RP41" s="123"/>
      <c r="RQ41" s="193">
        <f t="shared" si="132"/>
        <v>0</v>
      </c>
      <c r="RR41" s="121">
        <f t="shared" si="168"/>
        <v>3125</v>
      </c>
      <c r="RS41" s="189">
        <v>1562.5</v>
      </c>
      <c r="RT41" s="189">
        <v>1562.5</v>
      </c>
      <c r="RU41" s="189"/>
      <c r="RV41" s="194">
        <f t="shared" si="133"/>
        <v>3125</v>
      </c>
      <c r="RW41" s="189"/>
      <c r="RX41" s="189"/>
      <c r="RY41" s="189"/>
      <c r="RZ41" s="194">
        <f t="shared" si="91"/>
        <v>0</v>
      </c>
      <c r="SA41" s="189"/>
      <c r="SB41" s="189"/>
      <c r="SC41" s="123"/>
      <c r="SD41" s="194">
        <f t="shared" si="92"/>
        <v>0</v>
      </c>
      <c r="SE41" s="123"/>
      <c r="SF41" s="123"/>
      <c r="SG41" s="123"/>
      <c r="SH41" s="194">
        <f t="shared" si="134"/>
        <v>0</v>
      </c>
      <c r="SI41" s="122">
        <f t="shared" si="135"/>
        <v>3125</v>
      </c>
      <c r="SJ41" s="193"/>
      <c r="SK41" s="193">
        <f t="shared" si="93"/>
        <v>-1562.5</v>
      </c>
      <c r="SL41" s="193"/>
      <c r="SM41" s="194"/>
      <c r="SN41" s="115">
        <f t="shared" si="136"/>
        <v>0</v>
      </c>
      <c r="SP41" s="193">
        <v>1250</v>
      </c>
      <c r="SQ41" s="193"/>
      <c r="SR41" s="194">
        <f t="shared" si="228"/>
        <v>1250</v>
      </c>
      <c r="SS41" s="193">
        <f t="shared" si="229"/>
        <v>1250</v>
      </c>
      <c r="ST41" s="193"/>
      <c r="SU41" s="193"/>
      <c r="SV41" s="193"/>
      <c r="SW41" s="194">
        <f>SUM(SS41+ST41-SU41+SV41)</f>
        <v>1250</v>
      </c>
      <c r="SX41" s="189">
        <v>1250</v>
      </c>
      <c r="SY41" s="189">
        <v>1250</v>
      </c>
      <c r="SZ41" s="189"/>
      <c r="TA41" s="194">
        <f t="shared" si="137"/>
        <v>2500</v>
      </c>
      <c r="TB41" s="189"/>
      <c r="TC41" s="189"/>
      <c r="TD41" s="189"/>
      <c r="TE41" s="194">
        <f t="shared" si="94"/>
        <v>0</v>
      </c>
      <c r="TF41" s="189"/>
      <c r="TG41" s="189"/>
      <c r="TH41" s="123"/>
      <c r="TI41" s="194">
        <f t="shared" si="138"/>
        <v>0</v>
      </c>
      <c r="TJ41" s="123"/>
      <c r="TK41" s="123"/>
      <c r="TL41" s="123"/>
      <c r="TM41" s="193">
        <f t="shared" si="139"/>
        <v>0</v>
      </c>
      <c r="TN41" s="121">
        <f t="shared" si="169"/>
        <v>2500</v>
      </c>
      <c r="TO41" s="189">
        <v>1250</v>
      </c>
      <c r="TP41" s="189">
        <v>1250</v>
      </c>
      <c r="TQ41" s="189"/>
      <c r="TR41" s="194">
        <f t="shared" si="95"/>
        <v>2500</v>
      </c>
      <c r="TS41" s="189"/>
      <c r="TT41" s="189"/>
      <c r="TU41" s="189"/>
      <c r="TV41" s="194">
        <f t="shared" si="96"/>
        <v>0</v>
      </c>
      <c r="TW41" s="189"/>
      <c r="TX41" s="189"/>
      <c r="TY41" s="123"/>
      <c r="TZ41" s="194">
        <f t="shared" si="97"/>
        <v>0</v>
      </c>
      <c r="UA41" s="123"/>
      <c r="UB41" s="123"/>
      <c r="UC41" s="123"/>
      <c r="UD41" s="194">
        <f t="shared" si="140"/>
        <v>0</v>
      </c>
      <c r="UE41" s="122">
        <f t="shared" si="170"/>
        <v>2500</v>
      </c>
      <c r="UF41" s="193"/>
      <c r="UG41" s="193">
        <f t="shared" si="98"/>
        <v>-1250</v>
      </c>
      <c r="UH41" s="194"/>
      <c r="UI41" s="194"/>
      <c r="UJ41" s="194"/>
      <c r="UK41" s="115">
        <f t="shared" si="141"/>
        <v>0</v>
      </c>
      <c r="UL41" s="115">
        <f>CK41+EG41+GC41+HZ41+JV41+MD41+NZ41+PV41+RR41+TN41</f>
        <v>55937.5</v>
      </c>
      <c r="UM41" s="115">
        <f>UL41-AF41</f>
        <v>0</v>
      </c>
      <c r="UN41" s="115">
        <f>DB41+EX41+GT41+IQ41+KO41+MU41+OQ41+QM41+SI41+UE41</f>
        <v>55937.5</v>
      </c>
      <c r="UO41" s="115">
        <f>UN41-AW41</f>
        <v>0</v>
      </c>
      <c r="UP41" s="115"/>
      <c r="UQ41" s="115"/>
      <c r="UR41" s="115">
        <f>BU41+DQ41+FM41+HJ41+JF41+LN41+NJ41+PF41+RB41+SX41</f>
        <v>20812.5</v>
      </c>
      <c r="US41" s="115">
        <f>UR41-P41</f>
        <v>0</v>
      </c>
      <c r="UT41" s="115"/>
      <c r="UU41" s="115"/>
      <c r="UV41" s="115"/>
      <c r="UW41" s="115"/>
      <c r="UX41" s="115"/>
      <c r="UY41" s="115"/>
      <c r="UZ41" s="115"/>
      <c r="VA41" s="115">
        <f>H41-VB41</f>
        <v>-260000</v>
      </c>
      <c r="VB41" s="193">
        <f>BM41+DI41+FE41+HB41+IX41+LF41+NB41+OX41+QT41+SP41</f>
        <v>260000</v>
      </c>
      <c r="VC41" s="193">
        <f>BN41+DJ41+FF41+HC41+IY41+LG41+NC41+OY41+QU41+SQ41</f>
        <v>0</v>
      </c>
      <c r="VD41" s="194">
        <f t="shared" si="142"/>
        <v>260000</v>
      </c>
      <c r="VE41" s="193">
        <f t="shared" si="171"/>
        <v>260000</v>
      </c>
      <c r="VF41" s="193"/>
      <c r="VG41" s="193"/>
      <c r="VH41" s="193"/>
      <c r="VI41" s="194">
        <f t="shared" si="210"/>
        <v>260000</v>
      </c>
      <c r="VJ41" s="189"/>
      <c r="VK41" s="189"/>
      <c r="VL41" s="189"/>
      <c r="VM41" s="194">
        <f t="shared" si="143"/>
        <v>0</v>
      </c>
      <c r="VN41" s="189"/>
      <c r="VO41" s="189"/>
      <c r="VP41" s="189"/>
      <c r="VQ41" s="194">
        <f t="shared" si="99"/>
        <v>0</v>
      </c>
      <c r="VR41" s="189"/>
      <c r="VS41" s="189"/>
      <c r="VT41" s="123"/>
      <c r="VU41" s="194">
        <f t="shared" si="144"/>
        <v>0</v>
      </c>
      <c r="VV41" s="123"/>
      <c r="VW41" s="123"/>
      <c r="VX41" s="123"/>
      <c r="VY41" s="123">
        <v>0</v>
      </c>
      <c r="VZ41" s="121">
        <f t="shared" si="145"/>
        <v>0</v>
      </c>
      <c r="WA41" s="189"/>
      <c r="WB41" s="189"/>
      <c r="WC41" s="189"/>
      <c r="WD41" s="194">
        <f t="shared" si="100"/>
        <v>0</v>
      </c>
      <c r="WE41" s="189"/>
      <c r="WF41" s="189"/>
      <c r="WG41" s="189"/>
      <c r="WH41" s="194">
        <f t="shared" si="101"/>
        <v>0</v>
      </c>
      <c r="WI41" s="189"/>
      <c r="WJ41" s="189"/>
      <c r="WK41" s="123"/>
      <c r="WL41" s="194">
        <f t="shared" si="102"/>
        <v>0</v>
      </c>
      <c r="WM41" s="123"/>
      <c r="WN41" s="123"/>
      <c r="WO41" s="123"/>
      <c r="WP41" s="123">
        <v>0</v>
      </c>
      <c r="WQ41" s="122">
        <f t="shared" si="103"/>
        <v>0</v>
      </c>
      <c r="WR41" s="120"/>
      <c r="WS41" s="120"/>
      <c r="WT41" s="194"/>
      <c r="WU41" s="194"/>
      <c r="WV41" s="115">
        <f t="shared" si="146"/>
        <v>0</v>
      </c>
      <c r="WY41" s="115">
        <f>VI41-BT41-DP41-FL41-HI41-JE41-LM41-NI41-PE41-RA41-SW41</f>
        <v>0</v>
      </c>
      <c r="WZ41" s="115">
        <f>VD41-BO41-DK41-FG41-HD41-IZ41-LH41-ND41-OZ41-QV41-SR41</f>
        <v>0</v>
      </c>
    </row>
    <row r="42" spans="1:624" s="116" customFormat="1" ht="12.75" customHeight="1" x14ac:dyDescent="0.25">
      <c r="A42" s="444" t="s">
        <v>121</v>
      </c>
      <c r="B42" s="416"/>
      <c r="C42" s="416"/>
      <c r="D42" s="416"/>
      <c r="E42" s="416"/>
      <c r="F42" s="257"/>
      <c r="G42" s="284" t="s">
        <v>122</v>
      </c>
      <c r="H42" s="250"/>
      <c r="I42" s="250">
        <f>BN42+DJ42+FF42+HC42+IY42+LG42+NC42+OY42+QU42+SQ42</f>
        <v>0</v>
      </c>
      <c r="J42" s="238">
        <f t="shared" si="231"/>
        <v>0</v>
      </c>
      <c r="K42" s="250">
        <f t="shared" si="173"/>
        <v>0</v>
      </c>
      <c r="L42" s="250"/>
      <c r="M42" s="250"/>
      <c r="N42" s="250"/>
      <c r="O42" s="238">
        <f t="shared" si="174"/>
        <v>0</v>
      </c>
      <c r="P42" s="250">
        <f>BU42+DQ42+FM42+HJ42+JF42+LN42+NJ42+PF42+RB42+SX42</f>
        <v>7400</v>
      </c>
      <c r="Q42" s="250">
        <f>BV42+DR42+FN42+HK42+JG42+LO42+NK42+PG42+RC42+SY42</f>
        <v>7400</v>
      </c>
      <c r="R42" s="250">
        <f>BW42+DS42+FO42+HL42+JH42+LP42+NL42+PH42+RD42+SZ42</f>
        <v>600</v>
      </c>
      <c r="S42" s="238">
        <f t="shared" si="37"/>
        <v>15400</v>
      </c>
      <c r="T42" s="250">
        <f>BY42+DU42+FQ42+HN42+JJ42+LR42+NN42+PJ42+RF42+TB42</f>
        <v>600</v>
      </c>
      <c r="U42" s="250">
        <f>BZ42+DV42+FR42+HO42+JK42+LS42+NO42+PK42+RG42+TC42</f>
        <v>600</v>
      </c>
      <c r="V42" s="250">
        <f>CA42+DW42+FS42+HP42+JL42+LT42+NP42+PL42+RH42+TD42</f>
        <v>600</v>
      </c>
      <c r="W42" s="238">
        <f t="shared" si="38"/>
        <v>1800</v>
      </c>
      <c r="X42" s="250">
        <f>CC42+DY42+FU42+HR42+JN42+LV42+NR42+PN42+RJ42+TF42</f>
        <v>800</v>
      </c>
      <c r="Y42" s="250">
        <f>CD42+DZ42+FV42+HS42+JO42+LW42+NS42+PO42+RK42+TG42</f>
        <v>700</v>
      </c>
      <c r="Z42" s="250">
        <f>CE42+EA42+FW42+HT42+JP42+LX42+NT42+PP42+RL42+TH42</f>
        <v>700</v>
      </c>
      <c r="AA42" s="238">
        <f t="shared" si="39"/>
        <v>2200</v>
      </c>
      <c r="AB42" s="250">
        <f>CG42+EC42+FY42+HV42+JR42+LZ42+NV42+PR42+RN42+TJ42</f>
        <v>0</v>
      </c>
      <c r="AC42" s="250">
        <f>CH42+ED42+FZ42+HW42+JS42+MA42+NW42+PS42+RO42+TK42</f>
        <v>0</v>
      </c>
      <c r="AD42" s="250">
        <f>CI42+EE42+GA42+HX42+JT42+MB42+NX42+PT42+RP42+TL42</f>
        <v>0</v>
      </c>
      <c r="AE42" s="250">
        <f>SUM(AB42:AD42)</f>
        <v>0</v>
      </c>
      <c r="AF42" s="238">
        <f>SUM(AE42,AA42,W42,S42)</f>
        <v>19400</v>
      </c>
      <c r="AG42" s="250">
        <f>CL42+EH42+GD42+IA42+JW42+ME42+OA42+PW42+RS42+TO42</f>
        <v>7400</v>
      </c>
      <c r="AH42" s="250">
        <f>CM42+EI42+GE42+IB42+JZ42+MF42+OB42+PX42+RT42+TP42</f>
        <v>7400</v>
      </c>
      <c r="AI42" s="250">
        <f>CN42+EJ42+GF42+IC42+KA42+MG42+OC42+PY42+RU42+TQ42</f>
        <v>600</v>
      </c>
      <c r="AJ42" s="238">
        <f t="shared" si="42"/>
        <v>15400</v>
      </c>
      <c r="AK42" s="250">
        <f>CP42+EL42+GH42+IE42+KC42+MI42+OE42+QA42+RW42+TS42</f>
        <v>600</v>
      </c>
      <c r="AL42" s="250">
        <f>CQ42+EM42+GI42+IF42+KD42+MJ42+OF42+QB42+RX42+TT42</f>
        <v>600</v>
      </c>
      <c r="AM42" s="250">
        <f>CR42+EN42+GJ42+IG42+KE42+MK42+OG42+QC42+RY42+TU42</f>
        <v>600</v>
      </c>
      <c r="AN42" s="238">
        <f t="shared" si="43"/>
        <v>1800</v>
      </c>
      <c r="AO42" s="250">
        <f>CT42+EP42+GL42+II42+KG42+MM42+OI42+QE42+SA42+TW42</f>
        <v>800</v>
      </c>
      <c r="AP42" s="250">
        <f>CU42+EQ42+GM42+IJ42+KH42+MN42+OJ42+QF42+SB42+TX42</f>
        <v>700</v>
      </c>
      <c r="AQ42" s="250">
        <f>CV42+ER42+GN42+IK42+KI42+MO42+OK42+QG42+SC42+TY42</f>
        <v>700</v>
      </c>
      <c r="AR42" s="238">
        <f t="shared" si="44"/>
        <v>2200</v>
      </c>
      <c r="AS42" s="250">
        <f>CX42+ET42+GP42+IM42+KK42+MQ42+OM42+QI42+SE42+UA42</f>
        <v>0</v>
      </c>
      <c r="AT42" s="250">
        <f>CY42+EU42+GQ42+IN42+KL42+MR42+ON42+QJ42+SF42+UB42</f>
        <v>0</v>
      </c>
      <c r="AU42" s="250">
        <f>CZ42+EV42+GR42+IO42+KM42+MS42+OO42+QK42+SG42+UC42</f>
        <v>0</v>
      </c>
      <c r="AV42" s="238">
        <f t="shared" si="46"/>
        <v>0</v>
      </c>
      <c r="AW42" s="238">
        <f t="shared" si="147"/>
        <v>19400</v>
      </c>
      <c r="AX42" s="250">
        <f t="shared" si="47"/>
        <v>0</v>
      </c>
      <c r="AY42" s="238">
        <f t="shared" si="48"/>
        <v>-19400</v>
      </c>
      <c r="AZ42" s="238">
        <f>DE42+FA42+GW42+IT42+KR42+MX42+OT42+QP42+SL42+UH42</f>
        <v>0</v>
      </c>
      <c r="BA42" s="238">
        <f>DF42+FB42+GX42+IU42+KS42+MY42+OU42+QQ42+SM42+UI42</f>
        <v>0</v>
      </c>
      <c r="BB42" s="239">
        <f>CK42+EG42+GC42+HZ42+JV42+MD42+NZ42+PV42+RR42+TN42</f>
        <v>19400</v>
      </c>
      <c r="BC42" s="239">
        <f t="shared" si="45"/>
        <v>0</v>
      </c>
      <c r="BD42" s="238">
        <f>AZ42-DE42-FA42-GW42-IT42-KR42-MX42-OT42-QP42-SL42-UH42</f>
        <v>0</v>
      </c>
      <c r="BE42" s="240"/>
      <c r="BF42" s="241">
        <f t="shared" si="15"/>
        <v>93000</v>
      </c>
      <c r="BG42" s="241">
        <f t="shared" si="49"/>
        <v>93000</v>
      </c>
      <c r="BH42" s="242"/>
      <c r="BI42" s="242"/>
      <c r="BJ42" s="241"/>
      <c r="BK42" s="251">
        <v>93000</v>
      </c>
      <c r="BL42" s="251">
        <f>DI42+FE42+HB42+IX42+LF42+NB42+OX42+QT42+SP42</f>
        <v>10600</v>
      </c>
      <c r="BM42" s="251">
        <f>93000-BL42</f>
        <v>82400</v>
      </c>
      <c r="BN42" s="251"/>
      <c r="BO42" s="238">
        <f t="shared" si="230"/>
        <v>82400</v>
      </c>
      <c r="BP42" s="251">
        <f t="shared" si="176"/>
        <v>82400</v>
      </c>
      <c r="BQ42" s="251"/>
      <c r="BR42" s="251"/>
      <c r="BS42" s="251"/>
      <c r="BT42" s="238">
        <f>SUM(BP42+BQ42-BR42+BS42)</f>
        <v>82400</v>
      </c>
      <c r="BU42" s="251">
        <v>2000</v>
      </c>
      <c r="BV42" s="251">
        <v>2000</v>
      </c>
      <c r="BW42" s="251"/>
      <c r="BX42" s="238">
        <f t="shared" si="50"/>
        <v>4000</v>
      </c>
      <c r="BY42" s="251"/>
      <c r="BZ42" s="251"/>
      <c r="CA42" s="251"/>
      <c r="CB42" s="238">
        <f t="shared" si="51"/>
        <v>0</v>
      </c>
      <c r="CC42" s="251"/>
      <c r="CD42" s="251"/>
      <c r="CE42" s="251"/>
      <c r="CF42" s="238">
        <f t="shared" si="104"/>
        <v>0</v>
      </c>
      <c r="CG42" s="251"/>
      <c r="CH42" s="251"/>
      <c r="CI42" s="251"/>
      <c r="CJ42" s="251">
        <f t="shared" si="148"/>
        <v>0</v>
      </c>
      <c r="CK42" s="238">
        <f t="shared" si="149"/>
        <v>4000</v>
      </c>
      <c r="CL42" s="251">
        <v>2000</v>
      </c>
      <c r="CM42" s="251">
        <v>2000</v>
      </c>
      <c r="CN42" s="251"/>
      <c r="CO42" s="238">
        <f>SUM(CL42:CN42)</f>
        <v>4000</v>
      </c>
      <c r="CP42" s="251"/>
      <c r="CQ42" s="251"/>
      <c r="CR42" s="251"/>
      <c r="CS42" s="238">
        <f>SUM(CP42:CR42)</f>
        <v>0</v>
      </c>
      <c r="CT42" s="251"/>
      <c r="CU42" s="251"/>
      <c r="CV42" s="251"/>
      <c r="CW42" s="238">
        <f>SUM(CT42:CV42)</f>
        <v>0</v>
      </c>
      <c r="CX42" s="251"/>
      <c r="CY42" s="251"/>
      <c r="CZ42" s="251"/>
      <c r="DA42" s="251">
        <f t="shared" si="55"/>
        <v>0</v>
      </c>
      <c r="DB42" s="238">
        <f t="shared" si="106"/>
        <v>4000</v>
      </c>
      <c r="DC42" s="251"/>
      <c r="DD42" s="251">
        <f t="shared" si="150"/>
        <v>78400</v>
      </c>
      <c r="DE42" s="238"/>
      <c r="DF42" s="238"/>
      <c r="DG42" s="243">
        <f t="shared" si="151"/>
        <v>0</v>
      </c>
      <c r="DH42" s="244"/>
      <c r="DI42" s="250">
        <v>500</v>
      </c>
      <c r="DJ42" s="250"/>
      <c r="DK42" s="238">
        <f t="shared" si="215"/>
        <v>500</v>
      </c>
      <c r="DL42" s="250">
        <f t="shared" si="216"/>
        <v>500</v>
      </c>
      <c r="DM42" s="250"/>
      <c r="DN42" s="250"/>
      <c r="DO42" s="250"/>
      <c r="DP42" s="238">
        <f t="shared" si="217"/>
        <v>500</v>
      </c>
      <c r="DQ42" s="250">
        <v>500</v>
      </c>
      <c r="DR42" s="250">
        <v>500</v>
      </c>
      <c r="DS42" s="264"/>
      <c r="DT42" s="238">
        <f t="shared" si="56"/>
        <v>1000</v>
      </c>
      <c r="DU42" s="264"/>
      <c r="DV42" s="264"/>
      <c r="DW42" s="264"/>
      <c r="DX42" s="238">
        <f t="shared" si="57"/>
        <v>0</v>
      </c>
      <c r="DY42" s="264"/>
      <c r="DZ42" s="264"/>
      <c r="EA42" s="265"/>
      <c r="EB42" s="238">
        <f t="shared" si="107"/>
        <v>0</v>
      </c>
      <c r="EC42" s="265"/>
      <c r="ED42" s="265"/>
      <c r="EE42" s="265"/>
      <c r="EF42" s="265">
        <f t="shared" si="152"/>
        <v>0</v>
      </c>
      <c r="EG42" s="259">
        <f t="shared" si="153"/>
        <v>1000</v>
      </c>
      <c r="EH42" s="250">
        <v>500</v>
      </c>
      <c r="EI42" s="250">
        <v>500</v>
      </c>
      <c r="EJ42" s="264"/>
      <c r="EK42" s="238">
        <f t="shared" si="58"/>
        <v>1000</v>
      </c>
      <c r="EL42" s="264"/>
      <c r="EM42" s="264"/>
      <c r="EN42" s="264"/>
      <c r="EO42" s="238">
        <f t="shared" si="59"/>
        <v>0</v>
      </c>
      <c r="EP42" s="264"/>
      <c r="EQ42" s="264"/>
      <c r="ER42" s="265"/>
      <c r="ES42" s="238">
        <f t="shared" si="60"/>
        <v>0</v>
      </c>
      <c r="ET42" s="265"/>
      <c r="EU42" s="265"/>
      <c r="EV42" s="265"/>
      <c r="EW42" s="265">
        <f t="shared" si="154"/>
        <v>0</v>
      </c>
      <c r="EX42" s="260">
        <f t="shared" si="61"/>
        <v>1000</v>
      </c>
      <c r="EY42" s="250"/>
      <c r="EZ42" s="250">
        <f t="shared" si="155"/>
        <v>-500</v>
      </c>
      <c r="FA42" s="238"/>
      <c r="FB42" s="238"/>
      <c r="FC42" s="246">
        <f t="shared" si="108"/>
        <v>0</v>
      </c>
      <c r="FD42" s="244"/>
      <c r="FE42" s="250">
        <v>600</v>
      </c>
      <c r="FF42" s="250"/>
      <c r="FG42" s="238">
        <f t="shared" si="218"/>
        <v>600</v>
      </c>
      <c r="FH42" s="250">
        <f t="shared" si="219"/>
        <v>600</v>
      </c>
      <c r="FI42" s="250"/>
      <c r="FJ42" s="250"/>
      <c r="FK42" s="250"/>
      <c r="FL42" s="238">
        <f>SUM(FH42+FI42-FJ42+FK42)</f>
        <v>600</v>
      </c>
      <c r="FM42" s="250">
        <v>600</v>
      </c>
      <c r="FN42" s="250">
        <v>600</v>
      </c>
      <c r="FO42" s="267"/>
      <c r="FP42" s="238">
        <f t="shared" si="109"/>
        <v>1200</v>
      </c>
      <c r="FQ42" s="267"/>
      <c r="FR42" s="267"/>
      <c r="FS42" s="267"/>
      <c r="FT42" s="238">
        <f t="shared" si="62"/>
        <v>0</v>
      </c>
      <c r="FU42" s="267"/>
      <c r="FV42" s="267"/>
      <c r="FW42" s="265"/>
      <c r="FX42" s="238">
        <f t="shared" si="110"/>
        <v>0</v>
      </c>
      <c r="FY42" s="265"/>
      <c r="FZ42" s="265"/>
      <c r="GA42" s="265"/>
      <c r="GB42" s="265">
        <f t="shared" si="156"/>
        <v>0</v>
      </c>
      <c r="GC42" s="259">
        <f t="shared" si="111"/>
        <v>1200</v>
      </c>
      <c r="GD42" s="250">
        <v>600</v>
      </c>
      <c r="GE42" s="250">
        <v>600</v>
      </c>
      <c r="GF42" s="267"/>
      <c r="GG42" s="238">
        <f t="shared" si="63"/>
        <v>1200</v>
      </c>
      <c r="GH42" s="267"/>
      <c r="GI42" s="267"/>
      <c r="GJ42" s="267"/>
      <c r="GK42" s="238">
        <f t="shared" si="64"/>
        <v>0</v>
      </c>
      <c r="GL42" s="267"/>
      <c r="GM42" s="267"/>
      <c r="GN42" s="265"/>
      <c r="GO42" s="238">
        <f t="shared" si="65"/>
        <v>0</v>
      </c>
      <c r="GP42" s="265"/>
      <c r="GQ42" s="265"/>
      <c r="GR42" s="265"/>
      <c r="GS42" s="265">
        <f t="shared" si="157"/>
        <v>0</v>
      </c>
      <c r="GT42" s="260">
        <f t="shared" si="66"/>
        <v>1200</v>
      </c>
      <c r="GU42" s="250"/>
      <c r="GV42" s="250">
        <f t="shared" si="67"/>
        <v>-600</v>
      </c>
      <c r="GW42" s="238"/>
      <c r="GX42" s="238"/>
      <c r="GY42" s="246">
        <f t="shared" si="112"/>
        <v>0</v>
      </c>
      <c r="GZ42" s="244"/>
      <c r="HA42" s="244"/>
      <c r="HB42" s="250">
        <v>700</v>
      </c>
      <c r="HC42" s="250"/>
      <c r="HD42" s="238">
        <f t="shared" si="220"/>
        <v>700</v>
      </c>
      <c r="HE42" s="250">
        <f t="shared" si="221"/>
        <v>700</v>
      </c>
      <c r="HF42" s="250"/>
      <c r="HG42" s="250"/>
      <c r="HH42" s="238"/>
      <c r="HI42" s="238">
        <f t="shared" si="222"/>
        <v>700</v>
      </c>
      <c r="HJ42" s="267">
        <v>700</v>
      </c>
      <c r="HK42" s="267">
        <v>700</v>
      </c>
      <c r="HL42" s="267"/>
      <c r="HM42" s="238">
        <f t="shared" si="113"/>
        <v>1400</v>
      </c>
      <c r="HN42" s="267"/>
      <c r="HO42" s="267"/>
      <c r="HP42" s="267"/>
      <c r="HQ42" s="238">
        <f t="shared" si="68"/>
        <v>0</v>
      </c>
      <c r="HR42" s="267"/>
      <c r="HS42" s="267"/>
      <c r="HT42" s="265"/>
      <c r="HU42" s="238">
        <f t="shared" si="114"/>
        <v>0</v>
      </c>
      <c r="HV42" s="265"/>
      <c r="HW42" s="265"/>
      <c r="HX42" s="265"/>
      <c r="HY42" s="265">
        <f t="shared" si="158"/>
        <v>0</v>
      </c>
      <c r="HZ42" s="259">
        <f t="shared" si="115"/>
        <v>1400</v>
      </c>
      <c r="IA42" s="267">
        <v>700</v>
      </c>
      <c r="IB42" s="267">
        <v>700</v>
      </c>
      <c r="IC42" s="267"/>
      <c r="ID42" s="238">
        <f t="shared" si="69"/>
        <v>1400</v>
      </c>
      <c r="IE42" s="267"/>
      <c r="IF42" s="267"/>
      <c r="IG42" s="267"/>
      <c r="IH42" s="238">
        <f t="shared" si="70"/>
        <v>0</v>
      </c>
      <c r="II42" s="267"/>
      <c r="IJ42" s="267"/>
      <c r="IK42" s="265"/>
      <c r="IL42" s="238">
        <f t="shared" si="71"/>
        <v>0</v>
      </c>
      <c r="IM42" s="265"/>
      <c r="IN42" s="265"/>
      <c r="IO42" s="265"/>
      <c r="IP42" s="265">
        <f t="shared" si="159"/>
        <v>0</v>
      </c>
      <c r="IQ42" s="260">
        <f t="shared" si="72"/>
        <v>1400</v>
      </c>
      <c r="IR42" s="250"/>
      <c r="IS42" s="250">
        <f t="shared" si="73"/>
        <v>-700</v>
      </c>
      <c r="IT42" s="238"/>
      <c r="IU42" s="238"/>
      <c r="IV42" s="246">
        <f t="shared" si="22"/>
        <v>0</v>
      </c>
      <c r="IW42" s="244"/>
      <c r="IX42" s="254">
        <f>600+600+600+600+600+600+800+700+700</f>
        <v>5800</v>
      </c>
      <c r="IY42" s="254"/>
      <c r="IZ42" s="247">
        <f t="shared" si="238"/>
        <v>5800</v>
      </c>
      <c r="JA42" s="247">
        <f t="shared" si="239"/>
        <v>5800</v>
      </c>
      <c r="JB42" s="254"/>
      <c r="JC42" s="254"/>
      <c r="JD42" s="254"/>
      <c r="JE42" s="247">
        <f t="shared" si="225"/>
        <v>5800</v>
      </c>
      <c r="JF42" s="269">
        <v>600</v>
      </c>
      <c r="JG42" s="269">
        <v>600</v>
      </c>
      <c r="JH42" s="269">
        <v>600</v>
      </c>
      <c r="JI42" s="247">
        <f t="shared" si="116"/>
        <v>1800</v>
      </c>
      <c r="JJ42" s="269">
        <v>600</v>
      </c>
      <c r="JK42" s="269">
        <v>600</v>
      </c>
      <c r="JL42" s="269">
        <v>600</v>
      </c>
      <c r="JM42" s="247">
        <f t="shared" si="190"/>
        <v>1800</v>
      </c>
      <c r="JN42" s="269">
        <v>800</v>
      </c>
      <c r="JO42" s="269">
        <v>700</v>
      </c>
      <c r="JP42" s="270">
        <v>700</v>
      </c>
      <c r="JQ42" s="247">
        <f t="shared" si="117"/>
        <v>2200</v>
      </c>
      <c r="JR42" s="270"/>
      <c r="JS42" s="270"/>
      <c r="JT42" s="270"/>
      <c r="JU42" s="270"/>
      <c r="JV42" s="247">
        <f t="shared" si="118"/>
        <v>5800</v>
      </c>
      <c r="JW42" s="559">
        <v>600</v>
      </c>
      <c r="JX42" s="588"/>
      <c r="JY42" s="589"/>
      <c r="JZ42" s="572">
        <v>600</v>
      </c>
      <c r="KA42" s="269">
        <v>600</v>
      </c>
      <c r="KB42" s="247">
        <f>JW42+JZ42+KA42</f>
        <v>1800</v>
      </c>
      <c r="KC42" s="269">
        <v>600</v>
      </c>
      <c r="KD42" s="269">
        <v>600</v>
      </c>
      <c r="KE42" s="269">
        <v>600</v>
      </c>
      <c r="KF42" s="247">
        <f t="shared" si="191"/>
        <v>1800</v>
      </c>
      <c r="KG42" s="269">
        <v>800</v>
      </c>
      <c r="KH42" s="269">
        <v>700</v>
      </c>
      <c r="KI42" s="270">
        <v>700</v>
      </c>
      <c r="KJ42" s="247">
        <f t="shared" si="235"/>
        <v>2200</v>
      </c>
      <c r="KK42" s="270"/>
      <c r="KL42" s="270"/>
      <c r="KM42" s="270"/>
      <c r="KN42" s="247">
        <f t="shared" si="236"/>
        <v>0</v>
      </c>
      <c r="KO42" s="262">
        <f t="shared" si="237"/>
        <v>5800</v>
      </c>
      <c r="KP42" s="254"/>
      <c r="KQ42" s="254">
        <f>JE42-JV42</f>
        <v>0</v>
      </c>
      <c r="KR42" s="247"/>
      <c r="KS42" s="248"/>
      <c r="KT42" s="211">
        <f>JV42-KO42</f>
        <v>0</v>
      </c>
      <c r="KU42" s="211"/>
      <c r="KV42" s="211"/>
      <c r="KW42" s="211"/>
      <c r="KX42" s="211"/>
      <c r="KY42" s="211"/>
      <c r="KZ42" s="211"/>
      <c r="LA42" s="211"/>
      <c r="LB42" s="211"/>
      <c r="LC42" s="211"/>
      <c r="LD42" s="211"/>
      <c r="LF42" s="193">
        <v>800</v>
      </c>
      <c r="LG42" s="193"/>
      <c r="LH42" s="194">
        <f t="shared" si="226"/>
        <v>800</v>
      </c>
      <c r="LI42" s="193">
        <f t="shared" si="227"/>
        <v>800</v>
      </c>
      <c r="LJ42" s="193"/>
      <c r="LK42" s="193"/>
      <c r="LL42" s="193"/>
      <c r="LM42" s="194">
        <f>SUM(LI42+LJ42-LK42+LL42)</f>
        <v>800</v>
      </c>
      <c r="LN42" s="189">
        <v>800</v>
      </c>
      <c r="LO42" s="189">
        <v>800</v>
      </c>
      <c r="LP42" s="189"/>
      <c r="LQ42" s="194">
        <f t="shared" si="119"/>
        <v>1600</v>
      </c>
      <c r="LR42" s="189"/>
      <c r="LS42" s="189"/>
      <c r="LT42" s="189"/>
      <c r="LU42" s="194">
        <f t="shared" si="74"/>
        <v>0</v>
      </c>
      <c r="LV42" s="189"/>
      <c r="LW42" s="189"/>
      <c r="LX42" s="189"/>
      <c r="LY42" s="194">
        <f t="shared" si="120"/>
        <v>0</v>
      </c>
      <c r="LZ42" s="123"/>
      <c r="MA42" s="123"/>
      <c r="MB42" s="123"/>
      <c r="MC42" s="123">
        <f t="shared" si="160"/>
        <v>0</v>
      </c>
      <c r="MD42" s="121">
        <f t="shared" si="121"/>
        <v>1600</v>
      </c>
      <c r="ME42" s="189">
        <v>800</v>
      </c>
      <c r="MF42" s="189">
        <v>800</v>
      </c>
      <c r="MG42" s="189"/>
      <c r="MH42" s="194">
        <f t="shared" si="75"/>
        <v>1600</v>
      </c>
      <c r="MI42" s="189"/>
      <c r="MJ42" s="189"/>
      <c r="MK42" s="189"/>
      <c r="ML42" s="194">
        <f t="shared" si="76"/>
        <v>0</v>
      </c>
      <c r="MM42" s="189"/>
      <c r="MN42" s="189"/>
      <c r="MO42" s="189"/>
      <c r="MP42" s="194">
        <f t="shared" si="77"/>
        <v>0</v>
      </c>
      <c r="MQ42" s="123"/>
      <c r="MR42" s="123"/>
      <c r="MS42" s="123"/>
      <c r="MT42" s="123">
        <f t="shared" si="161"/>
        <v>0</v>
      </c>
      <c r="MU42" s="121">
        <f t="shared" si="78"/>
        <v>1600</v>
      </c>
      <c r="MV42" s="193"/>
      <c r="MW42" s="193">
        <f t="shared" si="79"/>
        <v>-800</v>
      </c>
      <c r="MX42" s="194"/>
      <c r="MY42" s="194"/>
      <c r="MZ42" s="115">
        <f t="shared" si="162"/>
        <v>0</v>
      </c>
      <c r="NB42" s="193">
        <v>700</v>
      </c>
      <c r="NC42" s="193"/>
      <c r="ND42" s="194">
        <f>SUM(NB42:NC42)</f>
        <v>700</v>
      </c>
      <c r="NE42" s="193">
        <f>SUM(ND42)</f>
        <v>700</v>
      </c>
      <c r="NF42" s="193"/>
      <c r="NG42" s="193"/>
      <c r="NH42" s="193"/>
      <c r="NI42" s="194">
        <f>SUM(NE42+NF42-NG42+NH42)</f>
        <v>700</v>
      </c>
      <c r="NJ42" s="189">
        <v>700</v>
      </c>
      <c r="NK42" s="189">
        <v>700</v>
      </c>
      <c r="NL42" s="189"/>
      <c r="NM42" s="194">
        <f t="shared" si="122"/>
        <v>1400</v>
      </c>
      <c r="NN42" s="189"/>
      <c r="NO42" s="189"/>
      <c r="NP42" s="189"/>
      <c r="NQ42" s="194">
        <f t="shared" si="80"/>
        <v>0</v>
      </c>
      <c r="NR42" s="189"/>
      <c r="NS42" s="189"/>
      <c r="NT42" s="123"/>
      <c r="NU42" s="194">
        <f t="shared" si="123"/>
        <v>0</v>
      </c>
      <c r="NV42" s="123"/>
      <c r="NW42" s="123"/>
      <c r="NX42" s="123"/>
      <c r="NY42" s="123">
        <f t="shared" si="163"/>
        <v>0</v>
      </c>
      <c r="NZ42" s="121">
        <f t="shared" si="124"/>
        <v>1400</v>
      </c>
      <c r="OA42" s="189">
        <v>700</v>
      </c>
      <c r="OB42" s="189">
        <v>700</v>
      </c>
      <c r="OC42" s="189"/>
      <c r="OD42" s="194">
        <f t="shared" si="125"/>
        <v>1400</v>
      </c>
      <c r="OE42" s="189"/>
      <c r="OF42" s="189"/>
      <c r="OG42" s="189"/>
      <c r="OH42" s="194">
        <f t="shared" si="81"/>
        <v>0</v>
      </c>
      <c r="OI42" s="189"/>
      <c r="OJ42" s="189"/>
      <c r="OK42" s="123"/>
      <c r="OL42" s="194">
        <f t="shared" si="82"/>
        <v>0</v>
      </c>
      <c r="OM42" s="123"/>
      <c r="ON42" s="123"/>
      <c r="OO42" s="123"/>
      <c r="OP42" s="123">
        <f t="shared" si="164"/>
        <v>0</v>
      </c>
      <c r="OQ42" s="122">
        <f>SUM(OP42,OL42,OH42,OD42)</f>
        <v>1400</v>
      </c>
      <c r="OR42" s="193"/>
      <c r="OS42" s="193">
        <f t="shared" si="84"/>
        <v>-700</v>
      </c>
      <c r="OT42" s="194"/>
      <c r="OU42" s="194"/>
      <c r="OV42" s="115">
        <f t="shared" si="28"/>
        <v>0</v>
      </c>
      <c r="OX42" s="193">
        <v>600</v>
      </c>
      <c r="OY42" s="193"/>
      <c r="OZ42" s="194">
        <f>SUM(OX42:OY42)</f>
        <v>600</v>
      </c>
      <c r="PA42" s="193">
        <f>SUM(OZ42)</f>
        <v>600</v>
      </c>
      <c r="PB42" s="193"/>
      <c r="PC42" s="193"/>
      <c r="PD42" s="193"/>
      <c r="PE42" s="194">
        <f>SUM(PA42+PB42-PC42+PD42)</f>
        <v>600</v>
      </c>
      <c r="PF42" s="193">
        <v>600</v>
      </c>
      <c r="PG42" s="193">
        <v>600</v>
      </c>
      <c r="PH42" s="189"/>
      <c r="PI42" s="194">
        <f t="shared" si="126"/>
        <v>1200</v>
      </c>
      <c r="PJ42" s="189"/>
      <c r="PK42" s="189"/>
      <c r="PL42" s="189"/>
      <c r="PM42" s="194">
        <f t="shared" si="85"/>
        <v>0</v>
      </c>
      <c r="PN42" s="189"/>
      <c r="PO42" s="189"/>
      <c r="PP42" s="123"/>
      <c r="PQ42" s="194">
        <f t="shared" si="127"/>
        <v>0</v>
      </c>
      <c r="PR42" s="123"/>
      <c r="PS42" s="189"/>
      <c r="PT42" s="123"/>
      <c r="PU42" s="123">
        <f t="shared" si="165"/>
        <v>0</v>
      </c>
      <c r="PV42" s="121">
        <f t="shared" si="128"/>
        <v>1200</v>
      </c>
      <c r="PW42" s="193">
        <v>600</v>
      </c>
      <c r="PX42" s="193">
        <v>600</v>
      </c>
      <c r="PY42" s="189"/>
      <c r="PZ42" s="194">
        <f t="shared" si="86"/>
        <v>1200</v>
      </c>
      <c r="QA42" s="189"/>
      <c r="QB42" s="189"/>
      <c r="QC42" s="189"/>
      <c r="QD42" s="194">
        <f t="shared" si="87"/>
        <v>0</v>
      </c>
      <c r="QE42" s="189"/>
      <c r="QF42" s="189"/>
      <c r="QG42" s="123"/>
      <c r="QH42" s="194">
        <f t="shared" si="88"/>
        <v>0</v>
      </c>
      <c r="QI42" s="123"/>
      <c r="QJ42" s="189"/>
      <c r="QK42" s="123"/>
      <c r="QL42" s="123">
        <f t="shared" si="166"/>
        <v>0</v>
      </c>
      <c r="QM42" s="122">
        <f t="shared" si="167"/>
        <v>1200</v>
      </c>
      <c r="QN42" s="193"/>
      <c r="QO42" s="193">
        <f t="shared" si="89"/>
        <v>-600</v>
      </c>
      <c r="QP42" s="194"/>
      <c r="QQ42" s="194"/>
      <c r="QR42" s="115">
        <f t="shared" si="129"/>
        <v>0</v>
      </c>
      <c r="QT42" s="193">
        <v>500</v>
      </c>
      <c r="QU42" s="193"/>
      <c r="QV42" s="194">
        <f>SUM(QT42:QU42)</f>
        <v>500</v>
      </c>
      <c r="QW42" s="193">
        <f>SUM(QV42)</f>
        <v>500</v>
      </c>
      <c r="QX42" s="193"/>
      <c r="QY42" s="193"/>
      <c r="QZ42" s="193"/>
      <c r="RA42" s="194">
        <f>SUM(QW42+QX42-QY42+QZ42)</f>
        <v>500</v>
      </c>
      <c r="RB42" s="189">
        <v>500</v>
      </c>
      <c r="RC42" s="189">
        <v>500</v>
      </c>
      <c r="RD42" s="189"/>
      <c r="RE42" s="194">
        <f t="shared" si="130"/>
        <v>1000</v>
      </c>
      <c r="RF42" s="189"/>
      <c r="RG42" s="189"/>
      <c r="RH42" s="189"/>
      <c r="RI42" s="194">
        <f t="shared" si="90"/>
        <v>0</v>
      </c>
      <c r="RJ42" s="189"/>
      <c r="RK42" s="189"/>
      <c r="RL42" s="123"/>
      <c r="RM42" s="194">
        <f t="shared" si="131"/>
        <v>0</v>
      </c>
      <c r="RN42" s="123"/>
      <c r="RO42" s="123"/>
      <c r="RP42" s="123"/>
      <c r="RQ42" s="193">
        <f t="shared" si="132"/>
        <v>0</v>
      </c>
      <c r="RR42" s="121">
        <f t="shared" si="168"/>
        <v>1000</v>
      </c>
      <c r="RS42" s="189">
        <v>500</v>
      </c>
      <c r="RT42" s="189">
        <v>500</v>
      </c>
      <c r="RU42" s="189"/>
      <c r="RV42" s="194">
        <f t="shared" si="133"/>
        <v>1000</v>
      </c>
      <c r="RW42" s="189"/>
      <c r="RX42" s="189"/>
      <c r="RY42" s="189"/>
      <c r="RZ42" s="194">
        <f t="shared" si="91"/>
        <v>0</v>
      </c>
      <c r="SA42" s="189"/>
      <c r="SB42" s="189"/>
      <c r="SC42" s="123"/>
      <c r="SD42" s="194">
        <f t="shared" si="92"/>
        <v>0</v>
      </c>
      <c r="SE42" s="123"/>
      <c r="SF42" s="123"/>
      <c r="SG42" s="123"/>
      <c r="SH42" s="194">
        <f t="shared" si="134"/>
        <v>0</v>
      </c>
      <c r="SI42" s="122">
        <f t="shared" si="135"/>
        <v>1000</v>
      </c>
      <c r="SJ42" s="193"/>
      <c r="SK42" s="193">
        <f t="shared" si="93"/>
        <v>-500</v>
      </c>
      <c r="SL42" s="194"/>
      <c r="SM42" s="194"/>
      <c r="SN42" s="115">
        <f t="shared" si="136"/>
        <v>0</v>
      </c>
      <c r="SP42" s="193">
        <v>400</v>
      </c>
      <c r="SQ42" s="193"/>
      <c r="SR42" s="194">
        <f t="shared" si="228"/>
        <v>400</v>
      </c>
      <c r="SS42" s="193">
        <f t="shared" si="229"/>
        <v>400</v>
      </c>
      <c r="ST42" s="193"/>
      <c r="SU42" s="193"/>
      <c r="SV42" s="193"/>
      <c r="SW42" s="194">
        <f>SUM(SS42+ST42-SU42+SV42)</f>
        <v>400</v>
      </c>
      <c r="SX42" s="189">
        <v>400</v>
      </c>
      <c r="SY42" s="189">
        <v>400</v>
      </c>
      <c r="SZ42" s="189"/>
      <c r="TA42" s="194">
        <f t="shared" si="137"/>
        <v>800</v>
      </c>
      <c r="TB42" s="189"/>
      <c r="TC42" s="189"/>
      <c r="TD42" s="189"/>
      <c r="TE42" s="194">
        <f t="shared" si="94"/>
        <v>0</v>
      </c>
      <c r="TF42" s="189"/>
      <c r="TG42" s="189"/>
      <c r="TH42" s="123"/>
      <c r="TI42" s="194">
        <f t="shared" si="138"/>
        <v>0</v>
      </c>
      <c r="TJ42" s="123"/>
      <c r="TK42" s="123"/>
      <c r="TL42" s="123"/>
      <c r="TM42" s="193">
        <f t="shared" si="139"/>
        <v>0</v>
      </c>
      <c r="TN42" s="121">
        <f t="shared" si="169"/>
        <v>800</v>
      </c>
      <c r="TO42" s="189">
        <v>400</v>
      </c>
      <c r="TP42" s="189">
        <v>400</v>
      </c>
      <c r="TQ42" s="189"/>
      <c r="TR42" s="194">
        <f t="shared" si="95"/>
        <v>800</v>
      </c>
      <c r="TS42" s="189"/>
      <c r="TT42" s="189"/>
      <c r="TU42" s="189"/>
      <c r="TV42" s="194">
        <f t="shared" si="96"/>
        <v>0</v>
      </c>
      <c r="TW42" s="189"/>
      <c r="TX42" s="189"/>
      <c r="TY42" s="123"/>
      <c r="TZ42" s="194">
        <f t="shared" si="97"/>
        <v>0</v>
      </c>
      <c r="UA42" s="123"/>
      <c r="UB42" s="123"/>
      <c r="UC42" s="123"/>
      <c r="UD42" s="194">
        <f t="shared" si="140"/>
        <v>0</v>
      </c>
      <c r="UE42" s="122">
        <f t="shared" si="170"/>
        <v>800</v>
      </c>
      <c r="UF42" s="193"/>
      <c r="UG42" s="193">
        <f t="shared" si="98"/>
        <v>-400</v>
      </c>
      <c r="UH42" s="194"/>
      <c r="UI42" s="194"/>
      <c r="UJ42" s="194"/>
      <c r="UK42" s="115">
        <f t="shared" si="141"/>
        <v>0</v>
      </c>
      <c r="UL42" s="115">
        <f>CK42+EG42+GC42+HZ42+JV42+MD42+NZ42+PV42+RR42+TN42</f>
        <v>19400</v>
      </c>
      <c r="UM42" s="115">
        <f>UL42-AF42</f>
        <v>0</v>
      </c>
      <c r="UN42" s="115">
        <f>DB42+EX42+GT42+IQ42+KO42+MU42+OQ42+QM42+SI42+UE42</f>
        <v>19400</v>
      </c>
      <c r="UO42" s="115">
        <f>UN42-AW42</f>
        <v>0</v>
      </c>
      <c r="UP42" s="115"/>
      <c r="UQ42" s="115"/>
      <c r="UR42" s="115">
        <f>BU42+DQ42+FM42+HJ42+JF42+LN42+NJ42+PF42+RB42+SX42</f>
        <v>7400</v>
      </c>
      <c r="US42" s="115">
        <f>UR42-P42</f>
        <v>0</v>
      </c>
      <c r="UT42" s="115"/>
      <c r="UU42" s="115"/>
      <c r="UV42" s="115"/>
      <c r="UW42" s="115"/>
      <c r="UX42" s="115"/>
      <c r="UY42" s="115"/>
      <c r="UZ42" s="115"/>
      <c r="VA42" s="115">
        <f>H42-VB42</f>
        <v>-93000</v>
      </c>
      <c r="VB42" s="193">
        <f>BM42+DI42+FE42+HB42+IX42+LF42+NB42+OX42+QT42+SP42</f>
        <v>93000</v>
      </c>
      <c r="VC42" s="193">
        <f>BN42+DJ42+FF42+HC42+IY42+LG42+NC42+OY42+QU42+SQ42</f>
        <v>0</v>
      </c>
      <c r="VD42" s="194">
        <f t="shared" si="142"/>
        <v>93000</v>
      </c>
      <c r="VE42" s="193">
        <f t="shared" si="171"/>
        <v>93000</v>
      </c>
      <c r="VF42" s="193"/>
      <c r="VG42" s="193"/>
      <c r="VH42" s="193"/>
      <c r="VI42" s="194">
        <f>SUM(VE42+VF42-VG42+VH42)</f>
        <v>93000</v>
      </c>
      <c r="VJ42" s="189"/>
      <c r="VK42" s="189"/>
      <c r="VL42" s="189"/>
      <c r="VM42" s="194">
        <f t="shared" si="143"/>
        <v>0</v>
      </c>
      <c r="VN42" s="189"/>
      <c r="VO42" s="189"/>
      <c r="VP42" s="189"/>
      <c r="VQ42" s="194">
        <f t="shared" si="99"/>
        <v>0</v>
      </c>
      <c r="VR42" s="189"/>
      <c r="VS42" s="189"/>
      <c r="VT42" s="123"/>
      <c r="VU42" s="194">
        <f t="shared" si="144"/>
        <v>0</v>
      </c>
      <c r="VV42" s="123"/>
      <c r="VW42" s="123"/>
      <c r="VX42" s="123"/>
      <c r="VY42" s="123">
        <v>0</v>
      </c>
      <c r="VZ42" s="121">
        <f t="shared" si="145"/>
        <v>0</v>
      </c>
      <c r="WA42" s="189"/>
      <c r="WB42" s="189"/>
      <c r="WC42" s="189"/>
      <c r="WD42" s="194">
        <f t="shared" si="100"/>
        <v>0</v>
      </c>
      <c r="WE42" s="189"/>
      <c r="WF42" s="189"/>
      <c r="WG42" s="189"/>
      <c r="WH42" s="194">
        <f t="shared" si="101"/>
        <v>0</v>
      </c>
      <c r="WI42" s="189"/>
      <c r="WJ42" s="189"/>
      <c r="WK42" s="123"/>
      <c r="WL42" s="194">
        <f t="shared" si="102"/>
        <v>0</v>
      </c>
      <c r="WM42" s="123"/>
      <c r="WN42" s="123"/>
      <c r="WO42" s="123"/>
      <c r="WP42" s="123">
        <v>0</v>
      </c>
      <c r="WQ42" s="122">
        <f t="shared" si="103"/>
        <v>0</v>
      </c>
      <c r="WR42" s="120"/>
      <c r="WS42" s="120"/>
      <c r="WT42" s="194"/>
      <c r="WU42" s="194"/>
      <c r="WV42" s="115">
        <f t="shared" si="146"/>
        <v>0</v>
      </c>
      <c r="WY42" s="115">
        <f>VI42-BT42-DP42-FL42-HI42-JE42-LM42-NI42-PE42-RA42-SW42</f>
        <v>0</v>
      </c>
      <c r="WZ42" s="115">
        <f>VD42-BO42-DK42-FG42-HD42-IZ42-LH42-ND42-OZ42-QV42-SR42</f>
        <v>0</v>
      </c>
    </row>
    <row r="43" spans="1:624" s="116" customFormat="1" ht="21" customHeight="1" x14ac:dyDescent="0.25">
      <c r="A43" s="442" t="s">
        <v>123</v>
      </c>
      <c r="B43" s="419"/>
      <c r="C43" s="419"/>
      <c r="D43" s="416"/>
      <c r="E43" s="416"/>
      <c r="F43" s="249"/>
      <c r="G43" s="271"/>
      <c r="H43" s="238">
        <f t="shared" ref="H43:O43" si="240">SUM(H44:H119)</f>
        <v>108452444.14</v>
      </c>
      <c r="I43" s="238">
        <f t="shared" si="240"/>
        <v>29722877.75</v>
      </c>
      <c r="J43" s="238">
        <f t="shared" si="240"/>
        <v>138175321.88999999</v>
      </c>
      <c r="K43" s="238">
        <f t="shared" si="240"/>
        <v>138175321.88999999</v>
      </c>
      <c r="L43" s="238">
        <f t="shared" si="240"/>
        <v>0</v>
      </c>
      <c r="M43" s="238">
        <f t="shared" si="240"/>
        <v>0</v>
      </c>
      <c r="N43" s="238">
        <f t="shared" si="240"/>
        <v>0</v>
      </c>
      <c r="O43" s="238">
        <f t="shared" si="240"/>
        <v>138175321.88999999</v>
      </c>
      <c r="P43" s="238">
        <f t="shared" ref="P43:AE43" si="241">SUM(P44:P114)</f>
        <v>1969337.2999999993</v>
      </c>
      <c r="Q43" s="238">
        <f t="shared" si="241"/>
        <v>2664556.48</v>
      </c>
      <c r="R43" s="238">
        <f t="shared" si="241"/>
        <v>143635.04</v>
      </c>
      <c r="S43" s="238">
        <f t="shared" si="241"/>
        <v>4777528.8199999994</v>
      </c>
      <c r="T43" s="238">
        <f t="shared" si="241"/>
        <v>69083.72</v>
      </c>
      <c r="U43" s="238">
        <f t="shared" si="241"/>
        <v>179120.09</v>
      </c>
      <c r="V43" s="238">
        <f t="shared" si="241"/>
        <v>73920.48000000001</v>
      </c>
      <c r="W43" s="238">
        <f t="shared" si="241"/>
        <v>322124.28999999992</v>
      </c>
      <c r="X43" s="238">
        <f t="shared" si="241"/>
        <v>1830132.76</v>
      </c>
      <c r="Y43" s="238">
        <f t="shared" si="241"/>
        <v>3392521.6799999997</v>
      </c>
      <c r="Z43" s="238">
        <f t="shared" si="241"/>
        <v>8868.2000000000007</v>
      </c>
      <c r="AA43" s="238">
        <f t="shared" si="241"/>
        <v>5231522.6399999997</v>
      </c>
      <c r="AB43" s="238">
        <f t="shared" si="241"/>
        <v>0</v>
      </c>
      <c r="AC43" s="238">
        <f t="shared" si="241"/>
        <v>0</v>
      </c>
      <c r="AD43" s="238">
        <f t="shared" si="241"/>
        <v>0</v>
      </c>
      <c r="AE43" s="238">
        <f t="shared" si="241"/>
        <v>0</v>
      </c>
      <c r="AF43" s="238">
        <f>CK43+EG43+GC43+HZ43+JV43+MD43+NZ43+PV43+RR43+TN43</f>
        <v>10711190.629999999</v>
      </c>
      <c r="AG43" s="238">
        <f t="shared" ref="AG43:BA43" si="242">SUM(AG44:AG114)</f>
        <v>579564.80000000005</v>
      </c>
      <c r="AH43" s="238">
        <f t="shared" si="242"/>
        <v>1987779.4700000002</v>
      </c>
      <c r="AI43" s="238">
        <f t="shared" si="242"/>
        <v>143635.04</v>
      </c>
      <c r="AJ43" s="238">
        <f t="shared" si="242"/>
        <v>2710979.3100000005</v>
      </c>
      <c r="AK43" s="238">
        <f t="shared" si="242"/>
        <v>69083.72</v>
      </c>
      <c r="AL43" s="238">
        <f t="shared" si="242"/>
        <v>179120.09</v>
      </c>
      <c r="AM43" s="238">
        <f t="shared" si="242"/>
        <v>73920.48000000001</v>
      </c>
      <c r="AN43" s="238">
        <f t="shared" si="242"/>
        <v>322124.28999999992</v>
      </c>
      <c r="AO43" s="238">
        <f t="shared" si="242"/>
        <v>100032.76000000001</v>
      </c>
      <c r="AP43" s="238">
        <f t="shared" si="242"/>
        <v>114773.68000000001</v>
      </c>
      <c r="AQ43" s="238">
        <f t="shared" si="242"/>
        <v>968716.2</v>
      </c>
      <c r="AR43" s="238">
        <f t="shared" si="242"/>
        <v>1183522.6399999999</v>
      </c>
      <c r="AS43" s="238">
        <f t="shared" si="242"/>
        <v>0</v>
      </c>
      <c r="AT43" s="238">
        <f t="shared" si="242"/>
        <v>0</v>
      </c>
      <c r="AU43" s="238">
        <f t="shared" si="242"/>
        <v>0</v>
      </c>
      <c r="AV43" s="238">
        <f t="shared" si="242"/>
        <v>0</v>
      </c>
      <c r="AW43" s="238">
        <f t="shared" si="242"/>
        <v>4216626.24</v>
      </c>
      <c r="AX43" s="238">
        <f t="shared" si="242"/>
        <v>0</v>
      </c>
      <c r="AY43" s="238">
        <f t="shared" si="242"/>
        <v>127844146.14000002</v>
      </c>
      <c r="AZ43" s="238">
        <f t="shared" si="242"/>
        <v>0</v>
      </c>
      <c r="BA43" s="238">
        <f t="shared" si="242"/>
        <v>0</v>
      </c>
      <c r="BB43" s="239">
        <f>CK43+EG43+GC43+HZ43+JV43+MD43+NZ43+PV43+RR43+TN43</f>
        <v>10711190.629999999</v>
      </c>
      <c r="BC43" s="239">
        <f>BB43-AF43</f>
        <v>0</v>
      </c>
      <c r="BD43" s="238">
        <f>AZ43-DE43-FA43-GW43-IT43-KR43-MX43-OT43-QP43-SL43-UH43</f>
        <v>0</v>
      </c>
      <c r="BE43" s="240"/>
      <c r="BF43" s="241">
        <f t="shared" si="15"/>
        <v>-12884385.439999983</v>
      </c>
      <c r="BG43" s="238">
        <f>SUM(BG44:BG119)</f>
        <v>125290936.45</v>
      </c>
      <c r="BH43" s="242"/>
      <c r="BI43" s="242"/>
      <c r="BJ43" s="241"/>
      <c r="BK43" s="238">
        <f>SUM(BK44:BK119)</f>
        <v>95791000</v>
      </c>
      <c r="BL43" s="251">
        <f>DI43+FE43+HB43+IX43+LF43+NB43+OX43+QT43+SP43</f>
        <v>14543897.15</v>
      </c>
      <c r="BM43" s="238">
        <f t="shared" ref="BM43:BW43" si="243">SUM(BM44:BM119)</f>
        <v>94733518</v>
      </c>
      <c r="BN43" s="238">
        <f t="shared" si="243"/>
        <v>293536.12</v>
      </c>
      <c r="BO43" s="238">
        <f t="shared" si="243"/>
        <v>95027054.11999999</v>
      </c>
      <c r="BP43" s="238">
        <f t="shared" si="243"/>
        <v>95027054.11999999</v>
      </c>
      <c r="BQ43" s="238">
        <f t="shared" si="243"/>
        <v>0</v>
      </c>
      <c r="BR43" s="238">
        <f t="shared" si="243"/>
        <v>0</v>
      </c>
      <c r="BS43" s="238">
        <f t="shared" si="243"/>
        <v>0</v>
      </c>
      <c r="BT43" s="238">
        <f t="shared" si="243"/>
        <v>95027054.11999999</v>
      </c>
      <c r="BU43" s="238">
        <f t="shared" si="243"/>
        <v>152445.16999999998</v>
      </c>
      <c r="BV43" s="238">
        <f t="shared" si="243"/>
        <v>225862.84000000003</v>
      </c>
      <c r="BW43" s="238">
        <f t="shared" si="243"/>
        <v>0</v>
      </c>
      <c r="BX43" s="238">
        <f>BU43+BV43+BW43</f>
        <v>378308.01</v>
      </c>
      <c r="BY43" s="238">
        <f>SUM(BY44:BY119)</f>
        <v>0</v>
      </c>
      <c r="BZ43" s="238">
        <f>SUM(BZ44:BZ119)</f>
        <v>0</v>
      </c>
      <c r="CA43" s="238">
        <f>SUM(CA44:CA119)</f>
        <v>0</v>
      </c>
      <c r="CB43" s="238">
        <f>BY43+BZ43+CA43</f>
        <v>0</v>
      </c>
      <c r="CC43" s="238">
        <f>SUM(CC44:CC119)</f>
        <v>0</v>
      </c>
      <c r="CD43" s="238">
        <f>SUM(CD44:CD119)</f>
        <v>0</v>
      </c>
      <c r="CE43" s="238">
        <f>SUM(CE44:CE119)</f>
        <v>0</v>
      </c>
      <c r="CF43" s="238">
        <f>CC43+CD43+CE43</f>
        <v>0</v>
      </c>
      <c r="CG43" s="238">
        <f>SUM(CG44:CG119)</f>
        <v>0</v>
      </c>
      <c r="CH43" s="238">
        <f>SUM(CH44:CH119)</f>
        <v>0</v>
      </c>
      <c r="CI43" s="238">
        <f>SUM(CI44:CI119)</f>
        <v>0</v>
      </c>
      <c r="CJ43" s="238">
        <f>SUM(CJ44:CJ119)</f>
        <v>0</v>
      </c>
      <c r="CK43" s="238">
        <f>BX43+CB43+CF43+CJ43</f>
        <v>378308.01</v>
      </c>
      <c r="CL43" s="238">
        <f>SUM(CL44:CL119)</f>
        <v>152445.16999999998</v>
      </c>
      <c r="CM43" s="238">
        <f>SUM(CM44:CM119)</f>
        <v>133535.41999999998</v>
      </c>
      <c r="CN43" s="238">
        <f>SUM(CN44:CN119)</f>
        <v>0</v>
      </c>
      <c r="CO43" s="238">
        <f>CL43+CM43+CN43</f>
        <v>285980.58999999997</v>
      </c>
      <c r="CP43" s="238">
        <f>SUM(CP44:CP119)</f>
        <v>0</v>
      </c>
      <c r="CQ43" s="238">
        <f>SUM(CQ44:CQ119)</f>
        <v>0</v>
      </c>
      <c r="CR43" s="238">
        <f>SUM(CR44:CR119)</f>
        <v>0</v>
      </c>
      <c r="CS43" s="238">
        <f>CP43+CQ43+CR43</f>
        <v>0</v>
      </c>
      <c r="CT43" s="238">
        <f>SUM(CT44:CT119)</f>
        <v>0</v>
      </c>
      <c r="CU43" s="238">
        <f>SUM(CU44:CU119)</f>
        <v>0</v>
      </c>
      <c r="CV43" s="238">
        <f>SUM(CV44:CV119)</f>
        <v>0</v>
      </c>
      <c r="CW43" s="238">
        <f>CT43+CU43+CV43</f>
        <v>0</v>
      </c>
      <c r="CX43" s="238">
        <f>SUM(CX44:CX119)</f>
        <v>0</v>
      </c>
      <c r="CY43" s="238">
        <f>SUM(CY44:CY119)</f>
        <v>0</v>
      </c>
      <c r="CZ43" s="238">
        <f>SUM(CZ44:CZ119)</f>
        <v>0</v>
      </c>
      <c r="DA43" s="238">
        <f>SUM(DA44:DA119)</f>
        <v>0</v>
      </c>
      <c r="DB43" s="238">
        <f>CO43+CS43+CW43+DA43</f>
        <v>285980.58999999997</v>
      </c>
      <c r="DC43" s="238">
        <f>BO43-BT43</f>
        <v>0</v>
      </c>
      <c r="DD43" s="238">
        <f>BT43-CK43</f>
        <v>94648746.109999985</v>
      </c>
      <c r="DE43" s="238">
        <f>SUM(DE44:DE114)</f>
        <v>0</v>
      </c>
      <c r="DF43" s="238">
        <f>SUM(DF44:DF114)</f>
        <v>0</v>
      </c>
      <c r="DG43" s="243">
        <f>CK43-DB43</f>
        <v>92327.420000000042</v>
      </c>
      <c r="DH43" s="244"/>
      <c r="DI43" s="238">
        <f t="shared" ref="DI43:DS43" si="244">SUM(DI44:DI119)</f>
        <v>138000</v>
      </c>
      <c r="DJ43" s="238">
        <f t="shared" si="244"/>
        <v>9710195.4199999999</v>
      </c>
      <c r="DK43" s="238">
        <f t="shared" si="244"/>
        <v>9848195.4199999999</v>
      </c>
      <c r="DL43" s="238">
        <f t="shared" si="244"/>
        <v>9848195.4199999999</v>
      </c>
      <c r="DM43" s="238">
        <f t="shared" si="244"/>
        <v>0</v>
      </c>
      <c r="DN43" s="238">
        <f t="shared" si="244"/>
        <v>0</v>
      </c>
      <c r="DO43" s="238">
        <f t="shared" si="244"/>
        <v>0</v>
      </c>
      <c r="DP43" s="238">
        <f t="shared" si="244"/>
        <v>9848195.4199999999</v>
      </c>
      <c r="DQ43" s="238">
        <f t="shared" si="244"/>
        <v>344106.75</v>
      </c>
      <c r="DR43" s="238">
        <f t="shared" si="244"/>
        <v>847516.55</v>
      </c>
      <c r="DS43" s="238">
        <f t="shared" si="244"/>
        <v>0</v>
      </c>
      <c r="DT43" s="238">
        <f>DQ43+DR43+DS43</f>
        <v>1191623.3</v>
      </c>
      <c r="DU43" s="238">
        <f>SUM(DU44:DU119)</f>
        <v>0</v>
      </c>
      <c r="DV43" s="238">
        <f>SUM(DV44:DV119)</f>
        <v>0</v>
      </c>
      <c r="DW43" s="238">
        <f>SUM(DW44:DW119)</f>
        <v>0</v>
      </c>
      <c r="DX43" s="238">
        <f>DU43+DV43+DW43</f>
        <v>0</v>
      </c>
      <c r="DY43" s="238">
        <f>SUM(DY44:DY119)</f>
        <v>0</v>
      </c>
      <c r="DZ43" s="238">
        <f>SUM(DZ44:DZ119)</f>
        <v>0</v>
      </c>
      <c r="EA43" s="238">
        <f>SUM(EA44:EA119)</f>
        <v>0</v>
      </c>
      <c r="EB43" s="238">
        <f>DY43+DZ43+EA43</f>
        <v>0</v>
      </c>
      <c r="EC43" s="238">
        <f>SUM(EC44:EC119)</f>
        <v>0</v>
      </c>
      <c r="ED43" s="238">
        <f>SUM(ED44:ED119)</f>
        <v>0</v>
      </c>
      <c r="EE43" s="238">
        <f>SUM(EE44:EE119)</f>
        <v>0</v>
      </c>
      <c r="EF43" s="238">
        <f>SUM(EF44:EF119)</f>
        <v>0</v>
      </c>
      <c r="EG43" s="238">
        <f>DT43+DX43+EB43+EF43</f>
        <v>1191623.3</v>
      </c>
      <c r="EH43" s="238">
        <f>SUM(EH44:EH119)</f>
        <v>344106.75</v>
      </c>
      <c r="EI43" s="238">
        <f>SUM(EI44:EI119)</f>
        <v>847516.55</v>
      </c>
      <c r="EJ43" s="238">
        <f>SUM(EJ44:EJ119)</f>
        <v>0</v>
      </c>
      <c r="EK43" s="238">
        <f>EH43+EI43+EJ43</f>
        <v>1191623.3</v>
      </c>
      <c r="EL43" s="238">
        <f>SUM(EL44:EL119)</f>
        <v>0</v>
      </c>
      <c r="EM43" s="238">
        <f>SUM(EM44:EM119)</f>
        <v>0</v>
      </c>
      <c r="EN43" s="238">
        <f>SUM(EN44:EN119)</f>
        <v>0</v>
      </c>
      <c r="EO43" s="238">
        <f>EL43+EM43+EN43</f>
        <v>0</v>
      </c>
      <c r="EP43" s="238">
        <f>SUM(EP44:EP119)</f>
        <v>0</v>
      </c>
      <c r="EQ43" s="238">
        <f>SUM(EQ44:EQ119)</f>
        <v>0</v>
      </c>
      <c r="ER43" s="238">
        <f>SUM(ER44:ER119)</f>
        <v>0</v>
      </c>
      <c r="ES43" s="238">
        <f>EP43+EQ43+ER43</f>
        <v>0</v>
      </c>
      <c r="ET43" s="238">
        <f>SUM(ET44:ET119)</f>
        <v>0</v>
      </c>
      <c r="EU43" s="238">
        <f>SUM(EU44:EU119)</f>
        <v>0</v>
      </c>
      <c r="EV43" s="238">
        <f>SUM(EV44:EV119)</f>
        <v>0</v>
      </c>
      <c r="EW43" s="238">
        <f>SUM(EW44:EW119)</f>
        <v>0</v>
      </c>
      <c r="EX43" s="238">
        <f>EK43+EO43+ES43+EW43</f>
        <v>1191623.3</v>
      </c>
      <c r="EY43" s="238">
        <f>DK43-DP43</f>
        <v>0</v>
      </c>
      <c r="EZ43" s="238">
        <f>DP43-EG43</f>
        <v>8656572.1199999992</v>
      </c>
      <c r="FA43" s="238">
        <f>SUM(FA44:FA114)</f>
        <v>0</v>
      </c>
      <c r="FB43" s="238">
        <f>SUM(FB44:FB114)</f>
        <v>0</v>
      </c>
      <c r="FC43" s="246">
        <f>EG43-EX43</f>
        <v>0</v>
      </c>
      <c r="FD43" s="244"/>
      <c r="FE43" s="238">
        <f t="shared" ref="FE43:FO43" si="245">SUM(FE44:FE119)</f>
        <v>43000</v>
      </c>
      <c r="FF43" s="238">
        <f t="shared" si="245"/>
        <v>1387800</v>
      </c>
      <c r="FG43" s="238">
        <f t="shared" si="245"/>
        <v>1430800</v>
      </c>
      <c r="FH43" s="238">
        <f t="shared" si="245"/>
        <v>1430800</v>
      </c>
      <c r="FI43" s="238">
        <f t="shared" si="245"/>
        <v>0</v>
      </c>
      <c r="FJ43" s="238">
        <f t="shared" si="245"/>
        <v>0</v>
      </c>
      <c r="FK43" s="238">
        <f t="shared" si="245"/>
        <v>0</v>
      </c>
      <c r="FL43" s="238">
        <f t="shared" si="245"/>
        <v>1430800</v>
      </c>
      <c r="FM43" s="238">
        <f t="shared" si="245"/>
        <v>1394344.45</v>
      </c>
      <c r="FN43" s="238">
        <f t="shared" si="245"/>
        <v>37025</v>
      </c>
      <c r="FO43" s="238">
        <f t="shared" si="245"/>
        <v>0</v>
      </c>
      <c r="FP43" s="238">
        <f>FM43+FN43+FO43</f>
        <v>1431369.45</v>
      </c>
      <c r="FQ43" s="238">
        <f>SUM(FQ44:FQ119)</f>
        <v>0</v>
      </c>
      <c r="FR43" s="238">
        <f>SUM(FR44:FR119)</f>
        <v>0</v>
      </c>
      <c r="FS43" s="238">
        <f>SUM(FS44:FS119)</f>
        <v>0</v>
      </c>
      <c r="FT43" s="238">
        <f>FQ43+FR43+FS43</f>
        <v>0</v>
      </c>
      <c r="FU43" s="238">
        <f>SUM(FU44:FU119)</f>
        <v>0</v>
      </c>
      <c r="FV43" s="238">
        <f>SUM(FV44:FV119)</f>
        <v>0</v>
      </c>
      <c r="FW43" s="238">
        <f>SUM(FW44:FW119)</f>
        <v>0</v>
      </c>
      <c r="FX43" s="238">
        <f>FU43+FV43+FW43</f>
        <v>0</v>
      </c>
      <c r="FY43" s="238">
        <f>SUM(FY44:FY119)</f>
        <v>0</v>
      </c>
      <c r="FZ43" s="238">
        <f>SUM(FZ44:FZ119)</f>
        <v>0</v>
      </c>
      <c r="GA43" s="238">
        <f>SUM(GA44:GA119)</f>
        <v>0</v>
      </c>
      <c r="GB43" s="238">
        <f>SUM(GB44:GB119)</f>
        <v>0</v>
      </c>
      <c r="GC43" s="238">
        <f>FP43+FT43+FX43+GB43</f>
        <v>1431369.45</v>
      </c>
      <c r="GD43" s="238">
        <f>SUM(GD44:GD119)</f>
        <v>6544.4500000000007</v>
      </c>
      <c r="GE43" s="238">
        <f>SUM(GE44:GE119)</f>
        <v>842725</v>
      </c>
      <c r="GF43" s="238">
        <f>SUM(GF44:GF119)</f>
        <v>0</v>
      </c>
      <c r="GG43" s="238">
        <f>GD43+GE43+GF43</f>
        <v>849269.45</v>
      </c>
      <c r="GH43" s="238">
        <f>SUM(GH44:GH119)</f>
        <v>0</v>
      </c>
      <c r="GI43" s="238">
        <f>SUM(GI44:GI119)</f>
        <v>0</v>
      </c>
      <c r="GJ43" s="238">
        <f>SUM(GJ44:GJ119)</f>
        <v>0</v>
      </c>
      <c r="GK43" s="238">
        <f>GH43+GI43+GJ43</f>
        <v>0</v>
      </c>
      <c r="GL43" s="238">
        <f>SUM(GL44:GL119)</f>
        <v>0</v>
      </c>
      <c r="GM43" s="238">
        <f>SUM(GM44:GM119)</f>
        <v>0</v>
      </c>
      <c r="GN43" s="238">
        <f>SUM(GN44:GN119)</f>
        <v>0</v>
      </c>
      <c r="GO43" s="238">
        <f>GL43+GM43+GN43</f>
        <v>0</v>
      </c>
      <c r="GP43" s="238">
        <f>SUM(GP44:GP119)</f>
        <v>0</v>
      </c>
      <c r="GQ43" s="238">
        <f>SUM(GQ44:GQ119)</f>
        <v>0</v>
      </c>
      <c r="GR43" s="238">
        <f>SUM(GR44:GR119)</f>
        <v>0</v>
      </c>
      <c r="GS43" s="238">
        <f>SUM(GS44:GS119)</f>
        <v>0</v>
      </c>
      <c r="GT43" s="238">
        <f>GG43+GK43+GO43+GS43</f>
        <v>849269.45</v>
      </c>
      <c r="GU43" s="238">
        <f>FG43-FL43</f>
        <v>0</v>
      </c>
      <c r="GV43" s="238">
        <f>FL43-GC43</f>
        <v>-569.44999999995343</v>
      </c>
      <c r="GW43" s="238">
        <f>SUM(GW44:GW114)</f>
        <v>0</v>
      </c>
      <c r="GX43" s="238">
        <f>SUM(GX44:GX114)</f>
        <v>0</v>
      </c>
      <c r="GY43" s="246">
        <f>GC43-GT43</f>
        <v>582100</v>
      </c>
      <c r="GZ43" s="244"/>
      <c r="HA43" s="244"/>
      <c r="HB43" s="238">
        <f t="shared" ref="HB43:HL43" si="246">SUM(HB44:HB119)</f>
        <v>110000</v>
      </c>
      <c r="HC43" s="238">
        <f t="shared" si="246"/>
        <v>4711371.24</v>
      </c>
      <c r="HD43" s="238">
        <f t="shared" si="246"/>
        <v>4821371.24</v>
      </c>
      <c r="HE43" s="238">
        <f t="shared" si="246"/>
        <v>4821371.24</v>
      </c>
      <c r="HF43" s="238">
        <f t="shared" si="246"/>
        <v>0</v>
      </c>
      <c r="HG43" s="238">
        <f t="shared" si="246"/>
        <v>0</v>
      </c>
      <c r="HH43" s="238">
        <f t="shared" si="246"/>
        <v>0</v>
      </c>
      <c r="HI43" s="238">
        <f t="shared" si="246"/>
        <v>4821371.24</v>
      </c>
      <c r="HJ43" s="238">
        <f t="shared" si="246"/>
        <v>1972.5</v>
      </c>
      <c r="HK43" s="238">
        <f t="shared" si="246"/>
        <v>1390149.59</v>
      </c>
      <c r="HL43" s="238">
        <f t="shared" si="246"/>
        <v>0</v>
      </c>
      <c r="HM43" s="238">
        <f>HJ43+HK43+HL43</f>
        <v>1392122.09</v>
      </c>
      <c r="HN43" s="238">
        <f>SUM(HN44:HN119)</f>
        <v>0</v>
      </c>
      <c r="HO43" s="238">
        <f>SUM(HO44:HO119)</f>
        <v>0</v>
      </c>
      <c r="HP43" s="238">
        <f>SUM(HP44:HP119)</f>
        <v>0</v>
      </c>
      <c r="HQ43" s="238">
        <f>HN43+HO43+HP43</f>
        <v>0</v>
      </c>
      <c r="HR43" s="238">
        <f>SUM(HR44:HR119)</f>
        <v>0</v>
      </c>
      <c r="HS43" s="238">
        <f>SUM(HS44:HS119)</f>
        <v>0</v>
      </c>
      <c r="HT43" s="238">
        <f>SUM(HT44:HT119)</f>
        <v>0</v>
      </c>
      <c r="HU43" s="238">
        <f>HR43+HS43+HT43</f>
        <v>0</v>
      </c>
      <c r="HV43" s="238">
        <f>SUM(HV44:HV119)</f>
        <v>0</v>
      </c>
      <c r="HW43" s="238">
        <f>SUM(HW44:HW119)</f>
        <v>0</v>
      </c>
      <c r="HX43" s="238">
        <f>SUM(HX44:HX119)</f>
        <v>0</v>
      </c>
      <c r="HY43" s="238">
        <f>SUM(HY44:HY119)</f>
        <v>0</v>
      </c>
      <c r="HZ43" s="238">
        <f>HM43+HQ43+HU43+HY43</f>
        <v>1392122.09</v>
      </c>
      <c r="IA43" s="238">
        <f>SUM(IA44:IA119)</f>
        <v>0</v>
      </c>
      <c r="IB43" s="238">
        <f>SUM(IB44:IB119)</f>
        <v>0</v>
      </c>
      <c r="IC43" s="238">
        <f>SUM(IC44:IC119)</f>
        <v>0</v>
      </c>
      <c r="ID43" s="238">
        <f>IA43+IB43+IC43</f>
        <v>0</v>
      </c>
      <c r="IE43" s="238">
        <f>SUM(IE44:IE119)</f>
        <v>0</v>
      </c>
      <c r="IF43" s="238">
        <f>SUM(IF44:IF119)</f>
        <v>0</v>
      </c>
      <c r="IG43" s="238">
        <f>SUM(IG44:IG119)</f>
        <v>0</v>
      </c>
      <c r="IH43" s="238">
        <f>IE43+IF43+IG43</f>
        <v>0</v>
      </c>
      <c r="II43" s="238">
        <f>SUM(II44:II119)</f>
        <v>0</v>
      </c>
      <c r="IJ43" s="238">
        <f>SUM(IJ44:IJ119)</f>
        <v>0</v>
      </c>
      <c r="IK43" s="238">
        <f>SUM(IK44:IK119)</f>
        <v>0</v>
      </c>
      <c r="IL43" s="238">
        <f>II43+IJ43+IK43</f>
        <v>0</v>
      </c>
      <c r="IM43" s="238">
        <f>SUM(IM44:IM119)</f>
        <v>0</v>
      </c>
      <c r="IN43" s="238">
        <f>SUM(IN44:IN119)</f>
        <v>0</v>
      </c>
      <c r="IO43" s="238">
        <f>SUM(IO44:IO119)</f>
        <v>0</v>
      </c>
      <c r="IP43" s="238">
        <f>SUM(IP44:IP119)</f>
        <v>0</v>
      </c>
      <c r="IQ43" s="238">
        <f>ID43+IH43+IL43+IP43</f>
        <v>0</v>
      </c>
      <c r="IR43" s="238">
        <f>HD43-HI43</f>
        <v>0</v>
      </c>
      <c r="IS43" s="238">
        <f>HI43-HZ43</f>
        <v>3429249.1500000004</v>
      </c>
      <c r="IT43" s="238">
        <f>SUM(IT44:IT114)</f>
        <v>0</v>
      </c>
      <c r="IU43" s="238">
        <f>SUM(IU44:IU114)</f>
        <v>0</v>
      </c>
      <c r="IV43" s="246">
        <f>HZ43-IQ43</f>
        <v>1392122.09</v>
      </c>
      <c r="IW43" s="244"/>
      <c r="IX43" s="461">
        <f t="shared" ref="IX43:JH43" si="247">SUM(IX44:IX119)</f>
        <v>13882897.15</v>
      </c>
      <c r="IY43" s="461">
        <f t="shared" si="247"/>
        <v>0</v>
      </c>
      <c r="IZ43" s="461">
        <f t="shared" si="247"/>
        <v>13882897.15</v>
      </c>
      <c r="JA43" s="461">
        <f t="shared" si="247"/>
        <v>13882897.15</v>
      </c>
      <c r="JB43" s="461">
        <f t="shared" si="247"/>
        <v>0</v>
      </c>
      <c r="JC43" s="461">
        <f t="shared" si="247"/>
        <v>0</v>
      </c>
      <c r="JD43" s="461">
        <f t="shared" si="247"/>
        <v>0</v>
      </c>
      <c r="JE43" s="461">
        <f t="shared" si="247"/>
        <v>13882897.15</v>
      </c>
      <c r="JF43" s="461">
        <f t="shared" si="247"/>
        <v>41968.3</v>
      </c>
      <c r="JG43" s="461">
        <f t="shared" si="247"/>
        <v>83509.66</v>
      </c>
      <c r="JH43" s="461">
        <f t="shared" si="247"/>
        <v>151015.24000000002</v>
      </c>
      <c r="JI43" s="461">
        <f>JF43+JG43+JH43</f>
        <v>276493.2</v>
      </c>
      <c r="JJ43" s="461">
        <f>SUM(JJ44:JJ119)</f>
        <v>93936.06</v>
      </c>
      <c r="JK43" s="461">
        <f>SUM(JK44:JK119)</f>
        <v>216134.77</v>
      </c>
      <c r="JL43" s="461">
        <f>SUM(JL44:JL119)</f>
        <v>215368.48</v>
      </c>
      <c r="JM43" s="461">
        <f>JJ43+JK43+JL43</f>
        <v>525439.30999999994</v>
      </c>
      <c r="JN43" s="461">
        <f>SUM(JN44:JN119)</f>
        <v>1878242.93</v>
      </c>
      <c r="JO43" s="461">
        <f>SUM(JO44:JO119)</f>
        <v>3433019.9799999995</v>
      </c>
      <c r="JP43" s="461">
        <f>SUM(JP44:JP119)</f>
        <v>63121.8</v>
      </c>
      <c r="JQ43" s="461">
        <f>JN43+JO43+JP43</f>
        <v>5374384.709999999</v>
      </c>
      <c r="JR43" s="461">
        <f>SUM(JR44:JR119)</f>
        <v>0</v>
      </c>
      <c r="JS43" s="461">
        <f>SUM(JS44:JS119)</f>
        <v>0</v>
      </c>
      <c r="JT43" s="461">
        <f>SUM(JT44:JT119)</f>
        <v>0</v>
      </c>
      <c r="JU43" s="461">
        <f>SUM(JU44:JU119)</f>
        <v>0</v>
      </c>
      <c r="JV43" s="461">
        <f>JI43+JM43+JQ43+JU43</f>
        <v>6176317.2199999988</v>
      </c>
      <c r="JW43" s="560">
        <f>SUM(JW44:JW119)</f>
        <v>41968.3</v>
      </c>
      <c r="JX43" s="586"/>
      <c r="JY43" s="587"/>
      <c r="JZ43" s="573">
        <f>SUM(JZ44:JZ119)</f>
        <v>84004.66</v>
      </c>
      <c r="KA43" s="461">
        <f>SUM(KA44:KA119)</f>
        <v>150520.24000000002</v>
      </c>
      <c r="KB43" s="461">
        <f>JW43+JZ43+KA43</f>
        <v>276493.2</v>
      </c>
      <c r="KC43" s="461">
        <f>SUM(KC44:KC119)</f>
        <v>93936.06</v>
      </c>
      <c r="KD43" s="461">
        <f>SUM(KD44:KD119)</f>
        <v>216134.77</v>
      </c>
      <c r="KE43" s="461">
        <f>SUM(KE44:KE119)</f>
        <v>215368.48</v>
      </c>
      <c r="KF43" s="461">
        <f>KC43+KD43+KE43</f>
        <v>525439.30999999994</v>
      </c>
      <c r="KG43" s="461">
        <f>SUM(KG44:KG119)</f>
        <v>148142.93</v>
      </c>
      <c r="KH43" s="461">
        <f>SUM(KH44:KH119)</f>
        <v>155271.97999999998</v>
      </c>
      <c r="KI43" s="461">
        <f>SUM(KI44:KI119)</f>
        <v>1022969.7999999999</v>
      </c>
      <c r="KJ43" s="461">
        <f>KG43+KH43+KI43</f>
        <v>1326384.71</v>
      </c>
      <c r="KK43" s="461">
        <f>SUM(KK44:KK119)</f>
        <v>0</v>
      </c>
      <c r="KL43" s="461">
        <f>SUM(KL44:KL119)</f>
        <v>0</v>
      </c>
      <c r="KM43" s="461">
        <f>SUM(KM44:KM119)</f>
        <v>0</v>
      </c>
      <c r="KN43" s="461">
        <f>SUM(KN44:KN119)</f>
        <v>0</v>
      </c>
      <c r="KO43" s="461">
        <f>KB43+KF43+KJ43+KN43</f>
        <v>2128317.2199999997</v>
      </c>
      <c r="KP43" s="461">
        <f>IZ43-JE43</f>
        <v>0</v>
      </c>
      <c r="KQ43" s="461">
        <f>JE43-JV43</f>
        <v>7706579.9300000016</v>
      </c>
      <c r="KR43" s="461">
        <f>SUM(KR44:KR114)</f>
        <v>0</v>
      </c>
      <c r="KS43" s="462">
        <f>SUM(KS44:KS114)</f>
        <v>0</v>
      </c>
      <c r="KT43" s="211">
        <f>JV43-KO43</f>
        <v>4047999.9999999991</v>
      </c>
      <c r="KU43" s="211"/>
      <c r="KV43" s="211"/>
      <c r="KW43" s="211"/>
      <c r="KX43" s="211"/>
      <c r="KY43" s="211"/>
      <c r="KZ43" s="211"/>
      <c r="LA43" s="211"/>
      <c r="LB43" s="211"/>
      <c r="LC43" s="211"/>
      <c r="LD43" s="211"/>
      <c r="LF43" s="17">
        <f t="shared" ref="LF43:LP43" si="248">SUM(LF44:LF119)</f>
        <v>170000</v>
      </c>
      <c r="LG43" s="17">
        <f t="shared" si="248"/>
        <v>13619974.970000001</v>
      </c>
      <c r="LH43" s="17">
        <f t="shared" si="248"/>
        <v>13789974.970000001</v>
      </c>
      <c r="LI43" s="17">
        <f t="shared" si="248"/>
        <v>13789974.970000001</v>
      </c>
      <c r="LJ43" s="17">
        <f t="shared" si="248"/>
        <v>0</v>
      </c>
      <c r="LK43" s="17">
        <f t="shared" si="248"/>
        <v>0</v>
      </c>
      <c r="LL43" s="17">
        <f t="shared" si="248"/>
        <v>0</v>
      </c>
      <c r="LM43" s="17">
        <f t="shared" si="248"/>
        <v>13789974.970000001</v>
      </c>
      <c r="LN43" s="17">
        <f t="shared" si="248"/>
        <v>0</v>
      </c>
      <c r="LO43" s="17">
        <f t="shared" si="248"/>
        <v>0</v>
      </c>
      <c r="LP43" s="17">
        <f t="shared" si="248"/>
        <v>0</v>
      </c>
      <c r="LQ43" s="17">
        <f>LN43+LO43+LP43</f>
        <v>0</v>
      </c>
      <c r="LR43" s="17">
        <f>SUM(LR44:LR119)</f>
        <v>0</v>
      </c>
      <c r="LS43" s="17">
        <f>SUM(LS44:LS119)</f>
        <v>0</v>
      </c>
      <c r="LT43" s="17">
        <f>SUM(LT44:LT119)</f>
        <v>0</v>
      </c>
      <c r="LU43" s="17">
        <f>LR43+LS43+LT43</f>
        <v>0</v>
      </c>
      <c r="LV43" s="17">
        <f>SUM(LV44:LV119)</f>
        <v>0</v>
      </c>
      <c r="LW43" s="17">
        <f>SUM(LW44:LW119)</f>
        <v>0</v>
      </c>
      <c r="LX43" s="17">
        <f>SUM(LX44:LX119)</f>
        <v>0</v>
      </c>
      <c r="LY43" s="17">
        <f>LV43+LW43+LX43</f>
        <v>0</v>
      </c>
      <c r="LZ43" s="17">
        <f>SUM(LZ44:LZ119)</f>
        <v>0</v>
      </c>
      <c r="MA43" s="17">
        <f>SUM(MA44:MA119)</f>
        <v>0</v>
      </c>
      <c r="MB43" s="17">
        <f>SUM(MB44:MB119)</f>
        <v>0</v>
      </c>
      <c r="MC43" s="17">
        <f>SUM(MC44:MC119)</f>
        <v>0</v>
      </c>
      <c r="MD43" s="17">
        <f>LQ43+LU43+LY43+MC43</f>
        <v>0</v>
      </c>
      <c r="ME43" s="17">
        <f>SUM(ME44:ME119)</f>
        <v>0</v>
      </c>
      <c r="MF43" s="17">
        <f>SUM(MF44:MF119)</f>
        <v>0</v>
      </c>
      <c r="MG43" s="17">
        <f>SUM(MG44:MG119)</f>
        <v>0</v>
      </c>
      <c r="MH43" s="17">
        <f>ME43+MF43+MG43</f>
        <v>0</v>
      </c>
      <c r="MI43" s="17">
        <f>SUM(MI44:MI119)</f>
        <v>0</v>
      </c>
      <c r="MJ43" s="17">
        <f>SUM(MJ44:MJ119)</f>
        <v>0</v>
      </c>
      <c r="MK43" s="17">
        <f>SUM(MK44:MK119)</f>
        <v>0</v>
      </c>
      <c r="ML43" s="17">
        <f>MI43+MJ43+MK43</f>
        <v>0</v>
      </c>
      <c r="MM43" s="17">
        <f>SUM(MM44:MM119)</f>
        <v>0</v>
      </c>
      <c r="MN43" s="17">
        <f>SUM(MN44:MN119)</f>
        <v>0</v>
      </c>
      <c r="MO43" s="17">
        <f>SUM(MO44:MO119)</f>
        <v>0</v>
      </c>
      <c r="MP43" s="17">
        <f>MM43+MN43+MO43</f>
        <v>0</v>
      </c>
      <c r="MQ43" s="17">
        <f>SUM(MQ44:MQ119)</f>
        <v>0</v>
      </c>
      <c r="MR43" s="17">
        <f>SUM(MR44:MR119)</f>
        <v>0</v>
      </c>
      <c r="MS43" s="17">
        <f>SUM(MS44:MS119)</f>
        <v>0</v>
      </c>
      <c r="MT43" s="17">
        <f>SUM(MT44:MT119)</f>
        <v>0</v>
      </c>
      <c r="MU43" s="17">
        <f>MH43+ML43+MP43+MT43</f>
        <v>0</v>
      </c>
      <c r="MV43" s="17">
        <f>LH43-LM43</f>
        <v>0</v>
      </c>
      <c r="MW43" s="17">
        <f>LM43-MD43</f>
        <v>13789974.970000001</v>
      </c>
      <c r="MX43" s="17">
        <f>SUM(MX44:MX114)</f>
        <v>0</v>
      </c>
      <c r="MY43" s="17">
        <f>SUM(MY44:MY114)</f>
        <v>0</v>
      </c>
      <c r="MZ43" s="115">
        <f>MD43-MU43</f>
        <v>0</v>
      </c>
      <c r="NA43" s="115">
        <f>380400-ND43</f>
        <v>332400</v>
      </c>
      <c r="NB43" s="17">
        <f t="shared" ref="NB43:NL43" si="249">SUM(NB44:NB119)</f>
        <v>48000</v>
      </c>
      <c r="NC43" s="17">
        <f t="shared" si="249"/>
        <v>0</v>
      </c>
      <c r="ND43" s="17">
        <f t="shared" si="249"/>
        <v>48000</v>
      </c>
      <c r="NE43" s="17">
        <f t="shared" si="249"/>
        <v>48000</v>
      </c>
      <c r="NF43" s="17">
        <f t="shared" si="249"/>
        <v>0</v>
      </c>
      <c r="NG43" s="17">
        <f t="shared" si="249"/>
        <v>0</v>
      </c>
      <c r="NH43" s="17">
        <f t="shared" si="249"/>
        <v>0</v>
      </c>
      <c r="NI43" s="17">
        <f t="shared" si="249"/>
        <v>48000</v>
      </c>
      <c r="NJ43" s="17">
        <f t="shared" si="249"/>
        <v>0</v>
      </c>
      <c r="NK43" s="17">
        <f t="shared" si="249"/>
        <v>0</v>
      </c>
      <c r="NL43" s="17">
        <f t="shared" si="249"/>
        <v>0</v>
      </c>
      <c r="NM43" s="17">
        <f>NJ43+NK43+NL43</f>
        <v>0</v>
      </c>
      <c r="NN43" s="17">
        <f>SUM(NN44:NN119)</f>
        <v>0</v>
      </c>
      <c r="NO43" s="17">
        <f>SUM(NO44:NO119)</f>
        <v>0</v>
      </c>
      <c r="NP43" s="17">
        <f>SUM(NP44:NP119)</f>
        <v>0</v>
      </c>
      <c r="NQ43" s="17">
        <f>NN43+NO43+NP43</f>
        <v>0</v>
      </c>
      <c r="NR43" s="17">
        <f>SUM(NR44:NR119)</f>
        <v>0</v>
      </c>
      <c r="NS43" s="17">
        <f>SUM(NS44:NS119)</f>
        <v>0</v>
      </c>
      <c r="NT43" s="17">
        <f>SUM(NT44:NT119)</f>
        <v>0</v>
      </c>
      <c r="NU43" s="17">
        <f>NR43+NS43+NT43</f>
        <v>0</v>
      </c>
      <c r="NV43" s="17">
        <f>SUM(NV44:NV119)</f>
        <v>0</v>
      </c>
      <c r="NW43" s="17">
        <f>SUM(NW44:NW119)</f>
        <v>0</v>
      </c>
      <c r="NX43" s="17">
        <f>SUM(NX44:NX119)</f>
        <v>0</v>
      </c>
      <c r="NY43" s="17">
        <f>SUM(NY44:NY119)</f>
        <v>0</v>
      </c>
      <c r="NZ43" s="17">
        <f>NM43+NQ43+NU43+NY43</f>
        <v>0</v>
      </c>
      <c r="OA43" s="17">
        <f>SUM(OA44:OA119)</f>
        <v>0</v>
      </c>
      <c r="OB43" s="17">
        <f>SUM(OB44:OB119)</f>
        <v>0</v>
      </c>
      <c r="OC43" s="17">
        <f>SUM(OC44:OC119)</f>
        <v>0</v>
      </c>
      <c r="OD43" s="17">
        <f>OA43+OB43+OC43</f>
        <v>0</v>
      </c>
      <c r="OE43" s="17">
        <f>SUM(OE44:OE119)</f>
        <v>0</v>
      </c>
      <c r="OF43" s="17">
        <f>SUM(OF44:OF119)</f>
        <v>0</v>
      </c>
      <c r="OG43" s="17">
        <f>SUM(OG44:OG119)</f>
        <v>0</v>
      </c>
      <c r="OH43" s="17">
        <f>OE43+OF43+OG43</f>
        <v>0</v>
      </c>
      <c r="OI43" s="17">
        <f>SUM(OI44:OI119)</f>
        <v>0</v>
      </c>
      <c r="OJ43" s="17">
        <f>SUM(OJ44:OJ119)</f>
        <v>0</v>
      </c>
      <c r="OK43" s="17">
        <f>SUM(OK44:OK119)</f>
        <v>0</v>
      </c>
      <c r="OL43" s="17">
        <f>OI43+OJ43+OK43</f>
        <v>0</v>
      </c>
      <c r="OM43" s="17">
        <f>SUM(OM44:OM119)</f>
        <v>0</v>
      </c>
      <c r="ON43" s="17">
        <f>SUM(ON44:ON119)</f>
        <v>0</v>
      </c>
      <c r="OO43" s="17">
        <f>SUM(OO44:OO119)</f>
        <v>0</v>
      </c>
      <c r="OP43" s="17">
        <f>SUM(OP44:OP119)</f>
        <v>0</v>
      </c>
      <c r="OQ43" s="17">
        <f>OD43+OH43+OL43+OP43</f>
        <v>0</v>
      </c>
      <c r="OR43" s="17">
        <f>ND43-NI43</f>
        <v>0</v>
      </c>
      <c r="OS43" s="17">
        <f>NI43-NZ43</f>
        <v>48000</v>
      </c>
      <c r="OT43" s="17">
        <f>SUM(OT44:OT114)</f>
        <v>0</v>
      </c>
      <c r="OU43" s="17">
        <f>SUM(OU44:OU114)</f>
        <v>0</v>
      </c>
      <c r="OV43" s="115">
        <f>NZ43-OQ43</f>
        <v>0</v>
      </c>
      <c r="OX43" s="17">
        <f t="shared" ref="OX43:PH43" si="250">SUM(OX44:OX119)</f>
        <v>80000</v>
      </c>
      <c r="OY43" s="17">
        <f t="shared" si="250"/>
        <v>0</v>
      </c>
      <c r="OZ43" s="17">
        <f t="shared" si="250"/>
        <v>80000</v>
      </c>
      <c r="PA43" s="17">
        <f t="shared" si="250"/>
        <v>80000</v>
      </c>
      <c r="PB43" s="17">
        <f t="shared" si="250"/>
        <v>0</v>
      </c>
      <c r="PC43" s="17">
        <f t="shared" si="250"/>
        <v>0</v>
      </c>
      <c r="PD43" s="17">
        <f t="shared" si="250"/>
        <v>0</v>
      </c>
      <c r="PE43" s="17">
        <f t="shared" si="250"/>
        <v>80000</v>
      </c>
      <c r="PF43" s="17">
        <f t="shared" si="250"/>
        <v>0</v>
      </c>
      <c r="PG43" s="17">
        <f t="shared" si="250"/>
        <v>70696.850000000006</v>
      </c>
      <c r="PH43" s="17">
        <f t="shared" si="250"/>
        <v>0</v>
      </c>
      <c r="PI43" s="17">
        <f>PF43+PG43+PH43</f>
        <v>70696.850000000006</v>
      </c>
      <c r="PJ43" s="17">
        <f>SUM(PJ44:PJ119)</f>
        <v>0</v>
      </c>
      <c r="PK43" s="17">
        <f>SUM(PK44:PK119)</f>
        <v>0</v>
      </c>
      <c r="PL43" s="17">
        <f>SUM(PL44:PL119)</f>
        <v>0</v>
      </c>
      <c r="PM43" s="17">
        <f>PJ43+PK43+PL43</f>
        <v>0</v>
      </c>
      <c r="PN43" s="17">
        <f>SUM(PN44:PN119)</f>
        <v>0</v>
      </c>
      <c r="PO43" s="17">
        <f>SUM(PO44:PO119)</f>
        <v>0</v>
      </c>
      <c r="PP43" s="17">
        <f>SUM(PP44:PP119)</f>
        <v>0</v>
      </c>
      <c r="PQ43" s="17">
        <f>PN43+PO43+PP43</f>
        <v>0</v>
      </c>
      <c r="PR43" s="17">
        <f>SUM(PR44:PR119)</f>
        <v>0</v>
      </c>
      <c r="PS43" s="17">
        <f>SUM(PS44:PS119)</f>
        <v>0</v>
      </c>
      <c r="PT43" s="17">
        <f>SUM(PT44:PT119)</f>
        <v>0</v>
      </c>
      <c r="PU43" s="17">
        <f>SUM(PU44:PU119)</f>
        <v>0</v>
      </c>
      <c r="PV43" s="17">
        <f>PI43+PM43+PQ43+PU43</f>
        <v>70696.850000000006</v>
      </c>
      <c r="PW43" s="17">
        <f>SUM(PW44:PW119)</f>
        <v>0</v>
      </c>
      <c r="PX43" s="17">
        <f>SUM(PX44:PX119)</f>
        <v>70696.850000000006</v>
      </c>
      <c r="PY43" s="17">
        <f>SUM(PY44:PY119)</f>
        <v>0</v>
      </c>
      <c r="PZ43" s="17">
        <f>PW43+PX43+PY43</f>
        <v>70696.850000000006</v>
      </c>
      <c r="QA43" s="17">
        <f>SUM(QA44:QA119)</f>
        <v>0</v>
      </c>
      <c r="QB43" s="17">
        <f>SUM(QB44:QB119)</f>
        <v>0</v>
      </c>
      <c r="QC43" s="17">
        <f>SUM(QC44:QC119)</f>
        <v>0</v>
      </c>
      <c r="QD43" s="17">
        <f>QA43+QB43+QC43</f>
        <v>0</v>
      </c>
      <c r="QE43" s="17">
        <f>SUM(QE44:QE119)</f>
        <v>0</v>
      </c>
      <c r="QF43" s="17">
        <f>SUM(QF44:QF119)</f>
        <v>0</v>
      </c>
      <c r="QG43" s="17">
        <f>SUM(QG44:QG119)</f>
        <v>0</v>
      </c>
      <c r="QH43" s="17">
        <f>QE43+QF43+QG43</f>
        <v>0</v>
      </c>
      <c r="QI43" s="17">
        <f>SUM(QI44:QI119)</f>
        <v>0</v>
      </c>
      <c r="QJ43" s="17">
        <f>SUM(QJ44:QJ119)</f>
        <v>0</v>
      </c>
      <c r="QK43" s="17">
        <f>SUM(QK44:QK119)</f>
        <v>0</v>
      </c>
      <c r="QL43" s="17">
        <f>SUM(QL44:QL119)</f>
        <v>0</v>
      </c>
      <c r="QM43" s="17">
        <f>PZ43+QD43+QH43+QL43</f>
        <v>70696.850000000006</v>
      </c>
      <c r="QN43" s="17">
        <f>OZ43-PE43</f>
        <v>0</v>
      </c>
      <c r="QO43" s="17">
        <f>PE43-PV43</f>
        <v>9303.1499999999942</v>
      </c>
      <c r="QP43" s="17">
        <f>SUM(QP44:QP114)</f>
        <v>0</v>
      </c>
      <c r="QQ43" s="17">
        <f>SUM(QQ44:QQ114)</f>
        <v>0</v>
      </c>
      <c r="QR43" s="115">
        <f>PV43-QM43</f>
        <v>0</v>
      </c>
      <c r="QT43" s="17">
        <f t="shared" ref="QT43:RD43" si="251">SUM(QT44:QT119)</f>
        <v>36000</v>
      </c>
      <c r="QU43" s="17">
        <f t="shared" si="251"/>
        <v>0</v>
      </c>
      <c r="QV43" s="17">
        <f t="shared" si="251"/>
        <v>36000</v>
      </c>
      <c r="QW43" s="17">
        <f t="shared" si="251"/>
        <v>36000</v>
      </c>
      <c r="QX43" s="17">
        <f t="shared" si="251"/>
        <v>0</v>
      </c>
      <c r="QY43" s="17">
        <f t="shared" si="251"/>
        <v>0</v>
      </c>
      <c r="QZ43" s="17">
        <f t="shared" si="251"/>
        <v>0</v>
      </c>
      <c r="RA43" s="17">
        <f t="shared" si="251"/>
        <v>36000</v>
      </c>
      <c r="RB43" s="17">
        <f t="shared" si="251"/>
        <v>12674.619999999999</v>
      </c>
      <c r="RC43" s="17">
        <f t="shared" si="251"/>
        <v>8794.4599999999991</v>
      </c>
      <c r="RD43" s="17">
        <f t="shared" si="251"/>
        <v>0</v>
      </c>
      <c r="RE43" s="17">
        <f>RB43+RC43+RD43</f>
        <v>21469.079999999998</v>
      </c>
      <c r="RF43" s="17">
        <f>SUM(RF44:RF119)</f>
        <v>0</v>
      </c>
      <c r="RG43" s="17">
        <f>SUM(RG44:RG119)</f>
        <v>0</v>
      </c>
      <c r="RH43" s="17">
        <f>SUM(RH44:RH119)</f>
        <v>0</v>
      </c>
      <c r="RI43" s="17">
        <f>RF43+RG43+RH43</f>
        <v>0</v>
      </c>
      <c r="RJ43" s="17">
        <f>SUM(RJ44:RJ119)</f>
        <v>0</v>
      </c>
      <c r="RK43" s="17">
        <f>SUM(RK44:RK119)</f>
        <v>0</v>
      </c>
      <c r="RL43" s="17">
        <f>SUM(RL44:RL119)</f>
        <v>0</v>
      </c>
      <c r="RM43" s="17">
        <f>RJ43+RK43+RL43</f>
        <v>0</v>
      </c>
      <c r="RN43" s="17">
        <f>SUM(RN44:RN119)</f>
        <v>0</v>
      </c>
      <c r="RO43" s="17">
        <f>SUM(RO44:RO119)</f>
        <v>0</v>
      </c>
      <c r="RP43" s="17">
        <f>SUM(RP44:RP119)</f>
        <v>0</v>
      </c>
      <c r="RQ43" s="17">
        <f>SUM(RQ44:RQ119)</f>
        <v>0</v>
      </c>
      <c r="RR43" s="17">
        <f>RE43+RI43+RM43+RQ43</f>
        <v>21469.079999999998</v>
      </c>
      <c r="RS43" s="17">
        <f>SUM(RS44:RS119)</f>
        <v>12674.619999999999</v>
      </c>
      <c r="RT43" s="17">
        <f>SUM(RT44:RT119)</f>
        <v>8794.4599999999991</v>
      </c>
      <c r="RU43" s="17">
        <f>SUM(RU44:RU119)</f>
        <v>0</v>
      </c>
      <c r="RV43" s="17">
        <f>RS43+RT43+RU43</f>
        <v>21469.079999999998</v>
      </c>
      <c r="RW43" s="17">
        <f>SUM(RW44:RW119)</f>
        <v>0</v>
      </c>
      <c r="RX43" s="17">
        <f>SUM(RX44:RX119)</f>
        <v>0</v>
      </c>
      <c r="RY43" s="17">
        <f>SUM(RY44:RY119)</f>
        <v>0</v>
      </c>
      <c r="RZ43" s="17">
        <f>RW43+RX43+RY43</f>
        <v>0</v>
      </c>
      <c r="SA43" s="17">
        <f>SUM(SA44:SA119)</f>
        <v>0</v>
      </c>
      <c r="SB43" s="17">
        <f>SUM(SB44:SB119)</f>
        <v>0</v>
      </c>
      <c r="SC43" s="17">
        <f>SUM(SC44:SC119)</f>
        <v>0</v>
      </c>
      <c r="SD43" s="17">
        <f>SA43+SB43+SC43</f>
        <v>0</v>
      </c>
      <c r="SE43" s="17">
        <f>SUM(SE44:SE119)</f>
        <v>0</v>
      </c>
      <c r="SF43" s="17">
        <f>SUM(SF44:SF119)</f>
        <v>0</v>
      </c>
      <c r="SG43" s="17">
        <f>SUM(SG44:SG119)</f>
        <v>0</v>
      </c>
      <c r="SH43" s="17">
        <f>SUM(SH44:SH119)</f>
        <v>0</v>
      </c>
      <c r="SI43" s="17">
        <f>RV43+RZ43+SD43+SH43</f>
        <v>21469.079999999998</v>
      </c>
      <c r="SJ43" s="17">
        <f>QV43-RA43</f>
        <v>0</v>
      </c>
      <c r="SK43" s="17">
        <f>RA43-RR43</f>
        <v>14530.920000000002</v>
      </c>
      <c r="SL43" s="17">
        <f>SUM(SL44:SL114)</f>
        <v>0</v>
      </c>
      <c r="SM43" s="17">
        <f>SUM(SM44:SM114)</f>
        <v>0</v>
      </c>
      <c r="SN43" s="115">
        <f>RR43-SI43</f>
        <v>0</v>
      </c>
      <c r="SP43" s="190">
        <f>SUM(SP48:SP111)</f>
        <v>36000</v>
      </c>
      <c r="SQ43" s="190">
        <f>SUM(SQ44:SQ111)</f>
        <v>0</v>
      </c>
      <c r="SR43" s="190">
        <f t="shared" si="228"/>
        <v>36000</v>
      </c>
      <c r="SS43" s="190">
        <f>SUM(SS44:SS111)</f>
        <v>36000</v>
      </c>
      <c r="ST43" s="190">
        <f>SUM(ST48:ST111)</f>
        <v>0</v>
      </c>
      <c r="SU43" s="190">
        <f>SUM(SU48:SU111)</f>
        <v>0</v>
      </c>
      <c r="SV43" s="190">
        <f>SUM(SV48:SV111)</f>
        <v>0</v>
      </c>
      <c r="SW43" s="190">
        <f>SUM(SS43-ST43-SU43+SV43)</f>
        <v>36000</v>
      </c>
      <c r="SX43" s="17">
        <f>SUM(SX44:SX119)</f>
        <v>35464.1</v>
      </c>
      <c r="SY43" s="17">
        <f>SUM(SY44:SY119)</f>
        <v>13820.529999999999</v>
      </c>
      <c r="SZ43" s="17">
        <f>SUM(SZ44:SZ119)</f>
        <v>0</v>
      </c>
      <c r="TA43" s="17">
        <f>SX43+SY43+SZ43</f>
        <v>49284.63</v>
      </c>
      <c r="TB43" s="17">
        <f>SUM(TB44:TB119)</f>
        <v>0</v>
      </c>
      <c r="TC43" s="17">
        <f>SUM(TC44:TC119)</f>
        <v>0</v>
      </c>
      <c r="TD43" s="17">
        <f>SUM(TD44:TD119)</f>
        <v>0</v>
      </c>
      <c r="TE43" s="17">
        <f>TB43+TC43+TD43</f>
        <v>0</v>
      </c>
      <c r="TF43" s="17">
        <f>SUM(TF44:TF119)</f>
        <v>0</v>
      </c>
      <c r="TG43" s="17">
        <f>SUM(TG44:TG119)</f>
        <v>0</v>
      </c>
      <c r="TH43" s="17">
        <f>SUM(TH44:TH119)</f>
        <v>0</v>
      </c>
      <c r="TI43" s="17">
        <f>TF43+TG43+TH43</f>
        <v>0</v>
      </c>
      <c r="TJ43" s="17">
        <f>SUM(TJ44:TJ119)</f>
        <v>0</v>
      </c>
      <c r="TK43" s="17">
        <f>SUM(TK44:TK119)</f>
        <v>0</v>
      </c>
      <c r="TL43" s="17">
        <f>SUM(TL44:TL119)</f>
        <v>0</v>
      </c>
      <c r="TM43" s="17">
        <f>SUM(TM44:TM119)</f>
        <v>0</v>
      </c>
      <c r="TN43" s="17">
        <f>TA43+TE43+TI43+TM43</f>
        <v>49284.63</v>
      </c>
      <c r="TO43" s="17">
        <f>SUM(TO44:TO119)</f>
        <v>35464.1</v>
      </c>
      <c r="TP43" s="17">
        <f>SUM(TP44:TP119)</f>
        <v>13820.529999999999</v>
      </c>
      <c r="TQ43" s="17">
        <f>SUM(TQ44:TQ119)</f>
        <v>0</v>
      </c>
      <c r="TR43" s="17">
        <f>TO43+TP43+TQ43</f>
        <v>49284.63</v>
      </c>
      <c r="TS43" s="17">
        <f>SUM(TS44:TS119)</f>
        <v>0</v>
      </c>
      <c r="TT43" s="17">
        <f>SUM(TT44:TT119)</f>
        <v>0</v>
      </c>
      <c r="TU43" s="17">
        <f>SUM(TU44:TU119)</f>
        <v>0</v>
      </c>
      <c r="TV43" s="17">
        <f>TS43+TT43+TU43</f>
        <v>0</v>
      </c>
      <c r="TW43" s="17">
        <f>SUM(TW44:TW119)</f>
        <v>0</v>
      </c>
      <c r="TX43" s="17">
        <f>SUM(TX44:TX119)</f>
        <v>0</v>
      </c>
      <c r="TY43" s="17">
        <f>SUM(TY44:TY119)</f>
        <v>0</v>
      </c>
      <c r="TZ43" s="17">
        <f>TW43+TX43+TY43</f>
        <v>0</v>
      </c>
      <c r="UA43" s="17">
        <f>SUM(UA44:UA119)</f>
        <v>0</v>
      </c>
      <c r="UB43" s="17">
        <f>SUM(UB44:UB119)</f>
        <v>0</v>
      </c>
      <c r="UC43" s="17">
        <f>SUM(UC44:UC119)</f>
        <v>0</v>
      </c>
      <c r="UD43" s="17">
        <f>SUM(UD44:UD119)</f>
        <v>0</v>
      </c>
      <c r="UE43" s="17">
        <f>TR43+TV43+TZ43+UD43</f>
        <v>49284.63</v>
      </c>
      <c r="UF43" s="17">
        <f>SR43-SW43</f>
        <v>0</v>
      </c>
      <c r="UG43" s="17">
        <f>SW43-TN43</f>
        <v>-13284.629999999997</v>
      </c>
      <c r="UH43" s="17">
        <f>SUM(UH44:UH114)</f>
        <v>0</v>
      </c>
      <c r="UI43" s="17">
        <f>SUM(UI44:UI114)</f>
        <v>0</v>
      </c>
      <c r="UJ43" s="17">
        <f>TN43-UE43</f>
        <v>0</v>
      </c>
      <c r="UK43" s="17">
        <f>SUM(UK44:UK119)</f>
        <v>0</v>
      </c>
      <c r="UL43" s="115">
        <f>CK43+EG43+GC43+HZ43+JV43+MD43+NZ43+PV43+RR43+TN43</f>
        <v>10711190.629999999</v>
      </c>
      <c r="UM43" s="115">
        <f>UL43-AF43</f>
        <v>0</v>
      </c>
      <c r="UN43" s="115">
        <f>DB43+EX43+GT43+IQ43+KO43+MU43+OQ43+QM43+SI43+UE43</f>
        <v>4596641.1199999992</v>
      </c>
      <c r="UO43" s="115">
        <f>UN43-AW43</f>
        <v>380014.87999999896</v>
      </c>
      <c r="UP43" s="115"/>
      <c r="UQ43" s="194"/>
      <c r="UR43" s="115">
        <f>BU43+DQ43+FM43+HJ43+JF43+LN43+NJ43+PF43+RB43+SX43</f>
        <v>1982975.8900000001</v>
      </c>
      <c r="US43" s="115">
        <f>UR43-P43</f>
        <v>13638.590000000782</v>
      </c>
      <c r="UT43" s="194"/>
      <c r="UU43" s="194"/>
      <c r="UV43" s="194"/>
      <c r="UW43" s="126" t="s">
        <v>124</v>
      </c>
      <c r="UX43" s="126" t="s">
        <v>125</v>
      </c>
      <c r="UY43" s="126" t="s">
        <v>126</v>
      </c>
      <c r="UZ43" s="126"/>
      <c r="VA43" s="115" t="e">
        <f>144226810-VE43</f>
        <v>#REF!</v>
      </c>
      <c r="VB43" s="17" t="e">
        <f t="shared" ref="VB43:VZ43" si="252">SUM(VB44:VB119)</f>
        <v>#REF!</v>
      </c>
      <c r="VC43" s="17" t="e">
        <f t="shared" si="252"/>
        <v>#REF!</v>
      </c>
      <c r="VD43" s="17" t="e">
        <f t="shared" si="252"/>
        <v>#REF!</v>
      </c>
      <c r="VE43" s="17" t="e">
        <f t="shared" si="252"/>
        <v>#REF!</v>
      </c>
      <c r="VF43" s="17">
        <f t="shared" si="252"/>
        <v>0</v>
      </c>
      <c r="VG43" s="17">
        <f t="shared" si="252"/>
        <v>0</v>
      </c>
      <c r="VH43" s="17">
        <f t="shared" si="252"/>
        <v>0</v>
      </c>
      <c r="VI43" s="17" t="e">
        <f t="shared" si="252"/>
        <v>#REF!</v>
      </c>
      <c r="VJ43" s="17">
        <f t="shared" si="252"/>
        <v>0</v>
      </c>
      <c r="VK43" s="17">
        <f t="shared" si="252"/>
        <v>0</v>
      </c>
      <c r="VL43" s="17">
        <f t="shared" si="252"/>
        <v>0</v>
      </c>
      <c r="VM43" s="17">
        <f t="shared" si="252"/>
        <v>0</v>
      </c>
      <c r="VN43" s="17">
        <f t="shared" si="252"/>
        <v>0</v>
      </c>
      <c r="VO43" s="17">
        <f t="shared" si="252"/>
        <v>0</v>
      </c>
      <c r="VP43" s="17">
        <f t="shared" si="252"/>
        <v>0</v>
      </c>
      <c r="VQ43" s="17">
        <f t="shared" si="252"/>
        <v>0</v>
      </c>
      <c r="VR43" s="17">
        <f t="shared" si="252"/>
        <v>0</v>
      </c>
      <c r="VS43" s="17">
        <f t="shared" si="252"/>
        <v>0</v>
      </c>
      <c r="VT43" s="17">
        <f t="shared" si="252"/>
        <v>0</v>
      </c>
      <c r="VU43" s="17">
        <f t="shared" si="252"/>
        <v>0</v>
      </c>
      <c r="VV43" s="17">
        <f t="shared" si="252"/>
        <v>0</v>
      </c>
      <c r="VW43" s="17">
        <f t="shared" si="252"/>
        <v>0</v>
      </c>
      <c r="VX43" s="17">
        <f t="shared" si="252"/>
        <v>0</v>
      </c>
      <c r="VY43" s="17">
        <f t="shared" si="252"/>
        <v>0</v>
      </c>
      <c r="VZ43" s="127">
        <f t="shared" si="252"/>
        <v>0</v>
      </c>
      <c r="WA43" s="17">
        <f t="shared" ref="WA43:WQ43" si="253">SUM(WA44:WA111)</f>
        <v>0</v>
      </c>
      <c r="WB43" s="17">
        <f t="shared" si="253"/>
        <v>0</v>
      </c>
      <c r="WC43" s="17">
        <f t="shared" si="253"/>
        <v>0</v>
      </c>
      <c r="WD43" s="17">
        <f t="shared" si="253"/>
        <v>0</v>
      </c>
      <c r="WE43" s="17">
        <f t="shared" si="253"/>
        <v>0</v>
      </c>
      <c r="WF43" s="17">
        <f t="shared" si="253"/>
        <v>0</v>
      </c>
      <c r="WG43" s="17">
        <f t="shared" si="253"/>
        <v>0</v>
      </c>
      <c r="WH43" s="17">
        <f t="shared" si="253"/>
        <v>0</v>
      </c>
      <c r="WI43" s="17">
        <f t="shared" si="253"/>
        <v>0</v>
      </c>
      <c r="WJ43" s="17">
        <f t="shared" si="253"/>
        <v>0</v>
      </c>
      <c r="WK43" s="17">
        <f t="shared" si="253"/>
        <v>0</v>
      </c>
      <c r="WL43" s="17">
        <f t="shared" si="253"/>
        <v>0</v>
      </c>
      <c r="WM43" s="17">
        <f t="shared" si="253"/>
        <v>0</v>
      </c>
      <c r="WN43" s="17">
        <f t="shared" si="253"/>
        <v>0</v>
      </c>
      <c r="WO43" s="17">
        <f t="shared" si="253"/>
        <v>0</v>
      </c>
      <c r="WP43" s="17">
        <f t="shared" si="253"/>
        <v>0</v>
      </c>
      <c r="WQ43" s="128">
        <f t="shared" si="253"/>
        <v>0</v>
      </c>
      <c r="WR43" s="129" t="e">
        <f>VD43-VI43</f>
        <v>#REF!</v>
      </c>
      <c r="WS43" s="129" t="e">
        <f>VI43-VZ43</f>
        <v>#REF!</v>
      </c>
      <c r="WT43" s="17">
        <f>VZ43-WQ43</f>
        <v>0</v>
      </c>
      <c r="WU43" s="17"/>
      <c r="WV43" s="115">
        <f>VZ43-WQ43</f>
        <v>0</v>
      </c>
      <c r="WY43" s="115" t="e">
        <f>VI43-BT43-DP43-FL43-HI43-JE43-LM43-NI43-PE43-RA43-SW43</f>
        <v>#REF!</v>
      </c>
      <c r="WZ43" s="115" t="e">
        <f>VD43-BO43-DK43-FG43-HD43-IZ43-LH43-ND43-OZ43-QV43-SR43</f>
        <v>#REF!</v>
      </c>
    </row>
    <row r="44" spans="1:624" s="114" customFormat="1" ht="15.75" hidden="1" customHeight="1" x14ac:dyDescent="0.25">
      <c r="A44" s="442" t="s">
        <v>127</v>
      </c>
      <c r="B44" s="419"/>
      <c r="C44" s="419"/>
      <c r="D44" s="416"/>
      <c r="E44" s="416"/>
      <c r="F44" s="249"/>
      <c r="G44" s="263" t="s">
        <v>128</v>
      </c>
      <c r="H44" s="250">
        <f>BM44+DI44+FE44+HB44+IX44+LF44+NB44+OX44+QT44+SP44</f>
        <v>0</v>
      </c>
      <c r="I44" s="250">
        <f>BN44+DJ44+FF44+HC44+IY44+LG44+NC44+OY44+QU44+SQ44</f>
        <v>0</v>
      </c>
      <c r="J44" s="238">
        <f>SUM(H44:I44)</f>
        <v>0</v>
      </c>
      <c r="K44" s="250">
        <f>J44</f>
        <v>0</v>
      </c>
      <c r="L44" s="250"/>
      <c r="M44" s="250"/>
      <c r="N44" s="250"/>
      <c r="O44" s="238">
        <f>SUM(K44+L44-M44+N44)</f>
        <v>0</v>
      </c>
      <c r="P44" s="250">
        <f>BU44+DQ44+FM44+HJ44+JF44+LN44+NJ44+PF44+RB44+SX44</f>
        <v>15000</v>
      </c>
      <c r="Q44" s="250">
        <f>BV44+DR44+FN44+HK44+JG44+LO44+NK44+PG44+RC44+SY44</f>
        <v>10000</v>
      </c>
      <c r="R44" s="250">
        <f>BW44+DS44+FO44+HL44+JH44+LP44+NL44+PH44+RD44+SZ44</f>
        <v>0</v>
      </c>
      <c r="S44" s="238">
        <f t="shared" ref="S44:S102" si="254">SUM(P44:R44)</f>
        <v>25000</v>
      </c>
      <c r="T44" s="250">
        <f>BY44+DU44+FQ44+HN44+JJ44+LR44+NN44+PJ44+RF44+TB44</f>
        <v>0</v>
      </c>
      <c r="U44" s="250">
        <f>BZ44+DV44+FR44+HO44+JK44+LS44+NO44+PK44+RG44+TC44</f>
        <v>0</v>
      </c>
      <c r="V44" s="250">
        <f>CA44+DW44+FS44+HP44+JL44+LT44+NP44+PL44+RH44+TD44</f>
        <v>0</v>
      </c>
      <c r="W44" s="238">
        <f t="shared" ref="W44:W102" si="255">SUM(T44:V44)</f>
        <v>0</v>
      </c>
      <c r="X44" s="250">
        <f>CC44+DY44+FU44+HR44+JN44+LV44+NR44+PN44+RJ44+TF44</f>
        <v>0</v>
      </c>
      <c r="Y44" s="250">
        <f>CD44+DZ44+FV44+HS44+JO44+LW44+NS44+PO44+RK44+TG44</f>
        <v>0</v>
      </c>
      <c r="Z44" s="250">
        <f>CE44+EA44+FW44+HT44+JP44+LX44+NT44+PP44+RL44+TH44</f>
        <v>0</v>
      </c>
      <c r="AA44" s="238">
        <f t="shared" ref="AA44:AA102" si="256">SUM(X44:Z44)</f>
        <v>0</v>
      </c>
      <c r="AB44" s="250">
        <f>CG44+EC44+FY44+HV44+JR44+LZ44+NV44+PR44+RN44+TJ44</f>
        <v>0</v>
      </c>
      <c r="AC44" s="250">
        <f>CH44+ED44+FZ44+HW44+JS44+MA44+NW44+PS44+RO44+TK44</f>
        <v>0</v>
      </c>
      <c r="AD44" s="250">
        <f>CI44+EE44+GA44+HX44+JT44+MB44+NX44+PT44+RP44+TL44</f>
        <v>0</v>
      </c>
      <c r="AE44" s="250">
        <f t="shared" ref="AE44:AE102" si="257">SUM(AB44:AD44)</f>
        <v>0</v>
      </c>
      <c r="AF44" s="238">
        <f>SUM(AE44,AA44,W44,S44)</f>
        <v>25000</v>
      </c>
      <c r="AG44" s="250">
        <f>CL44+EH44+GD44+IA44+JW44+ME44+OA44+PW44+RS44+TO44</f>
        <v>15000</v>
      </c>
      <c r="AH44" s="250">
        <f>CM44+EI44+GE44+IB44+JZ44+MF44+OB44+PX44+RT44+TP44</f>
        <v>10000</v>
      </c>
      <c r="AI44" s="250">
        <f>CN44+EJ44+GF44+IC44+KA44+MG44+OC44+PY44+RU44+TQ44</f>
        <v>0</v>
      </c>
      <c r="AJ44" s="238">
        <f t="shared" ref="AJ44:AJ102" si="258">SUM(AG44:AI44)</f>
        <v>25000</v>
      </c>
      <c r="AK44" s="250">
        <f>CP44+EL44+GH44+IE44+KC44+MI44+OE44+QA44+RW44+TS44</f>
        <v>0</v>
      </c>
      <c r="AL44" s="250">
        <f>CQ44+EM44+GI44+IF44+KD44+MJ44+OF44+QB44+RX44+TT44</f>
        <v>0</v>
      </c>
      <c r="AM44" s="250">
        <f>CR44+EN44+GJ44+IG44+KE44+MK44+OG44+QC44+RY44+TU44</f>
        <v>0</v>
      </c>
      <c r="AN44" s="238">
        <f t="shared" ref="AN44:AN102" si="259">SUM(AK44:AM44)</f>
        <v>0</v>
      </c>
      <c r="AO44" s="250">
        <f>CT44+EP44+GL44+II44+KG44+MM44+OI44+QE44+SA44+TW44</f>
        <v>0</v>
      </c>
      <c r="AP44" s="250">
        <f>CU44+EQ44+GM44+IJ44+KH44+MN44+OJ44+QF44+SB44+TX44</f>
        <v>0</v>
      </c>
      <c r="AQ44" s="250">
        <f>CV44+ER44+GN44+IK44+KI44+MO44+OK44+QG44+SC44+TY44</f>
        <v>0</v>
      </c>
      <c r="AR44" s="238">
        <f t="shared" ref="AR44:AR102" si="260">SUM(AO44:AQ44)</f>
        <v>0</v>
      </c>
      <c r="AS44" s="250">
        <f>CX44+ET44+GP44+IM44+KK44+MQ44+OM44+QI44+SE44+UA44</f>
        <v>0</v>
      </c>
      <c r="AT44" s="250">
        <f>CY44+EU44+GQ44+IN44+KL44+MR44+ON44+QJ44+SF44+UB44</f>
        <v>0</v>
      </c>
      <c r="AU44" s="250">
        <f>CZ44+EV44+GR44+IO44+KM44+MS44+OO44+QK44+SG44+UC44</f>
        <v>0</v>
      </c>
      <c r="AV44" s="238">
        <f t="shared" ref="AV44:AV102" si="261">SUM(AS44:AU44)</f>
        <v>0</v>
      </c>
      <c r="AW44" s="238">
        <f>SUM(AV44,AR44,AN44,AJ44)</f>
        <v>25000</v>
      </c>
      <c r="AX44" s="250">
        <f t="shared" si="47"/>
        <v>0</v>
      </c>
      <c r="AY44" s="238">
        <f>O44-AF44</f>
        <v>-25000</v>
      </c>
      <c r="AZ44" s="238">
        <f>DE44+FA44+GW44+IT44+KR44+MX44+OT44+QP44+SL44+UH44</f>
        <v>0</v>
      </c>
      <c r="BA44" s="238">
        <f>DF44+FB44+GX44+IU44+KS44+MY44+OU44+QQ44+SM44+UI44</f>
        <v>0</v>
      </c>
      <c r="BB44" s="239">
        <f>CK44+EG44+GC44+HZ44+JV44+MD44+NZ44+PV44+RR44+TN44</f>
        <v>25000</v>
      </c>
      <c r="BC44" s="239">
        <f>BB44-AF44</f>
        <v>0</v>
      </c>
      <c r="BD44" s="238">
        <f>AZ44-DE44-FA44-GW44-IT44-KR44-MX44-OT44-QP44-SL44-UH44</f>
        <v>0</v>
      </c>
      <c r="BE44" s="240"/>
      <c r="BF44" s="241">
        <f t="shared" si="15"/>
        <v>0</v>
      </c>
      <c r="BG44" s="241">
        <f t="shared" si="49"/>
        <v>0</v>
      </c>
      <c r="BH44" s="242"/>
      <c r="BI44" s="242"/>
      <c r="BJ44" s="241"/>
      <c r="BK44" s="251"/>
      <c r="BL44" s="251">
        <f>DI44+FE44+HB44+IX44+LF44+NB44+OX44+QT44+SP44</f>
        <v>0</v>
      </c>
      <c r="BM44" s="251"/>
      <c r="BN44" s="251">
        <f>10000-10000</f>
        <v>0</v>
      </c>
      <c r="BO44" s="238">
        <f>SUM(BM44:BN44)</f>
        <v>0</v>
      </c>
      <c r="BP44" s="251">
        <f>SUM(BO44)</f>
        <v>0</v>
      </c>
      <c r="BQ44" s="251"/>
      <c r="BR44" s="251"/>
      <c r="BS44" s="251"/>
      <c r="BT44" s="238">
        <f>SUM(BP44+BQ44-BR44+BS44)</f>
        <v>0</v>
      </c>
      <c r="BU44" s="251">
        <v>10000</v>
      </c>
      <c r="BV44" s="251"/>
      <c r="BW44" s="251"/>
      <c r="BX44" s="238">
        <f t="shared" si="50"/>
        <v>10000</v>
      </c>
      <c r="BY44" s="251"/>
      <c r="BZ44" s="251"/>
      <c r="CA44" s="251"/>
      <c r="CB44" s="238">
        <f t="shared" si="51"/>
        <v>0</v>
      </c>
      <c r="CC44" s="251"/>
      <c r="CD44" s="251"/>
      <c r="CE44" s="251"/>
      <c r="CF44" s="238">
        <f t="shared" si="104"/>
        <v>0</v>
      </c>
      <c r="CG44" s="251"/>
      <c r="CH44" s="251"/>
      <c r="CI44" s="251"/>
      <c r="CJ44" s="251">
        <f>SUM(CG44:CI44)</f>
        <v>0</v>
      </c>
      <c r="CK44" s="238">
        <f>SUM(CJ44,CF44,CB44,BX44)</f>
        <v>10000</v>
      </c>
      <c r="CL44" s="251">
        <v>10000</v>
      </c>
      <c r="CM44" s="251"/>
      <c r="CN44" s="251"/>
      <c r="CO44" s="238">
        <f t="shared" ref="CO44:CO61" si="262">SUM(CL44:CN44)</f>
        <v>10000</v>
      </c>
      <c r="CP44" s="251"/>
      <c r="CQ44" s="251"/>
      <c r="CR44" s="251"/>
      <c r="CS44" s="238">
        <f t="shared" ref="CS44:CS61" si="263">SUM(CP44:CR44)</f>
        <v>0</v>
      </c>
      <c r="CT44" s="251"/>
      <c r="CU44" s="251"/>
      <c r="CV44" s="251"/>
      <c r="CW44" s="238">
        <f t="shared" ref="CW44:CW61" si="264">SUM(CT44:CV44)</f>
        <v>0</v>
      </c>
      <c r="CX44" s="251"/>
      <c r="CY44" s="251"/>
      <c r="CZ44" s="251"/>
      <c r="DA44" s="251">
        <f>SUM(CX44:CZ44)</f>
        <v>0</v>
      </c>
      <c r="DB44" s="238">
        <f>SUM(DA44,CW44,CS44,CO44)</f>
        <v>10000</v>
      </c>
      <c r="DC44" s="238"/>
      <c r="DD44" s="251">
        <f t="shared" si="150"/>
        <v>-10000</v>
      </c>
      <c r="DE44" s="238"/>
      <c r="DF44" s="238"/>
      <c r="DG44" s="243">
        <f t="shared" si="151"/>
        <v>0</v>
      </c>
      <c r="DH44" s="242"/>
      <c r="DI44" s="250"/>
      <c r="DJ44" s="250"/>
      <c r="DK44" s="250">
        <f>DI44+DJ44</f>
        <v>0</v>
      </c>
      <c r="DL44" s="250">
        <f>DK44</f>
        <v>0</v>
      </c>
      <c r="DM44" s="250"/>
      <c r="DN44" s="250"/>
      <c r="DO44" s="250"/>
      <c r="DP44" s="238">
        <f>SUM(DL44+DM44-DN44+DO44)</f>
        <v>0</v>
      </c>
      <c r="DQ44" s="250">
        <v>5000</v>
      </c>
      <c r="DR44" s="250"/>
      <c r="DS44" s="250"/>
      <c r="DT44" s="238">
        <f t="shared" ref="DT44:DT84" si="265">SUM(DQ44:DS44)</f>
        <v>5000</v>
      </c>
      <c r="DU44" s="250"/>
      <c r="DV44" s="250"/>
      <c r="DW44" s="250"/>
      <c r="DX44" s="238">
        <f t="shared" ref="DX44:DX102" si="266">SUM(DU44:DW44)</f>
        <v>0</v>
      </c>
      <c r="DY44" s="250"/>
      <c r="DZ44" s="250"/>
      <c r="EA44" s="250"/>
      <c r="EB44" s="238">
        <f t="shared" ref="EB44:EB102" si="267">SUM(DY44:EA44)</f>
        <v>0</v>
      </c>
      <c r="EC44" s="250"/>
      <c r="ED44" s="250"/>
      <c r="EE44" s="250"/>
      <c r="EF44" s="265">
        <f t="shared" si="152"/>
        <v>0</v>
      </c>
      <c r="EG44" s="259">
        <f>SUM(EF44,EB44,DX44,DT44)</f>
        <v>5000</v>
      </c>
      <c r="EH44" s="250">
        <v>5000</v>
      </c>
      <c r="EI44" s="250"/>
      <c r="EJ44" s="250"/>
      <c r="EK44" s="238">
        <f t="shared" si="58"/>
        <v>5000</v>
      </c>
      <c r="EL44" s="250"/>
      <c r="EM44" s="250"/>
      <c r="EN44" s="250"/>
      <c r="EO44" s="238">
        <f t="shared" si="59"/>
        <v>0</v>
      </c>
      <c r="EP44" s="250"/>
      <c r="EQ44" s="250"/>
      <c r="ER44" s="250"/>
      <c r="ES44" s="238">
        <f t="shared" ref="ES44:ES102" si="268">SUM(EP44:ER44)</f>
        <v>0</v>
      </c>
      <c r="ET44" s="250"/>
      <c r="EU44" s="250"/>
      <c r="EV44" s="250"/>
      <c r="EW44" s="265">
        <f t="shared" si="154"/>
        <v>0</v>
      </c>
      <c r="EX44" s="260">
        <f t="shared" ref="EX44:EX105" si="269">SUM(EW44,ES44,EO44,EK44)</f>
        <v>5000</v>
      </c>
      <c r="EY44" s="238">
        <f>DK44-DP44</f>
        <v>0</v>
      </c>
      <c r="EZ44" s="250">
        <f t="shared" si="155"/>
        <v>-5000</v>
      </c>
      <c r="FA44" s="238"/>
      <c r="FB44" s="238"/>
      <c r="FC44" s="246">
        <f t="shared" si="108"/>
        <v>0</v>
      </c>
      <c r="FD44" s="242"/>
      <c r="FE44" s="250"/>
      <c r="FF44" s="250"/>
      <c r="FG44" s="250">
        <f>FE44+FF44</f>
        <v>0</v>
      </c>
      <c r="FH44" s="250">
        <f>SUM(FG44)</f>
        <v>0</v>
      </c>
      <c r="FI44" s="250"/>
      <c r="FJ44" s="250"/>
      <c r="FK44" s="250"/>
      <c r="FL44" s="238">
        <f>SUM(FH44+FI44-FJ44+FK44)</f>
        <v>0</v>
      </c>
      <c r="FM44" s="250"/>
      <c r="FN44" s="250">
        <v>10000</v>
      </c>
      <c r="FO44" s="250"/>
      <c r="FP44" s="238">
        <f t="shared" ref="FP44:FP61" si="270">SUM(FM44:FO44)</f>
        <v>10000</v>
      </c>
      <c r="FQ44" s="250"/>
      <c r="FR44" s="250"/>
      <c r="FS44" s="250"/>
      <c r="FT44" s="238">
        <f t="shared" ref="FT44:FT102" si="271">SUM(FQ44:FS44)</f>
        <v>0</v>
      </c>
      <c r="FU44" s="250"/>
      <c r="FV44" s="250"/>
      <c r="FW44" s="250"/>
      <c r="FX44" s="238">
        <f t="shared" ref="FX44:FX102" si="272">SUM(FU44:FW44)</f>
        <v>0</v>
      </c>
      <c r="FY44" s="250"/>
      <c r="FZ44" s="250"/>
      <c r="GA44" s="250"/>
      <c r="GB44" s="265">
        <f>SUM(FY44:GA44)</f>
        <v>0</v>
      </c>
      <c r="GC44" s="259">
        <f>SUM(GB44,FX44,FT44,FP44)</f>
        <v>10000</v>
      </c>
      <c r="GD44" s="250"/>
      <c r="GE44" s="250">
        <v>10000</v>
      </c>
      <c r="GF44" s="250"/>
      <c r="GG44" s="238">
        <f t="shared" ref="GG44:GG61" si="273">SUM(GD44:GF44)</f>
        <v>10000</v>
      </c>
      <c r="GH44" s="250"/>
      <c r="GI44" s="250"/>
      <c r="GJ44" s="250"/>
      <c r="GK44" s="238">
        <f t="shared" ref="GK44:GK102" si="274">SUM(GH44:GJ44)</f>
        <v>0</v>
      </c>
      <c r="GL44" s="250"/>
      <c r="GM44" s="250"/>
      <c r="GN44" s="250"/>
      <c r="GO44" s="238">
        <f t="shared" ref="GO44:GO102" si="275">SUM(GL44:GN44)</f>
        <v>0</v>
      </c>
      <c r="GP44" s="250"/>
      <c r="GQ44" s="250"/>
      <c r="GR44" s="250"/>
      <c r="GS44" s="265">
        <f t="shared" si="157"/>
        <v>0</v>
      </c>
      <c r="GT44" s="260">
        <f t="shared" ref="GT44:GT105" si="276">SUM(GS44,GO44,GK44,GG44)</f>
        <v>10000</v>
      </c>
      <c r="GU44" s="238">
        <f>FG44-FL44</f>
        <v>0</v>
      </c>
      <c r="GV44" s="250">
        <f t="shared" si="67"/>
        <v>-10000</v>
      </c>
      <c r="GW44" s="238"/>
      <c r="GX44" s="238"/>
      <c r="GY44" s="246">
        <f t="shared" si="112"/>
        <v>0</v>
      </c>
      <c r="GZ44" s="242"/>
      <c r="HA44" s="242"/>
      <c r="HB44" s="250"/>
      <c r="HC44" s="250"/>
      <c r="HD44" s="250">
        <f>HB44+HC44</f>
        <v>0</v>
      </c>
      <c r="HE44" s="250">
        <f>SUM(HD44)</f>
        <v>0</v>
      </c>
      <c r="HF44" s="250"/>
      <c r="HG44" s="250"/>
      <c r="HH44" s="238"/>
      <c r="HI44" s="238">
        <f>SUM(HE44+HF44-HG44+HH44)</f>
        <v>0</v>
      </c>
      <c r="HJ44" s="250"/>
      <c r="HK44" s="250"/>
      <c r="HL44" s="250"/>
      <c r="HM44" s="238">
        <f t="shared" ref="HM44:HM61" si="277">SUM(HJ44:HL44)</f>
        <v>0</v>
      </c>
      <c r="HN44" s="250"/>
      <c r="HO44" s="250"/>
      <c r="HP44" s="250"/>
      <c r="HQ44" s="238">
        <f t="shared" ref="HQ44:HQ102" si="278">SUM(HN44:HP44)</f>
        <v>0</v>
      </c>
      <c r="HR44" s="250"/>
      <c r="HS44" s="250"/>
      <c r="HT44" s="250"/>
      <c r="HU44" s="238">
        <f t="shared" ref="HU44:HU104" si="279">SUM(HR44:HT44)</f>
        <v>0</v>
      </c>
      <c r="HV44" s="250"/>
      <c r="HW44" s="250"/>
      <c r="HX44" s="250"/>
      <c r="HY44" s="265">
        <f t="shared" si="158"/>
        <v>0</v>
      </c>
      <c r="HZ44" s="259">
        <f t="shared" ref="HZ44:HZ105" si="280">SUM(HY44,HU44,HQ44,HM44)</f>
        <v>0</v>
      </c>
      <c r="IA44" s="250"/>
      <c r="IB44" s="250"/>
      <c r="IC44" s="250"/>
      <c r="ID44" s="238">
        <f t="shared" ref="ID44:ID61" si="281">SUM(IA44:IC44)</f>
        <v>0</v>
      </c>
      <c r="IE44" s="250"/>
      <c r="IF44" s="250"/>
      <c r="IG44" s="250"/>
      <c r="IH44" s="238">
        <f t="shared" ref="IH44:IH102" si="282">SUM(IE44:IG44)</f>
        <v>0</v>
      </c>
      <c r="II44" s="250"/>
      <c r="IJ44" s="250"/>
      <c r="IK44" s="250"/>
      <c r="IL44" s="238">
        <f t="shared" ref="IL44:IL104" si="283">SUM(II44:IK44)</f>
        <v>0</v>
      </c>
      <c r="IM44" s="250"/>
      <c r="IN44" s="250"/>
      <c r="IO44" s="250"/>
      <c r="IP44" s="265">
        <f t="shared" ref="IP44:IP102" si="284">SUM(IM44:IO44)</f>
        <v>0</v>
      </c>
      <c r="IQ44" s="260">
        <f t="shared" ref="IQ44:IQ105" si="285">SUM(IP44,IL44,IH44,ID44)</f>
        <v>0</v>
      </c>
      <c r="IR44" s="238">
        <f>HD44-HI44</f>
        <v>0</v>
      </c>
      <c r="IS44" s="250">
        <f t="shared" si="73"/>
        <v>0</v>
      </c>
      <c r="IT44" s="238"/>
      <c r="IU44" s="238"/>
      <c r="IV44" s="246">
        <f t="shared" ref="IV44:IV102" si="286">HZ44-IQ44</f>
        <v>0</v>
      </c>
      <c r="IW44" s="242"/>
      <c r="IX44" s="254"/>
      <c r="IY44" s="254"/>
      <c r="IZ44" s="247"/>
      <c r="JA44" s="254"/>
      <c r="JB44" s="254"/>
      <c r="JC44" s="254"/>
      <c r="JD44" s="254"/>
      <c r="JE44" s="247"/>
      <c r="JF44" s="254"/>
      <c r="JG44" s="254"/>
      <c r="JH44" s="254"/>
      <c r="JI44" s="247"/>
      <c r="JJ44" s="254"/>
      <c r="JK44" s="254"/>
      <c r="JL44" s="254"/>
      <c r="JM44" s="247"/>
      <c r="JN44" s="254"/>
      <c r="JO44" s="254"/>
      <c r="JP44" s="254"/>
      <c r="JQ44" s="247"/>
      <c r="JR44" s="254"/>
      <c r="JS44" s="254"/>
      <c r="JT44" s="254"/>
      <c r="JU44" s="270"/>
      <c r="JV44" s="261"/>
      <c r="JW44" s="558"/>
      <c r="JX44" s="588"/>
      <c r="JY44" s="589"/>
      <c r="JZ44" s="571"/>
      <c r="KA44" s="254"/>
      <c r="KB44" s="247"/>
      <c r="KC44" s="254"/>
      <c r="KD44" s="254"/>
      <c r="KE44" s="254"/>
      <c r="KF44" s="247"/>
      <c r="KG44" s="254"/>
      <c r="KH44" s="254"/>
      <c r="KI44" s="254"/>
      <c r="KJ44" s="247"/>
      <c r="KK44" s="254"/>
      <c r="KL44" s="254"/>
      <c r="KM44" s="254"/>
      <c r="KN44" s="270"/>
      <c r="KO44" s="262"/>
      <c r="KP44" s="247"/>
      <c r="KQ44" s="254"/>
      <c r="KR44" s="247"/>
      <c r="KS44" s="248"/>
      <c r="KT44" s="211">
        <f>JV44-KO44</f>
        <v>0</v>
      </c>
      <c r="KU44" s="211"/>
      <c r="KV44" s="211"/>
      <c r="KW44" s="211"/>
      <c r="KX44" s="211"/>
      <c r="KY44" s="211"/>
      <c r="KZ44" s="211"/>
      <c r="LA44" s="211"/>
      <c r="LB44" s="211"/>
      <c r="LC44" s="211"/>
      <c r="LD44" s="211"/>
      <c r="LF44" s="193"/>
      <c r="LG44" s="193"/>
      <c r="LH44" s="194">
        <f>SUM(LF44:LG44)</f>
        <v>0</v>
      </c>
      <c r="LI44" s="193">
        <f>SUM(LH44)</f>
        <v>0</v>
      </c>
      <c r="LJ44" s="193"/>
      <c r="LK44" s="193"/>
      <c r="LL44" s="193"/>
      <c r="LM44" s="194">
        <f>SUM(LI44+LJ44-LK44+LL44)</f>
        <v>0</v>
      </c>
      <c r="LN44" s="193"/>
      <c r="LO44" s="193"/>
      <c r="LP44" s="193"/>
      <c r="LQ44" s="194">
        <f t="shared" ref="LQ44:LQ61" si="287">SUM(LN44:LP44)</f>
        <v>0</v>
      </c>
      <c r="LR44" s="193"/>
      <c r="LS44" s="193"/>
      <c r="LT44" s="193"/>
      <c r="LU44" s="194">
        <f t="shared" ref="LU44:LU102" si="288">SUM(LR44:LT44)</f>
        <v>0</v>
      </c>
      <c r="LV44" s="193"/>
      <c r="LW44" s="193"/>
      <c r="LX44" s="193"/>
      <c r="LY44" s="194">
        <f t="shared" ref="LY44:LY104" si="289">SUM(LV44:LX44)</f>
        <v>0</v>
      </c>
      <c r="LZ44" s="193"/>
      <c r="MA44" s="193"/>
      <c r="MB44" s="193"/>
      <c r="MC44" s="123">
        <f t="shared" si="160"/>
        <v>0</v>
      </c>
      <c r="MD44" s="121">
        <f>SUM(MC44,LY44,LU44,LQ44)</f>
        <v>0</v>
      </c>
      <c r="ME44" s="193"/>
      <c r="MF44" s="193"/>
      <c r="MG44" s="193"/>
      <c r="MH44" s="194">
        <f t="shared" ref="MH44:MH61" si="290">SUM(ME44:MG44)</f>
        <v>0</v>
      </c>
      <c r="MI44" s="193"/>
      <c r="MJ44" s="193"/>
      <c r="MK44" s="193"/>
      <c r="ML44" s="194">
        <f t="shared" ref="ML44:ML72" si="291">SUM(MI44:MK44)</f>
        <v>0</v>
      </c>
      <c r="MM44" s="193"/>
      <c r="MN44" s="193"/>
      <c r="MO44" s="193"/>
      <c r="MP44" s="194">
        <f t="shared" ref="MP44:MP72" si="292">SUM(MM44:MO44)</f>
        <v>0</v>
      </c>
      <c r="MQ44" s="193"/>
      <c r="MR44" s="193"/>
      <c r="MS44" s="193"/>
      <c r="MT44" s="123">
        <f t="shared" ref="MT44:MT102" si="293">SUM(MQ44:MS44)</f>
        <v>0</v>
      </c>
      <c r="MU44" s="121">
        <f>SUM(MT44,MP44,ML44,MH44)</f>
        <v>0</v>
      </c>
      <c r="MV44" s="17">
        <f>LH44-LM44</f>
        <v>0</v>
      </c>
      <c r="MW44" s="193">
        <f t="shared" si="79"/>
        <v>0</v>
      </c>
      <c r="MX44" s="194"/>
      <c r="MY44" s="194"/>
      <c r="MZ44" s="115">
        <f t="shared" si="162"/>
        <v>0</v>
      </c>
      <c r="NB44" s="193"/>
      <c r="NC44" s="193"/>
      <c r="ND44" s="194">
        <f>SUM(NB44:NC44)</f>
        <v>0</v>
      </c>
      <c r="NE44" s="193"/>
      <c r="NF44" s="193"/>
      <c r="NG44" s="193"/>
      <c r="NH44" s="193"/>
      <c r="NI44" s="194">
        <f>SUM(NE44+NF44-NG44+NH44)</f>
        <v>0</v>
      </c>
      <c r="NJ44" s="193"/>
      <c r="NK44" s="193"/>
      <c r="NL44" s="193"/>
      <c r="NM44" s="194">
        <f t="shared" ref="NM44:NM61" si="294">SUM(NJ44:NL44)</f>
        <v>0</v>
      </c>
      <c r="NN44" s="193"/>
      <c r="NO44" s="193"/>
      <c r="NP44" s="193"/>
      <c r="NQ44" s="194">
        <f t="shared" ref="NQ44:NQ102" si="295">SUM(NN44:NP44)</f>
        <v>0</v>
      </c>
      <c r="NR44" s="193"/>
      <c r="NS44" s="193"/>
      <c r="NT44" s="193"/>
      <c r="NU44" s="194">
        <f t="shared" ref="NU44:NU104" si="296">SUM(NR44:NT44)</f>
        <v>0</v>
      </c>
      <c r="NV44" s="193"/>
      <c r="NW44" s="193"/>
      <c r="NX44" s="193"/>
      <c r="NY44" s="123">
        <f t="shared" si="163"/>
        <v>0</v>
      </c>
      <c r="NZ44" s="121">
        <f t="shared" ref="NZ44:NZ105" si="297">SUM(NY44,NU44,NQ44,NM44)</f>
        <v>0</v>
      </c>
      <c r="OA44" s="193"/>
      <c r="OB44" s="193"/>
      <c r="OC44" s="193"/>
      <c r="OD44" s="194">
        <f t="shared" ref="OD44:OD61" si="298">SUM(OA44:OC44)</f>
        <v>0</v>
      </c>
      <c r="OE44" s="193"/>
      <c r="OF44" s="193"/>
      <c r="OG44" s="193"/>
      <c r="OH44" s="194">
        <f t="shared" ref="OH44:OH102" si="299">SUM(OE44:OG44)</f>
        <v>0</v>
      </c>
      <c r="OI44" s="193"/>
      <c r="OJ44" s="193"/>
      <c r="OK44" s="193"/>
      <c r="OL44" s="194">
        <f t="shared" ref="OL44:OL104" si="300">SUM(OI44:OK44)</f>
        <v>0</v>
      </c>
      <c r="OM44" s="193"/>
      <c r="ON44" s="193"/>
      <c r="OO44" s="193"/>
      <c r="OP44" s="123">
        <f t="shared" si="164"/>
        <v>0</v>
      </c>
      <c r="OQ44" s="122">
        <f t="shared" ref="OQ44:OQ105" si="301">SUM(OP44,OL44,OH44,OD44)</f>
        <v>0</v>
      </c>
      <c r="OR44" s="17">
        <f>ND44-NI44</f>
        <v>0</v>
      </c>
      <c r="OS44" s="193">
        <f t="shared" si="84"/>
        <v>0</v>
      </c>
      <c r="OT44" s="194"/>
      <c r="OU44" s="194"/>
      <c r="OV44" s="115">
        <f t="shared" ref="OV44:OV102" si="302">NZ44-OQ44</f>
        <v>0</v>
      </c>
      <c r="OX44" s="193"/>
      <c r="OY44" s="193"/>
      <c r="OZ44" s="194">
        <f>SUM(OX44:OY44)</f>
        <v>0</v>
      </c>
      <c r="PA44" s="193">
        <f>OZ44</f>
        <v>0</v>
      </c>
      <c r="PB44" s="193"/>
      <c r="PC44" s="193"/>
      <c r="PD44" s="193"/>
      <c r="PE44" s="194">
        <f>SUM(PA44:PD44)</f>
        <v>0</v>
      </c>
      <c r="PF44" s="193"/>
      <c r="PG44" s="193"/>
      <c r="PH44" s="193"/>
      <c r="PI44" s="194">
        <f t="shared" ref="PI44:PI61" si="303">SUM(PF44:PH44)</f>
        <v>0</v>
      </c>
      <c r="PJ44" s="193"/>
      <c r="PK44" s="193"/>
      <c r="PL44" s="193"/>
      <c r="PM44" s="194">
        <f t="shared" ref="PM44:PM102" si="304">SUM(PJ44:PL44)</f>
        <v>0</v>
      </c>
      <c r="PN44" s="193"/>
      <c r="PO44" s="193"/>
      <c r="PP44" s="193"/>
      <c r="PQ44" s="194">
        <f t="shared" ref="PQ44:PQ104" si="305">SUM(PN44:PP44)</f>
        <v>0</v>
      </c>
      <c r="PR44" s="193"/>
      <c r="PS44" s="193"/>
      <c r="PT44" s="193"/>
      <c r="PU44" s="123">
        <f t="shared" si="165"/>
        <v>0</v>
      </c>
      <c r="PV44" s="121">
        <f>SUM(PU44,PQ44,PM44,PI44)</f>
        <v>0</v>
      </c>
      <c r="PW44" s="193"/>
      <c r="PX44" s="193"/>
      <c r="PY44" s="193"/>
      <c r="PZ44" s="194">
        <f t="shared" ref="PZ44:PZ61" si="306">SUM(PW44:PY44)</f>
        <v>0</v>
      </c>
      <c r="QA44" s="193"/>
      <c r="QB44" s="193"/>
      <c r="QC44" s="193"/>
      <c r="QD44" s="194">
        <f t="shared" ref="QD44:QD72" si="307">SUM(QA44:QC44)</f>
        <v>0</v>
      </c>
      <c r="QE44" s="193"/>
      <c r="QF44" s="193"/>
      <c r="QG44" s="193"/>
      <c r="QH44" s="194">
        <f t="shared" ref="QH44:QH104" si="308">SUM(QE44:QG44)</f>
        <v>0</v>
      </c>
      <c r="QI44" s="193"/>
      <c r="QJ44" s="193"/>
      <c r="QK44" s="193"/>
      <c r="QL44" s="123">
        <f t="shared" ref="QL44:QL102" si="309">SUM(QI44:QK44)</f>
        <v>0</v>
      </c>
      <c r="QM44" s="122">
        <f t="shared" ref="QM44:QM105" si="310">SUM(QL44,QH44,QD44,PZ44)</f>
        <v>0</v>
      </c>
      <c r="QN44" s="17">
        <f>OZ44-PE44</f>
        <v>0</v>
      </c>
      <c r="QO44" s="193">
        <f t="shared" si="89"/>
        <v>0</v>
      </c>
      <c r="QP44" s="194"/>
      <c r="QQ44" s="194"/>
      <c r="QR44" s="115">
        <f t="shared" si="129"/>
        <v>0</v>
      </c>
      <c r="QT44" s="193"/>
      <c r="QU44" s="193"/>
      <c r="QV44" s="194">
        <f>SUM(QT44:QU44)</f>
        <v>0</v>
      </c>
      <c r="QW44" s="193">
        <f>QV44</f>
        <v>0</v>
      </c>
      <c r="QX44" s="193"/>
      <c r="QY44" s="193"/>
      <c r="QZ44" s="193"/>
      <c r="RA44" s="194">
        <f>SUM(QW44:QZ44)</f>
        <v>0</v>
      </c>
      <c r="RB44" s="193"/>
      <c r="RC44" s="193"/>
      <c r="RD44" s="193"/>
      <c r="RE44" s="194">
        <f t="shared" ref="RE44:RE61" si="311">SUM(RB44:RD44)</f>
        <v>0</v>
      </c>
      <c r="RF44" s="193"/>
      <c r="RG44" s="193"/>
      <c r="RH44" s="193"/>
      <c r="RI44" s="194">
        <f t="shared" ref="RI44:RI102" si="312">SUM(RF44:RH44)</f>
        <v>0</v>
      </c>
      <c r="RJ44" s="193"/>
      <c r="RK44" s="193"/>
      <c r="RL44" s="193"/>
      <c r="RM44" s="194">
        <f t="shared" ref="RM44:RM104" si="313">SUM(RJ44:RL44)</f>
        <v>0</v>
      </c>
      <c r="RN44" s="193"/>
      <c r="RO44" s="193"/>
      <c r="RP44" s="193"/>
      <c r="RQ44" s="123">
        <f t="shared" ref="RQ44:RQ102" si="314">SUM(RN44:RP44)</f>
        <v>0</v>
      </c>
      <c r="RR44" s="121">
        <f>SUM(RQ44,RM44,RI44,RE44)</f>
        <v>0</v>
      </c>
      <c r="RS44" s="193"/>
      <c r="RT44" s="193"/>
      <c r="RU44" s="193"/>
      <c r="RV44" s="194">
        <f t="shared" ref="RV44:RV61" si="315">SUM(RS44:RU44)</f>
        <v>0</v>
      </c>
      <c r="RW44" s="193"/>
      <c r="RX44" s="193"/>
      <c r="RY44" s="193"/>
      <c r="RZ44" s="194">
        <f t="shared" ref="RZ44:RZ72" si="316">SUM(RW44:RY44)</f>
        <v>0</v>
      </c>
      <c r="SA44" s="193"/>
      <c r="SB44" s="193"/>
      <c r="SC44" s="193"/>
      <c r="SD44" s="194">
        <f t="shared" ref="SD44:SD104" si="317">SUM(SA44:SC44)</f>
        <v>0</v>
      </c>
      <c r="SE44" s="193"/>
      <c r="SF44" s="193"/>
      <c r="SG44" s="193"/>
      <c r="SH44" s="123">
        <f t="shared" ref="SH44:SH102" si="318">SUM(SE44:SG44)</f>
        <v>0</v>
      </c>
      <c r="SI44" s="122">
        <f t="shared" ref="SI44:SI105" si="319">SUM(SH44,SD44,RZ44,RV44)</f>
        <v>0</v>
      </c>
      <c r="SJ44" s="17">
        <f>QV44-RA44</f>
        <v>0</v>
      </c>
      <c r="SK44" s="193">
        <f t="shared" si="93"/>
        <v>0</v>
      </c>
      <c r="SL44" s="194"/>
      <c r="SM44" s="194"/>
      <c r="SN44" s="115">
        <f t="shared" si="136"/>
        <v>0</v>
      </c>
      <c r="SP44" s="193"/>
      <c r="SQ44" s="193"/>
      <c r="SR44" s="194">
        <f t="shared" si="228"/>
        <v>0</v>
      </c>
      <c r="SS44" s="193">
        <f>SUM(SR44)</f>
        <v>0</v>
      </c>
      <c r="ST44" s="193"/>
      <c r="SU44" s="193"/>
      <c r="SV44" s="193"/>
      <c r="SW44" s="194">
        <f>SUM(SS44+ST44-SU44+SV44)</f>
        <v>0</v>
      </c>
      <c r="SX44" s="193"/>
      <c r="SY44" s="193"/>
      <c r="SZ44" s="193"/>
      <c r="TA44" s="194">
        <f t="shared" ref="TA44:TA61" si="320">SUM(SX44:SZ44)</f>
        <v>0</v>
      </c>
      <c r="TB44" s="193"/>
      <c r="TC44" s="193"/>
      <c r="TD44" s="193"/>
      <c r="TE44" s="194">
        <f t="shared" ref="TE44:TE72" si="321">SUM(TB44:TD44)</f>
        <v>0</v>
      </c>
      <c r="TF44" s="193"/>
      <c r="TG44" s="193"/>
      <c r="TH44" s="193"/>
      <c r="TI44" s="194">
        <f t="shared" ref="TI44:TI72" si="322">SUM(TF44:TH44)</f>
        <v>0</v>
      </c>
      <c r="TJ44" s="193"/>
      <c r="TK44" s="193"/>
      <c r="TL44" s="193"/>
      <c r="TM44" s="123">
        <f t="shared" ref="TM44:TM102" si="323">SUM(TJ44:TL44)</f>
        <v>0</v>
      </c>
      <c r="TN44" s="121">
        <f t="shared" ref="TN44:TN72" si="324">SUM(TM44,TI44,TE44,TA44)</f>
        <v>0</v>
      </c>
      <c r="TO44" s="193"/>
      <c r="TP44" s="193"/>
      <c r="TQ44" s="193"/>
      <c r="TR44" s="194">
        <f t="shared" ref="TR44:TR61" si="325">SUM(TO44:TQ44)</f>
        <v>0</v>
      </c>
      <c r="TS44" s="193"/>
      <c r="TT44" s="193"/>
      <c r="TU44" s="193"/>
      <c r="TV44" s="194">
        <f t="shared" ref="TV44:TV72" si="326">SUM(TS44:TU44)</f>
        <v>0</v>
      </c>
      <c r="TW44" s="193"/>
      <c r="TX44" s="193"/>
      <c r="TY44" s="193"/>
      <c r="TZ44" s="194">
        <f t="shared" ref="TZ44:TZ72" si="327">SUM(TW44:TY44)</f>
        <v>0</v>
      </c>
      <c r="UA44" s="193"/>
      <c r="UB44" s="193"/>
      <c r="UC44" s="193"/>
      <c r="UD44" s="123">
        <f t="shared" ref="UD44:UD102" si="328">SUM(UA44:UC44)</f>
        <v>0</v>
      </c>
      <c r="UE44" s="122">
        <f t="shared" ref="UE44:UE72" si="329">SUM(UD44,TZ44,TV44,TR44)</f>
        <v>0</v>
      </c>
      <c r="UF44" s="17">
        <f>SR44-SW44</f>
        <v>0</v>
      </c>
      <c r="UG44" s="193">
        <f t="shared" si="98"/>
        <v>0</v>
      </c>
      <c r="UH44" s="194"/>
      <c r="UI44" s="194"/>
      <c r="UJ44" s="194"/>
      <c r="UK44" s="115">
        <f t="shared" si="141"/>
        <v>0</v>
      </c>
      <c r="UL44" s="115">
        <f>CK44+EG44+GC44+HZ44+JV44+MD44+NZ44+PV44+RR44+TN44</f>
        <v>25000</v>
      </c>
      <c r="UM44" s="115">
        <f>UL44-AF44</f>
        <v>0</v>
      </c>
      <c r="UN44" s="115">
        <f>DB44+EX44+GT44+IQ44+KO44+MU44+OQ44+QM44+SI44+UE44</f>
        <v>25000</v>
      </c>
      <c r="UO44" s="115">
        <f>UN44-AW44</f>
        <v>0</v>
      </c>
      <c r="UP44" s="115"/>
      <c r="UQ44" s="115"/>
      <c r="UR44" s="115">
        <f>BU44+DQ44+FM44+HJ44+JF44+LN44+NJ44+PF44+RB44+SX44</f>
        <v>15000</v>
      </c>
      <c r="US44" s="115">
        <f>UR44-P44</f>
        <v>0</v>
      </c>
      <c r="UT44" s="115"/>
      <c r="UU44" s="115"/>
      <c r="UV44" s="115"/>
      <c r="UW44" s="115">
        <f>H44</f>
        <v>0</v>
      </c>
      <c r="UX44" s="115">
        <f>AF44</f>
        <v>25000</v>
      </c>
      <c r="UY44" s="115"/>
      <c r="UZ44" s="115"/>
      <c r="VA44" s="130">
        <f>VD44-UW44</f>
        <v>0</v>
      </c>
      <c r="VB44" s="193">
        <f>BM44+DI44+FE44+HB44+IX44+LF44+NB44+OX44+QT44+SP44</f>
        <v>0</v>
      </c>
      <c r="VC44" s="193">
        <f>BN44+DJ44+FF44+HC44+IY44+LG44+NC44+OY44+QU44+SQ44</f>
        <v>0</v>
      </c>
      <c r="VD44" s="194">
        <f t="shared" ref="VD44:VD102" si="330">VB44+VC44</f>
        <v>0</v>
      </c>
      <c r="VE44" s="193">
        <f>SUM(VD44)</f>
        <v>0</v>
      </c>
      <c r="VF44" s="193"/>
      <c r="VG44" s="193"/>
      <c r="VH44" s="193"/>
      <c r="VI44" s="194">
        <f>SUM(VE44+VF44-VG44+VH44)</f>
        <v>0</v>
      </c>
      <c r="VJ44" s="193"/>
      <c r="VK44" s="193"/>
      <c r="VL44" s="193"/>
      <c r="VM44" s="194">
        <f t="shared" ref="VM44:VM61" si="331">SUM(VJ44:VL44)</f>
        <v>0</v>
      </c>
      <c r="VN44" s="193"/>
      <c r="VO44" s="193"/>
      <c r="VP44" s="193"/>
      <c r="VQ44" s="194">
        <f t="shared" ref="VQ44:VQ102" si="332">SUM(VN44:VP44)</f>
        <v>0</v>
      </c>
      <c r="VR44" s="193"/>
      <c r="VS44" s="193"/>
      <c r="VT44" s="193"/>
      <c r="VU44" s="194">
        <f t="shared" ref="VU44:VU104" si="333">SUM(VR44:VT44)</f>
        <v>0</v>
      </c>
      <c r="VV44" s="193"/>
      <c r="VW44" s="193"/>
      <c r="VX44" s="193"/>
      <c r="VY44" s="193"/>
      <c r="VZ44" s="121">
        <f t="shared" ref="VZ44:VZ105" si="334">SUM(VY44,VU44,VQ44,VM44)</f>
        <v>0</v>
      </c>
      <c r="WA44" s="193"/>
      <c r="WB44" s="193"/>
      <c r="WC44" s="193"/>
      <c r="WD44" s="194">
        <f t="shared" ref="WD44:WD61" si="335">SUM(WA44:WC44)</f>
        <v>0</v>
      </c>
      <c r="WE44" s="193"/>
      <c r="WF44" s="193"/>
      <c r="WG44" s="193"/>
      <c r="WH44" s="194">
        <f t="shared" ref="WH44:WH102" si="336">SUM(WE44:WG44)</f>
        <v>0</v>
      </c>
      <c r="WI44" s="193"/>
      <c r="WJ44" s="193"/>
      <c r="WK44" s="193"/>
      <c r="WL44" s="194">
        <f t="shared" ref="WL44:WL104" si="337">SUM(WI44:WK44)</f>
        <v>0</v>
      </c>
      <c r="WM44" s="193"/>
      <c r="WN44" s="193"/>
      <c r="WO44" s="193"/>
      <c r="WP44" s="193"/>
      <c r="WQ44" s="122">
        <f t="shared" ref="WQ44:WQ105" si="338">SUM(WP44,WL44,WH44,WD44)</f>
        <v>0</v>
      </c>
      <c r="WR44" s="129">
        <f>VD44-VI44</f>
        <v>0</v>
      </c>
      <c r="WS44" s="125"/>
      <c r="WT44" s="194"/>
      <c r="WU44" s="194"/>
      <c r="WV44" s="115">
        <f t="shared" ref="WV44:WV102" si="339">VZ44-WQ44</f>
        <v>0</v>
      </c>
      <c r="WY44" s="115">
        <f>VI44-BT44-DP44-FL44-HI44-JE44-LM44-NI44-PE44-RA44-SW44</f>
        <v>0</v>
      </c>
      <c r="WZ44" s="115">
        <f>VD44-BO44-DK44-FG44-HD44-IZ44-LH44-ND44-OZ44-QV44-SR44</f>
        <v>0</v>
      </c>
    </row>
    <row r="45" spans="1:624" s="114" customFormat="1" ht="16.5" hidden="1" customHeight="1" x14ac:dyDescent="0.25">
      <c r="A45" s="442" t="s">
        <v>129</v>
      </c>
      <c r="B45" s="419"/>
      <c r="C45" s="419"/>
      <c r="D45" s="416"/>
      <c r="E45" s="416"/>
      <c r="F45" s="249"/>
      <c r="G45" s="263" t="s">
        <v>130</v>
      </c>
      <c r="H45" s="250">
        <f>BM45+DI45+FE45+HB45+IX45+LF45+NB45+OX45+QT45+SP45</f>
        <v>0</v>
      </c>
      <c r="I45" s="250">
        <f>BN45+DJ45+FF45+HC45+IY45+LG45+NC45+OY45+QU45+SQ45</f>
        <v>0</v>
      </c>
      <c r="J45" s="238">
        <f t="shared" ref="J45:J104" si="340">SUM(H45:I45)</f>
        <v>0</v>
      </c>
      <c r="K45" s="250">
        <f t="shared" ref="K45:K104" si="341">J45</f>
        <v>0</v>
      </c>
      <c r="L45" s="250"/>
      <c r="M45" s="250"/>
      <c r="N45" s="250"/>
      <c r="O45" s="238">
        <f t="shared" ref="O45:O104" si="342">SUM(K45+L45-M45+N45)</f>
        <v>0</v>
      </c>
      <c r="P45" s="250">
        <f>BU45+DQ45+FM45+HJ45+JF45+LN45+NJ45+PF45+RB45+SX45</f>
        <v>55510.400000000001</v>
      </c>
      <c r="Q45" s="250">
        <f>BV45+DR45+FN45+HK45+JG45+LO45+NK45+PG45+RC45+SY45</f>
        <v>13777.58</v>
      </c>
      <c r="R45" s="250">
        <f>BW45+DS45+FO45+HL45+JH45+LP45+NL45+PH45+RD45+SZ45</f>
        <v>0</v>
      </c>
      <c r="S45" s="238">
        <f t="shared" si="254"/>
        <v>69287.98</v>
      </c>
      <c r="T45" s="250">
        <f>BY45+DU45+FQ45+HN45+JJ45+LR45+NN45+PJ45+RF45+TB45</f>
        <v>0</v>
      </c>
      <c r="U45" s="250">
        <f>BZ45+DV45+FR45+HO45+JK45+LS45+NO45+PK45+RG45+TC45</f>
        <v>0</v>
      </c>
      <c r="V45" s="250">
        <f>CA45+DW45+FS45+HP45+JL45+LT45+NP45+PL45+RH45+TD45</f>
        <v>0</v>
      </c>
      <c r="W45" s="238">
        <f t="shared" si="255"/>
        <v>0</v>
      </c>
      <c r="X45" s="250">
        <f>CC45+DY45+FU45+HR45+JN45+LV45+NR45+PN45+RJ45+TF45</f>
        <v>0</v>
      </c>
      <c r="Y45" s="250">
        <f>CD45+DZ45+FV45+HS45+JO45+LW45+NS45+PO45+RK45+TG45</f>
        <v>0</v>
      </c>
      <c r="Z45" s="250">
        <f>CE45+EA45+FW45+HT45+JP45+LX45+NT45+PP45+RL45+TH45</f>
        <v>0</v>
      </c>
      <c r="AA45" s="238">
        <f t="shared" si="256"/>
        <v>0</v>
      </c>
      <c r="AB45" s="250">
        <f>CG45+EC45+FY45+HV45+JR45+LZ45+NV45+PR45+RN45+TJ45</f>
        <v>0</v>
      </c>
      <c r="AC45" s="250">
        <f>CH45+ED45+FZ45+HW45+JS45+MA45+NW45+PS45+RO45+TK45</f>
        <v>0</v>
      </c>
      <c r="AD45" s="250">
        <f>CI45+EE45+GA45+HX45+JT45+MB45+NX45+PT45+RP45+TL45</f>
        <v>0</v>
      </c>
      <c r="AE45" s="250">
        <f t="shared" si="257"/>
        <v>0</v>
      </c>
      <c r="AF45" s="238">
        <f t="shared" ref="AF45:AF103" si="343">SUM(AE45,AA45,W45,S45)</f>
        <v>69287.98</v>
      </c>
      <c r="AG45" s="250">
        <f>CL45+EH45+GD45+IA45+JW45+ME45+OA45+PW45+RS45+TO45</f>
        <v>55510.400000000001</v>
      </c>
      <c r="AH45" s="250">
        <f>CM45+EI45+GE45+IB45+JZ45+MF45+OB45+PX45+RT45+TP45</f>
        <v>13777.58</v>
      </c>
      <c r="AI45" s="250">
        <f>CN45+EJ45+GF45+IC45+KA45+MG45+OC45+PY45+RU45+TQ45</f>
        <v>0</v>
      </c>
      <c r="AJ45" s="238">
        <f t="shared" si="258"/>
        <v>69287.98</v>
      </c>
      <c r="AK45" s="250">
        <f>CP45+EL45+GH45+IE45+KC45+MI45+OE45+QA45+RW45+TS45</f>
        <v>0</v>
      </c>
      <c r="AL45" s="250">
        <f>CQ45+EM45+GI45+IF45+KD45+MJ45+OF45+QB45+RX45+TT45</f>
        <v>0</v>
      </c>
      <c r="AM45" s="250">
        <f>CR45+EN45+GJ45+IG45+KE45+MK45+OG45+QC45+RY45+TU45</f>
        <v>0</v>
      </c>
      <c r="AN45" s="238">
        <f t="shared" si="259"/>
        <v>0</v>
      </c>
      <c r="AO45" s="250">
        <f>CT45+EP45+GL45+II45+KG45+MM45+OI45+QE45+SA45+TW45</f>
        <v>0</v>
      </c>
      <c r="AP45" s="250">
        <f>CU45+EQ45+GM45+IJ45+KH45+MN45+OJ45+QF45+SB45+TX45</f>
        <v>0</v>
      </c>
      <c r="AQ45" s="250">
        <f>CV45+ER45+GN45+IK45+KI45+MO45+OK45+QG45+SC45+TY45</f>
        <v>0</v>
      </c>
      <c r="AR45" s="238">
        <f t="shared" si="260"/>
        <v>0</v>
      </c>
      <c r="AS45" s="250">
        <f>CX45+ET45+GP45+IM45+KK45+MQ45+OM45+QI45+SE45+UA45</f>
        <v>0</v>
      </c>
      <c r="AT45" s="250">
        <f>CY45+EU45+GQ45+IN45+KL45+MR45+ON45+QJ45+SF45+UB45</f>
        <v>0</v>
      </c>
      <c r="AU45" s="250">
        <f>CZ45+EV45+GR45+IO45+KM45+MS45+OO45+QK45+SG45+UC45</f>
        <v>0</v>
      </c>
      <c r="AV45" s="238">
        <f t="shared" si="261"/>
        <v>0</v>
      </c>
      <c r="AW45" s="238">
        <f t="shared" ref="AW45:AW103" si="344">SUM(AV45,AR45,AN45,AJ45)</f>
        <v>69287.98</v>
      </c>
      <c r="AX45" s="250">
        <f t="shared" si="47"/>
        <v>0</v>
      </c>
      <c r="AY45" s="238">
        <f t="shared" ref="AY45:AY103" si="345">O45-AF45</f>
        <v>-69287.98</v>
      </c>
      <c r="AZ45" s="238">
        <f>DE45+FA45+GW45+IT45+KR45+MX45+OT45+QP45+SL45+UH45</f>
        <v>0</v>
      </c>
      <c r="BA45" s="238">
        <f>DF45+FB45+GX45+IU45+KS45+MY45+OU45+QQ45+SM45+UI45</f>
        <v>0</v>
      </c>
      <c r="BB45" s="239">
        <f>CK45+EG45+GC45+HZ45+JV45+MD45+NZ45+PV45+RR45+TN45</f>
        <v>69287.98000000001</v>
      </c>
      <c r="BC45" s="239">
        <f t="shared" si="45"/>
        <v>0</v>
      </c>
      <c r="BD45" s="238">
        <f>AZ45-DE45-FA45-GW45-IT45-KR45-MX45-OT45-QP45-SL45-UH45</f>
        <v>0</v>
      </c>
      <c r="BE45" s="240"/>
      <c r="BF45" s="241">
        <f t="shared" si="15"/>
        <v>0</v>
      </c>
      <c r="BG45" s="241">
        <f t="shared" si="49"/>
        <v>0</v>
      </c>
      <c r="BH45" s="242"/>
      <c r="BI45" s="242"/>
      <c r="BJ45" s="241"/>
      <c r="BK45" s="251"/>
      <c r="BL45" s="251">
        <f>DI45+FE45+HB45+IX45+LF45+NB45+OX45+QT45+SP45</f>
        <v>0</v>
      </c>
      <c r="BM45" s="251"/>
      <c r="BN45" s="251"/>
      <c r="BO45" s="238">
        <f t="shared" ref="BO45:BO104" si="346">SUM(BM45:BN45)</f>
        <v>0</v>
      </c>
      <c r="BP45" s="251">
        <f t="shared" ref="BP45:BP104" si="347">SUM(BO45)</f>
        <v>0</v>
      </c>
      <c r="BQ45" s="251"/>
      <c r="BR45" s="251"/>
      <c r="BS45" s="251"/>
      <c r="BT45" s="238">
        <f t="shared" ref="BT45:BT104" si="348">SUM(BP45+BQ45-BR45+BS45)</f>
        <v>0</v>
      </c>
      <c r="BU45" s="251">
        <v>55510.400000000001</v>
      </c>
      <c r="BV45" s="251">
        <v>1405.58</v>
      </c>
      <c r="BW45" s="251"/>
      <c r="BX45" s="238">
        <f t="shared" si="50"/>
        <v>56915.98</v>
      </c>
      <c r="BY45" s="251"/>
      <c r="BZ45" s="251"/>
      <c r="CA45" s="251"/>
      <c r="CB45" s="238">
        <f t="shared" si="51"/>
        <v>0</v>
      </c>
      <c r="CC45" s="251"/>
      <c r="CD45" s="251"/>
      <c r="CE45" s="251"/>
      <c r="CF45" s="238">
        <f t="shared" si="104"/>
        <v>0</v>
      </c>
      <c r="CG45" s="251"/>
      <c r="CH45" s="251"/>
      <c r="CI45" s="251"/>
      <c r="CJ45" s="251">
        <f>SUM(CG45:CI45)</f>
        <v>0</v>
      </c>
      <c r="CK45" s="238">
        <f t="shared" si="149"/>
        <v>56915.98</v>
      </c>
      <c r="CL45" s="251">
        <v>55510.400000000001</v>
      </c>
      <c r="CM45" s="251">
        <v>1405.58</v>
      </c>
      <c r="CN45" s="251"/>
      <c r="CO45" s="238">
        <f t="shared" si="262"/>
        <v>56915.98</v>
      </c>
      <c r="CP45" s="251"/>
      <c r="CQ45" s="251"/>
      <c r="CR45" s="251"/>
      <c r="CS45" s="238">
        <f t="shared" si="263"/>
        <v>0</v>
      </c>
      <c r="CT45" s="251"/>
      <c r="CU45" s="251"/>
      <c r="CV45" s="251"/>
      <c r="CW45" s="238">
        <f t="shared" si="264"/>
        <v>0</v>
      </c>
      <c r="CX45" s="251"/>
      <c r="CY45" s="251"/>
      <c r="CZ45" s="251"/>
      <c r="DA45" s="251">
        <f>SUM(CX45:CZ45)</f>
        <v>0</v>
      </c>
      <c r="DB45" s="238">
        <f t="shared" ref="DB45:DB103" si="349">SUM(DA45,CW45,CS45,CO45)</f>
        <v>56915.98</v>
      </c>
      <c r="DC45" s="238"/>
      <c r="DD45" s="251">
        <f t="shared" si="150"/>
        <v>-56915.98</v>
      </c>
      <c r="DE45" s="238"/>
      <c r="DF45" s="238"/>
      <c r="DG45" s="243">
        <f t="shared" si="151"/>
        <v>0</v>
      </c>
      <c r="DH45" s="242"/>
      <c r="DI45" s="250"/>
      <c r="DJ45" s="250"/>
      <c r="DK45" s="250">
        <f t="shared" ref="DK45:DK104" si="350">DI45+DJ45</f>
        <v>0</v>
      </c>
      <c r="DL45" s="250">
        <f t="shared" ref="DL45:DL104" si="351">DK45</f>
        <v>0</v>
      </c>
      <c r="DM45" s="250"/>
      <c r="DN45" s="250"/>
      <c r="DO45" s="250"/>
      <c r="DP45" s="238">
        <f t="shared" ref="DP45:DP104" si="352">SUM(DL45+DM45-DN45+DO45)</f>
        <v>0</v>
      </c>
      <c r="DQ45" s="250"/>
      <c r="DR45" s="250">
        <v>12372</v>
      </c>
      <c r="DS45" s="250"/>
      <c r="DT45" s="238">
        <f t="shared" si="265"/>
        <v>12372</v>
      </c>
      <c r="DU45" s="250"/>
      <c r="DV45" s="250"/>
      <c r="DW45" s="250"/>
      <c r="DX45" s="238">
        <f t="shared" si="266"/>
        <v>0</v>
      </c>
      <c r="DY45" s="250"/>
      <c r="DZ45" s="250"/>
      <c r="EA45" s="250"/>
      <c r="EB45" s="238">
        <f t="shared" si="267"/>
        <v>0</v>
      </c>
      <c r="EC45" s="250"/>
      <c r="ED45" s="250"/>
      <c r="EE45" s="250"/>
      <c r="EF45" s="265">
        <f t="shared" si="152"/>
        <v>0</v>
      </c>
      <c r="EG45" s="259">
        <f t="shared" ref="EG45:EG105" si="353">SUM(EF45,EB45,DX45,DT45)</f>
        <v>12372</v>
      </c>
      <c r="EH45" s="250"/>
      <c r="EI45" s="250">
        <v>12372</v>
      </c>
      <c r="EJ45" s="250"/>
      <c r="EK45" s="238">
        <f t="shared" si="58"/>
        <v>12372</v>
      </c>
      <c r="EL45" s="250"/>
      <c r="EM45" s="250"/>
      <c r="EN45" s="250"/>
      <c r="EO45" s="238">
        <f t="shared" si="59"/>
        <v>0</v>
      </c>
      <c r="EP45" s="250"/>
      <c r="EQ45" s="250"/>
      <c r="ER45" s="250"/>
      <c r="ES45" s="238">
        <f t="shared" si="268"/>
        <v>0</v>
      </c>
      <c r="ET45" s="250"/>
      <c r="EU45" s="250"/>
      <c r="EV45" s="250"/>
      <c r="EW45" s="265">
        <f t="shared" si="154"/>
        <v>0</v>
      </c>
      <c r="EX45" s="260">
        <f t="shared" si="269"/>
        <v>12372</v>
      </c>
      <c r="EY45" s="238">
        <f t="shared" ref="EY45:EY105" si="354">DK45-DP45</f>
        <v>0</v>
      </c>
      <c r="EZ45" s="250">
        <f t="shared" si="155"/>
        <v>-12372</v>
      </c>
      <c r="FA45" s="238"/>
      <c r="FB45" s="238"/>
      <c r="FC45" s="246">
        <f t="shared" si="108"/>
        <v>0</v>
      </c>
      <c r="FD45" s="242"/>
      <c r="FE45" s="250"/>
      <c r="FF45" s="250"/>
      <c r="FG45" s="250">
        <f t="shared" ref="FG45:FG104" si="355">FE45+FF45</f>
        <v>0</v>
      </c>
      <c r="FH45" s="250">
        <f t="shared" ref="FH45:FH104" si="356">SUM(FG45)</f>
        <v>0</v>
      </c>
      <c r="FI45" s="250"/>
      <c r="FJ45" s="250"/>
      <c r="FK45" s="250"/>
      <c r="FL45" s="238">
        <f t="shared" ref="FL45:FL104" si="357">SUM(FH45+FI45-FJ45+FK45)</f>
        <v>0</v>
      </c>
      <c r="FM45" s="250"/>
      <c r="FN45" s="250"/>
      <c r="FO45" s="250"/>
      <c r="FP45" s="238">
        <f t="shared" si="270"/>
        <v>0</v>
      </c>
      <c r="FQ45" s="250"/>
      <c r="FR45" s="250"/>
      <c r="FS45" s="250"/>
      <c r="FT45" s="238">
        <f t="shared" si="271"/>
        <v>0</v>
      </c>
      <c r="FU45" s="250"/>
      <c r="FV45" s="250"/>
      <c r="FW45" s="250"/>
      <c r="FX45" s="238">
        <f t="shared" si="272"/>
        <v>0</v>
      </c>
      <c r="FY45" s="250"/>
      <c r="FZ45" s="250"/>
      <c r="GA45" s="250"/>
      <c r="GB45" s="265">
        <f t="shared" si="156"/>
        <v>0</v>
      </c>
      <c r="GC45" s="259">
        <f t="shared" ref="GC45:GC105" si="358">SUM(GB45,FX45,FT45,FP45)</f>
        <v>0</v>
      </c>
      <c r="GD45" s="250"/>
      <c r="GE45" s="250"/>
      <c r="GF45" s="250"/>
      <c r="GG45" s="238">
        <f t="shared" si="273"/>
        <v>0</v>
      </c>
      <c r="GH45" s="250"/>
      <c r="GI45" s="250"/>
      <c r="GJ45" s="250"/>
      <c r="GK45" s="238">
        <f t="shared" si="274"/>
        <v>0</v>
      </c>
      <c r="GL45" s="250"/>
      <c r="GM45" s="250"/>
      <c r="GN45" s="250"/>
      <c r="GO45" s="238">
        <f t="shared" si="275"/>
        <v>0</v>
      </c>
      <c r="GP45" s="250"/>
      <c r="GQ45" s="250"/>
      <c r="GR45" s="250"/>
      <c r="GS45" s="265">
        <f t="shared" si="157"/>
        <v>0</v>
      </c>
      <c r="GT45" s="260">
        <f t="shared" si="276"/>
        <v>0</v>
      </c>
      <c r="GU45" s="238">
        <f t="shared" ref="GU45:GU105" si="359">FG45-FL45</f>
        <v>0</v>
      </c>
      <c r="GV45" s="250">
        <f t="shared" si="67"/>
        <v>0</v>
      </c>
      <c r="GW45" s="238"/>
      <c r="GX45" s="238"/>
      <c r="GY45" s="246">
        <f t="shared" si="112"/>
        <v>0</v>
      </c>
      <c r="GZ45" s="242"/>
      <c r="HA45" s="242"/>
      <c r="HB45" s="250"/>
      <c r="HC45" s="250"/>
      <c r="HD45" s="250">
        <f>SUM(HB45:HC45)</f>
        <v>0</v>
      </c>
      <c r="HE45" s="250">
        <f t="shared" ref="HE45:HE104" si="360">SUM(HD45)</f>
        <v>0</v>
      </c>
      <c r="HF45" s="250"/>
      <c r="HG45" s="250"/>
      <c r="HH45" s="238"/>
      <c r="HI45" s="238">
        <f t="shared" ref="HI45:HI104" si="361">SUM(HE45+HF45-HG45+HH45)</f>
        <v>0</v>
      </c>
      <c r="HJ45" s="250"/>
      <c r="HK45" s="250"/>
      <c r="HL45" s="250"/>
      <c r="HM45" s="238">
        <f t="shared" si="277"/>
        <v>0</v>
      </c>
      <c r="HN45" s="250"/>
      <c r="HO45" s="250"/>
      <c r="HP45" s="250"/>
      <c r="HQ45" s="238">
        <f t="shared" si="278"/>
        <v>0</v>
      </c>
      <c r="HR45" s="250"/>
      <c r="HS45" s="250"/>
      <c r="HT45" s="250"/>
      <c r="HU45" s="238">
        <f t="shared" si="279"/>
        <v>0</v>
      </c>
      <c r="HV45" s="250"/>
      <c r="HW45" s="250"/>
      <c r="HX45" s="250"/>
      <c r="HY45" s="265">
        <f t="shared" si="158"/>
        <v>0</v>
      </c>
      <c r="HZ45" s="259">
        <f t="shared" si="280"/>
        <v>0</v>
      </c>
      <c r="IA45" s="250"/>
      <c r="IB45" s="250"/>
      <c r="IC45" s="250"/>
      <c r="ID45" s="238">
        <f t="shared" si="281"/>
        <v>0</v>
      </c>
      <c r="IE45" s="250"/>
      <c r="IF45" s="250"/>
      <c r="IG45" s="250"/>
      <c r="IH45" s="238">
        <f t="shared" si="282"/>
        <v>0</v>
      </c>
      <c r="II45" s="250"/>
      <c r="IJ45" s="250"/>
      <c r="IK45" s="250"/>
      <c r="IL45" s="238">
        <f t="shared" si="283"/>
        <v>0</v>
      </c>
      <c r="IM45" s="250"/>
      <c r="IN45" s="250"/>
      <c r="IO45" s="250"/>
      <c r="IP45" s="265">
        <f t="shared" si="284"/>
        <v>0</v>
      </c>
      <c r="IQ45" s="260">
        <f t="shared" si="285"/>
        <v>0</v>
      </c>
      <c r="IR45" s="238">
        <f t="shared" ref="IR45:IR105" si="362">HD45-HI45</f>
        <v>0</v>
      </c>
      <c r="IS45" s="250">
        <f t="shared" si="73"/>
        <v>0</v>
      </c>
      <c r="IT45" s="238"/>
      <c r="IU45" s="238"/>
      <c r="IV45" s="246">
        <f t="shared" si="286"/>
        <v>0</v>
      </c>
      <c r="IW45" s="242"/>
      <c r="IX45" s="254"/>
      <c r="IY45" s="254"/>
      <c r="IZ45" s="247"/>
      <c r="JA45" s="254"/>
      <c r="JB45" s="254"/>
      <c r="JC45" s="254"/>
      <c r="JD45" s="254"/>
      <c r="JE45" s="247"/>
      <c r="JF45" s="254"/>
      <c r="JG45" s="254"/>
      <c r="JH45" s="254"/>
      <c r="JI45" s="247"/>
      <c r="JJ45" s="254"/>
      <c r="JK45" s="254"/>
      <c r="JL45" s="254"/>
      <c r="JM45" s="247"/>
      <c r="JN45" s="254"/>
      <c r="JO45" s="254"/>
      <c r="JP45" s="254"/>
      <c r="JQ45" s="247"/>
      <c r="JR45" s="254"/>
      <c r="JS45" s="254"/>
      <c r="JT45" s="254"/>
      <c r="JU45" s="270"/>
      <c r="JV45" s="261"/>
      <c r="JW45" s="558"/>
      <c r="JX45" s="588"/>
      <c r="JY45" s="589"/>
      <c r="JZ45" s="571"/>
      <c r="KA45" s="254"/>
      <c r="KB45" s="247"/>
      <c r="KC45" s="254"/>
      <c r="KD45" s="254"/>
      <c r="KE45" s="254"/>
      <c r="KF45" s="247"/>
      <c r="KG45" s="254"/>
      <c r="KH45" s="254"/>
      <c r="KI45" s="254"/>
      <c r="KJ45" s="247"/>
      <c r="KK45" s="254"/>
      <c r="KL45" s="254"/>
      <c r="KM45" s="254"/>
      <c r="KN45" s="270"/>
      <c r="KO45" s="262"/>
      <c r="KP45" s="247"/>
      <c r="KQ45" s="254"/>
      <c r="KR45" s="247"/>
      <c r="KS45" s="248"/>
      <c r="KT45" s="211">
        <f>JV45-KO45</f>
        <v>0</v>
      </c>
      <c r="KU45" s="211"/>
      <c r="KV45" s="211"/>
      <c r="KW45" s="211"/>
      <c r="KX45" s="211"/>
      <c r="KY45" s="211"/>
      <c r="KZ45" s="211"/>
      <c r="LA45" s="211"/>
      <c r="LB45" s="211"/>
      <c r="LC45" s="211"/>
      <c r="LD45" s="211"/>
      <c r="LE45" s="117">
        <f>8686.76-JV45</f>
        <v>8686.76</v>
      </c>
      <c r="LF45" s="193"/>
      <c r="LG45" s="193"/>
      <c r="LH45" s="194">
        <f t="shared" ref="LH45:LH103" si="363">SUM(LF45:LG45)</f>
        <v>0</v>
      </c>
      <c r="LI45" s="193">
        <f t="shared" ref="LI45:LI104" si="364">SUM(LH45)</f>
        <v>0</v>
      </c>
      <c r="LJ45" s="193"/>
      <c r="LK45" s="193"/>
      <c r="LL45" s="193"/>
      <c r="LM45" s="194">
        <f t="shared" ref="LM45:LM104" si="365">SUM(LI45+LJ45-LK45+LL45)</f>
        <v>0</v>
      </c>
      <c r="LN45" s="193"/>
      <c r="LO45" s="193"/>
      <c r="LP45" s="193"/>
      <c r="LQ45" s="194">
        <f t="shared" si="287"/>
        <v>0</v>
      </c>
      <c r="LR45" s="193"/>
      <c r="LS45" s="193"/>
      <c r="LT45" s="193"/>
      <c r="LU45" s="194">
        <f t="shared" si="288"/>
        <v>0</v>
      </c>
      <c r="LV45" s="193"/>
      <c r="LW45" s="193"/>
      <c r="LX45" s="193"/>
      <c r="LY45" s="194">
        <f t="shared" si="289"/>
        <v>0</v>
      </c>
      <c r="LZ45" s="193"/>
      <c r="MA45" s="193"/>
      <c r="MB45" s="193"/>
      <c r="MC45" s="123">
        <f t="shared" si="160"/>
        <v>0</v>
      </c>
      <c r="MD45" s="121">
        <f t="shared" ref="MD45:MD104" si="366">SUM(MC45,LY45,LU45,LQ45)</f>
        <v>0</v>
      </c>
      <c r="ME45" s="193"/>
      <c r="MF45" s="193"/>
      <c r="MG45" s="193"/>
      <c r="MH45" s="194">
        <f t="shared" si="290"/>
        <v>0</v>
      </c>
      <c r="MI45" s="193"/>
      <c r="MJ45" s="193"/>
      <c r="MK45" s="193"/>
      <c r="ML45" s="194">
        <f t="shared" si="291"/>
        <v>0</v>
      </c>
      <c r="MM45" s="193"/>
      <c r="MN45" s="193"/>
      <c r="MO45" s="193"/>
      <c r="MP45" s="194">
        <f t="shared" si="292"/>
        <v>0</v>
      </c>
      <c r="MQ45" s="193"/>
      <c r="MR45" s="193"/>
      <c r="MS45" s="193"/>
      <c r="MT45" s="123">
        <f t="shared" si="293"/>
        <v>0</v>
      </c>
      <c r="MU45" s="121">
        <f t="shared" ref="MU45:MU104" si="367">SUM(MT45,MP45,ML45,MH45)</f>
        <v>0</v>
      </c>
      <c r="MV45" s="17">
        <f t="shared" ref="MV45:MV105" si="368">LH45-LM45</f>
        <v>0</v>
      </c>
      <c r="MW45" s="193">
        <f t="shared" si="79"/>
        <v>0</v>
      </c>
      <c r="MX45" s="194"/>
      <c r="MY45" s="194"/>
      <c r="MZ45" s="115">
        <f t="shared" si="162"/>
        <v>0</v>
      </c>
      <c r="NB45" s="193"/>
      <c r="NC45" s="193"/>
      <c r="ND45" s="194">
        <f t="shared" ref="ND45:ND104" si="369">SUM(NB45:NC45)</f>
        <v>0</v>
      </c>
      <c r="NE45" s="193"/>
      <c r="NF45" s="193"/>
      <c r="NG45" s="193"/>
      <c r="NH45" s="193"/>
      <c r="NI45" s="194">
        <f t="shared" ref="NI45:NI103" si="370">SUM(NE45+NF45-NG45+NH45)</f>
        <v>0</v>
      </c>
      <c r="NJ45" s="193"/>
      <c r="NK45" s="193"/>
      <c r="NL45" s="193"/>
      <c r="NM45" s="194">
        <f t="shared" si="294"/>
        <v>0</v>
      </c>
      <c r="NN45" s="193"/>
      <c r="NO45" s="193"/>
      <c r="NP45" s="193"/>
      <c r="NQ45" s="194">
        <f t="shared" si="295"/>
        <v>0</v>
      </c>
      <c r="NR45" s="193"/>
      <c r="NS45" s="193"/>
      <c r="NT45" s="193"/>
      <c r="NU45" s="194">
        <f t="shared" si="296"/>
        <v>0</v>
      </c>
      <c r="NV45" s="193"/>
      <c r="NW45" s="193"/>
      <c r="NX45" s="193"/>
      <c r="NY45" s="123">
        <f t="shared" si="163"/>
        <v>0</v>
      </c>
      <c r="NZ45" s="121">
        <f t="shared" si="297"/>
        <v>0</v>
      </c>
      <c r="OA45" s="193"/>
      <c r="OB45" s="193"/>
      <c r="OC45" s="193"/>
      <c r="OD45" s="194">
        <f t="shared" si="298"/>
        <v>0</v>
      </c>
      <c r="OE45" s="193"/>
      <c r="OF45" s="193"/>
      <c r="OG45" s="193"/>
      <c r="OH45" s="194">
        <f t="shared" si="299"/>
        <v>0</v>
      </c>
      <c r="OI45" s="193"/>
      <c r="OJ45" s="193"/>
      <c r="OK45" s="193"/>
      <c r="OL45" s="194">
        <f t="shared" si="300"/>
        <v>0</v>
      </c>
      <c r="OM45" s="193"/>
      <c r="ON45" s="193"/>
      <c r="OO45" s="193"/>
      <c r="OP45" s="123">
        <f t="shared" si="164"/>
        <v>0</v>
      </c>
      <c r="OQ45" s="122">
        <f t="shared" si="301"/>
        <v>0</v>
      </c>
      <c r="OR45" s="17">
        <f t="shared" ref="OR45:OR105" si="371">ND45-NI45</f>
        <v>0</v>
      </c>
      <c r="OS45" s="193">
        <f t="shared" si="84"/>
        <v>0</v>
      </c>
      <c r="OT45" s="194"/>
      <c r="OU45" s="194"/>
      <c r="OV45" s="115">
        <f t="shared" si="302"/>
        <v>0</v>
      </c>
      <c r="OX45" s="193"/>
      <c r="OY45" s="193"/>
      <c r="OZ45" s="194">
        <f t="shared" ref="OZ45:OZ104" si="372">SUM(OX45:OY45)</f>
        <v>0</v>
      </c>
      <c r="PA45" s="193">
        <f t="shared" ref="PA45:PA104" si="373">OZ45</f>
        <v>0</v>
      </c>
      <c r="PB45" s="193"/>
      <c r="PC45" s="193"/>
      <c r="PD45" s="193"/>
      <c r="PE45" s="194">
        <f t="shared" ref="PE45:PE104" si="374">SUM(PA45:PD45)</f>
        <v>0</v>
      </c>
      <c r="PF45" s="193"/>
      <c r="PG45" s="193"/>
      <c r="PH45" s="193"/>
      <c r="PI45" s="194">
        <f t="shared" si="303"/>
        <v>0</v>
      </c>
      <c r="PJ45" s="193"/>
      <c r="PK45" s="193"/>
      <c r="PL45" s="193"/>
      <c r="PM45" s="194">
        <f t="shared" si="304"/>
        <v>0</v>
      </c>
      <c r="PN45" s="193"/>
      <c r="PO45" s="193"/>
      <c r="PP45" s="193"/>
      <c r="PQ45" s="194">
        <f t="shared" si="305"/>
        <v>0</v>
      </c>
      <c r="PR45" s="193"/>
      <c r="PS45" s="193"/>
      <c r="PT45" s="193"/>
      <c r="PU45" s="123">
        <f t="shared" si="165"/>
        <v>0</v>
      </c>
      <c r="PV45" s="121">
        <f t="shared" ref="PV45:PV105" si="375">SUM(PU45,PQ45,PM45,PI45)</f>
        <v>0</v>
      </c>
      <c r="PW45" s="193"/>
      <c r="PX45" s="193"/>
      <c r="PY45" s="193"/>
      <c r="PZ45" s="194">
        <f t="shared" si="306"/>
        <v>0</v>
      </c>
      <c r="QA45" s="193"/>
      <c r="QB45" s="193"/>
      <c r="QC45" s="193"/>
      <c r="QD45" s="194">
        <f t="shared" si="307"/>
        <v>0</v>
      </c>
      <c r="QE45" s="193"/>
      <c r="QF45" s="193"/>
      <c r="QG45" s="193"/>
      <c r="QH45" s="194">
        <f t="shared" si="308"/>
        <v>0</v>
      </c>
      <c r="QI45" s="193"/>
      <c r="QJ45" s="193"/>
      <c r="QK45" s="193"/>
      <c r="QL45" s="123">
        <f t="shared" si="309"/>
        <v>0</v>
      </c>
      <c r="QM45" s="122">
        <f t="shared" si="310"/>
        <v>0</v>
      </c>
      <c r="QN45" s="17">
        <f t="shared" ref="QN45:QN105" si="376">OZ45-PE45</f>
        <v>0</v>
      </c>
      <c r="QO45" s="193">
        <f t="shared" si="89"/>
        <v>0</v>
      </c>
      <c r="QP45" s="194"/>
      <c r="QQ45" s="194"/>
      <c r="QR45" s="115">
        <f t="shared" si="129"/>
        <v>0</v>
      </c>
      <c r="QT45" s="193"/>
      <c r="QU45" s="193"/>
      <c r="QV45" s="194">
        <f t="shared" ref="QV45:QV104" si="377">SUM(QT45:QU45)</f>
        <v>0</v>
      </c>
      <c r="QW45" s="193">
        <f t="shared" ref="QW45:QW104" si="378">QV45</f>
        <v>0</v>
      </c>
      <c r="QX45" s="193"/>
      <c r="QY45" s="193"/>
      <c r="QZ45" s="193"/>
      <c r="RA45" s="194">
        <f t="shared" ref="RA45:RA104" si="379">SUM(QW45:QZ45)</f>
        <v>0</v>
      </c>
      <c r="RB45" s="193"/>
      <c r="RC45" s="193"/>
      <c r="RD45" s="193"/>
      <c r="RE45" s="194">
        <f t="shared" si="311"/>
        <v>0</v>
      </c>
      <c r="RF45" s="193"/>
      <c r="RG45" s="193"/>
      <c r="RH45" s="193"/>
      <c r="RI45" s="194">
        <f t="shared" si="312"/>
        <v>0</v>
      </c>
      <c r="RJ45" s="193"/>
      <c r="RK45" s="193"/>
      <c r="RL45" s="193"/>
      <c r="RM45" s="194">
        <f t="shared" si="313"/>
        <v>0</v>
      </c>
      <c r="RN45" s="193"/>
      <c r="RO45" s="193"/>
      <c r="RP45" s="193"/>
      <c r="RQ45" s="123">
        <f t="shared" si="314"/>
        <v>0</v>
      </c>
      <c r="RR45" s="121">
        <f t="shared" ref="RR45:RR103" si="380">SUM(RQ45,RM45,RI45,RE45)</f>
        <v>0</v>
      </c>
      <c r="RS45" s="193"/>
      <c r="RT45" s="193"/>
      <c r="RU45" s="193"/>
      <c r="RV45" s="194">
        <f t="shared" si="315"/>
        <v>0</v>
      </c>
      <c r="RW45" s="193"/>
      <c r="RX45" s="193"/>
      <c r="RY45" s="193"/>
      <c r="RZ45" s="194">
        <f t="shared" si="316"/>
        <v>0</v>
      </c>
      <c r="SA45" s="193"/>
      <c r="SB45" s="193"/>
      <c r="SC45" s="193"/>
      <c r="SD45" s="194">
        <f t="shared" si="317"/>
        <v>0</v>
      </c>
      <c r="SE45" s="193"/>
      <c r="SF45" s="193"/>
      <c r="SG45" s="193"/>
      <c r="SH45" s="123">
        <f t="shared" si="318"/>
        <v>0</v>
      </c>
      <c r="SI45" s="122">
        <f t="shared" si="319"/>
        <v>0</v>
      </c>
      <c r="SJ45" s="17">
        <f t="shared" ref="SJ45:SJ105" si="381">QV45-RA45</f>
        <v>0</v>
      </c>
      <c r="SK45" s="193">
        <f t="shared" si="93"/>
        <v>0</v>
      </c>
      <c r="SL45" s="194"/>
      <c r="SM45" s="194"/>
      <c r="SN45" s="115">
        <f t="shared" si="136"/>
        <v>0</v>
      </c>
      <c r="SP45" s="193"/>
      <c r="SQ45" s="193"/>
      <c r="SR45" s="194">
        <f t="shared" ref="SR45:SR104" si="382">SUM(SP45:SQ45)</f>
        <v>0</v>
      </c>
      <c r="SS45" s="193">
        <f t="shared" ref="SS45:SS104" si="383">SUM(SR45)</f>
        <v>0</v>
      </c>
      <c r="ST45" s="193"/>
      <c r="SU45" s="193"/>
      <c r="SV45" s="193"/>
      <c r="SW45" s="194">
        <f t="shared" ref="SW45:SW104" si="384">SUM(SS45+ST45-SU45+SV45)</f>
        <v>0</v>
      </c>
      <c r="SX45" s="193"/>
      <c r="SY45" s="193"/>
      <c r="SZ45" s="193"/>
      <c r="TA45" s="194">
        <f t="shared" si="320"/>
        <v>0</v>
      </c>
      <c r="TB45" s="193"/>
      <c r="TC45" s="193"/>
      <c r="TD45" s="193"/>
      <c r="TE45" s="194">
        <f t="shared" si="321"/>
        <v>0</v>
      </c>
      <c r="TF45" s="193"/>
      <c r="TG45" s="193"/>
      <c r="TH45" s="193"/>
      <c r="TI45" s="194">
        <f t="shared" si="322"/>
        <v>0</v>
      </c>
      <c r="TJ45" s="193"/>
      <c r="TK45" s="193"/>
      <c r="TL45" s="193"/>
      <c r="TM45" s="123">
        <f t="shared" si="323"/>
        <v>0</v>
      </c>
      <c r="TN45" s="121">
        <f t="shared" si="324"/>
        <v>0</v>
      </c>
      <c r="TO45" s="193"/>
      <c r="TP45" s="193"/>
      <c r="TQ45" s="193"/>
      <c r="TR45" s="194">
        <f t="shared" si="325"/>
        <v>0</v>
      </c>
      <c r="TS45" s="193"/>
      <c r="TT45" s="193"/>
      <c r="TU45" s="193"/>
      <c r="TV45" s="194">
        <f t="shared" si="326"/>
        <v>0</v>
      </c>
      <c r="TW45" s="193"/>
      <c r="TX45" s="193"/>
      <c r="TY45" s="193"/>
      <c r="TZ45" s="194">
        <f t="shared" si="327"/>
        <v>0</v>
      </c>
      <c r="UA45" s="193"/>
      <c r="UB45" s="193"/>
      <c r="UC45" s="193"/>
      <c r="UD45" s="123">
        <f t="shared" si="328"/>
        <v>0</v>
      </c>
      <c r="UE45" s="122">
        <f t="shared" si="329"/>
        <v>0</v>
      </c>
      <c r="UF45" s="17">
        <f t="shared" ref="UF45:UF105" si="385">SR45-SW45</f>
        <v>0</v>
      </c>
      <c r="UG45" s="193">
        <f t="shared" si="98"/>
        <v>0</v>
      </c>
      <c r="UH45" s="194"/>
      <c r="UI45" s="194"/>
      <c r="UJ45" s="194"/>
      <c r="UK45" s="115">
        <f t="shared" si="141"/>
        <v>0</v>
      </c>
      <c r="UL45" s="115">
        <f>CK45+EG45+GC45+HZ45+JV45+MD45+NZ45+PV45+RR45+TN45</f>
        <v>69287.98000000001</v>
      </c>
      <c r="UM45" s="115">
        <f>UL45-AF45</f>
        <v>0</v>
      </c>
      <c r="UN45" s="115">
        <f>DB45+EX45+GT45+IQ45+KO45+MU45+OQ45+QM45+SI45+UE45</f>
        <v>69287.98000000001</v>
      </c>
      <c r="UO45" s="115">
        <f>UN45-AW45</f>
        <v>0</v>
      </c>
      <c r="UP45" s="115"/>
      <c r="UQ45" s="115"/>
      <c r="UR45" s="115">
        <f>BU45+DQ45+FM45+HJ45+JF45+LN45+NJ45+PF45+RB45+SX45</f>
        <v>55510.400000000001</v>
      </c>
      <c r="US45" s="115">
        <f>UR45-P45</f>
        <v>0</v>
      </c>
      <c r="UT45" s="115"/>
      <c r="UU45" s="115"/>
      <c r="UV45" s="115"/>
      <c r="UW45" s="115">
        <f>H45</f>
        <v>0</v>
      </c>
      <c r="UX45" s="115">
        <f>AF45</f>
        <v>69287.98</v>
      </c>
      <c r="UY45" s="115"/>
      <c r="UZ45" s="115"/>
      <c r="VA45" s="130">
        <f t="shared" ref="VA45:VA104" si="386">VD45-UW45</f>
        <v>0</v>
      </c>
      <c r="VB45" s="193">
        <f>BM45+DI45+FE45+HB45+IX45+LF45+NB45+OX45+QT45+SP45</f>
        <v>0</v>
      </c>
      <c r="VC45" s="193">
        <f>BN45+DJ45+FF45+HC45+IY45+LG45+NC45+OY45+QU45+SQ45</f>
        <v>0</v>
      </c>
      <c r="VD45" s="194">
        <f t="shared" si="330"/>
        <v>0</v>
      </c>
      <c r="VE45" s="193">
        <f t="shared" ref="VE45:VE103" si="387">SUM(VD45)</f>
        <v>0</v>
      </c>
      <c r="VF45" s="193"/>
      <c r="VG45" s="193"/>
      <c r="VH45" s="193"/>
      <c r="VI45" s="194">
        <f t="shared" ref="VI45:VI103" si="388">SUM(VE45+VF45-VG45+VH45)</f>
        <v>0</v>
      </c>
      <c r="VJ45" s="193"/>
      <c r="VK45" s="193"/>
      <c r="VL45" s="193"/>
      <c r="VM45" s="194">
        <f t="shared" si="331"/>
        <v>0</v>
      </c>
      <c r="VN45" s="193"/>
      <c r="VO45" s="193"/>
      <c r="VP45" s="193"/>
      <c r="VQ45" s="194">
        <f t="shared" si="332"/>
        <v>0</v>
      </c>
      <c r="VR45" s="193"/>
      <c r="VS45" s="193"/>
      <c r="VT45" s="193"/>
      <c r="VU45" s="194">
        <f t="shared" si="333"/>
        <v>0</v>
      </c>
      <c r="VV45" s="193"/>
      <c r="VW45" s="193"/>
      <c r="VX45" s="193"/>
      <c r="VY45" s="193"/>
      <c r="VZ45" s="121">
        <f t="shared" si="334"/>
        <v>0</v>
      </c>
      <c r="WA45" s="193"/>
      <c r="WB45" s="193"/>
      <c r="WC45" s="193"/>
      <c r="WD45" s="194">
        <f t="shared" si="335"/>
        <v>0</v>
      </c>
      <c r="WE45" s="193"/>
      <c r="WF45" s="193"/>
      <c r="WG45" s="193"/>
      <c r="WH45" s="194">
        <f t="shared" si="336"/>
        <v>0</v>
      </c>
      <c r="WI45" s="193"/>
      <c r="WJ45" s="193"/>
      <c r="WK45" s="193"/>
      <c r="WL45" s="194">
        <f t="shared" si="337"/>
        <v>0</v>
      </c>
      <c r="WM45" s="193"/>
      <c r="WN45" s="193"/>
      <c r="WO45" s="193"/>
      <c r="WP45" s="193"/>
      <c r="WQ45" s="122">
        <f t="shared" si="338"/>
        <v>0</v>
      </c>
      <c r="WR45" s="129">
        <f t="shared" ref="WR45:WR105" si="389">VD45-VI45</f>
        <v>0</v>
      </c>
      <c r="WS45" s="125"/>
      <c r="WT45" s="194"/>
      <c r="WU45" s="194"/>
      <c r="WV45" s="115">
        <f t="shared" si="339"/>
        <v>0</v>
      </c>
      <c r="WY45" s="115">
        <f>VI45-BT45-DP45-FL45-HI45-JE45-LM45-NI45-PE45-RA45-SW45</f>
        <v>0</v>
      </c>
      <c r="WZ45" s="115">
        <f>VD45-BO45-DK45-FG45-HD45-IZ45-LH45-ND45-OZ45-QV45-SR45</f>
        <v>0</v>
      </c>
    </row>
    <row r="46" spans="1:624" s="114" customFormat="1" ht="21" hidden="1" customHeight="1" x14ac:dyDescent="0.25">
      <c r="A46" s="445" t="s">
        <v>309</v>
      </c>
      <c r="B46" s="419"/>
      <c r="C46" s="419"/>
      <c r="D46" s="416"/>
      <c r="E46" s="416"/>
      <c r="F46" s="249"/>
      <c r="G46" s="271"/>
      <c r="H46" s="250">
        <f>BM46+DI46+FE46+HB46+IX46+LF46+NB46+OX46+QT46+SP46</f>
        <v>0</v>
      </c>
      <c r="I46" s="250">
        <f>BN46+DJ46+FF46+HC46+IY46+LG46+NC46+OY46+QU46+SQ46</f>
        <v>0</v>
      </c>
      <c r="J46" s="238">
        <f t="shared" si="340"/>
        <v>0</v>
      </c>
      <c r="K46" s="250">
        <f t="shared" si="341"/>
        <v>0</v>
      </c>
      <c r="L46" s="250"/>
      <c r="M46" s="250"/>
      <c r="N46" s="250"/>
      <c r="O46" s="238">
        <f t="shared" si="342"/>
        <v>0</v>
      </c>
      <c r="P46" s="250">
        <f>BU46+DQ46+FM46+HJ46+JF46+LN46+NJ46+PF46+RB46+SX46</f>
        <v>0</v>
      </c>
      <c r="Q46" s="250">
        <f>BV46+DR46+FN46+HK46+JG46+LO46+NK46+PG46+RC46+SY46</f>
        <v>0</v>
      </c>
      <c r="R46" s="250">
        <f>BW46+DS46+FO46+HL46+JH46+LP46+NL46+PH46+RD46+SZ46</f>
        <v>0</v>
      </c>
      <c r="S46" s="238">
        <f t="shared" si="254"/>
        <v>0</v>
      </c>
      <c r="T46" s="250">
        <f>BY46+DU46+FQ46+HN46+JJ46+LR46+NN46+PJ46+RF46+TB46</f>
        <v>0</v>
      </c>
      <c r="U46" s="250">
        <f>BZ46+DV46+FR46+HO46+JK46+LS46+NO46+PK46+RG46+TC46</f>
        <v>0</v>
      </c>
      <c r="V46" s="250">
        <f>CA46+DW46+FS46+HP46+JL46+LT46+NP46+PL46+RH46+TD46</f>
        <v>0</v>
      </c>
      <c r="W46" s="238">
        <f t="shared" si="255"/>
        <v>0</v>
      </c>
      <c r="X46" s="250">
        <f>CC46+DY46+FU46+HR46+JN46+LV46+NR46+PN46+RJ46+TF46</f>
        <v>0</v>
      </c>
      <c r="Y46" s="250">
        <f>CD46+DZ46+FV46+HS46+JO46+LW46+NS46+PO46+RK46+TG46</f>
        <v>0</v>
      </c>
      <c r="Z46" s="250">
        <f>CE46+EA46+FW46+HT46+JP46+LX46+NT46+PP46+RL46+TH46</f>
        <v>0</v>
      </c>
      <c r="AA46" s="238">
        <f t="shared" si="256"/>
        <v>0</v>
      </c>
      <c r="AB46" s="250">
        <f>CG46+EC46+FY46+HV46+JR46+LZ46+NV46+PR46+RN46+TJ46</f>
        <v>0</v>
      </c>
      <c r="AC46" s="250">
        <f>CH46+ED46+FZ46+HW46+JS46+MA46+NW46+PS46+RO46+TK46</f>
        <v>0</v>
      </c>
      <c r="AD46" s="250">
        <f>CI46+EE46+GA46+HX46+JT46+MB46+NX46+PT46+RP46+TL46</f>
        <v>0</v>
      </c>
      <c r="AE46" s="250">
        <f t="shared" si="257"/>
        <v>0</v>
      </c>
      <c r="AF46" s="238">
        <f t="shared" si="343"/>
        <v>0</v>
      </c>
      <c r="AG46" s="250">
        <f>CL46+EH46+GD46+IA46+JW46+ME46+OA46+PW46+RS46+TO46</f>
        <v>0</v>
      </c>
      <c r="AH46" s="250">
        <f>CM46+EI46+GE46+IB46+JZ46+MF46+OB46+PX46+RT46+TP46</f>
        <v>0</v>
      </c>
      <c r="AI46" s="250">
        <f>CN46+EJ46+GF46+IC46+KA46+MG46+OC46+PY46+RU46+TQ46</f>
        <v>0</v>
      </c>
      <c r="AJ46" s="238">
        <f t="shared" si="258"/>
        <v>0</v>
      </c>
      <c r="AK46" s="250">
        <f>CP46+EL46+GH46+IE46+KC46+MI46+OE46+QA46+RW46+TS46</f>
        <v>0</v>
      </c>
      <c r="AL46" s="250">
        <f>CQ46+EM46+GI46+IF46+KD46+MJ46+OF46+QB46+RX46+TT46</f>
        <v>0</v>
      </c>
      <c r="AM46" s="250">
        <f>CR46+EN46+GJ46+IG46+KE46+MK46+OG46+QC46+RY46+TU46</f>
        <v>0</v>
      </c>
      <c r="AN46" s="238">
        <f t="shared" si="259"/>
        <v>0</v>
      </c>
      <c r="AO46" s="250">
        <f>CT46+EP46+GL46+II46+KG46+MM46+OI46+QE46+SA46+TW46</f>
        <v>0</v>
      </c>
      <c r="AP46" s="250">
        <f>CU46+EQ46+GM46+IJ46+KH46+MN46+OJ46+QF46+SB46+TX46</f>
        <v>0</v>
      </c>
      <c r="AQ46" s="250">
        <f>CV46+ER46+GN46+IK46+KI46+MO46+OK46+QG46+SC46+TY46</f>
        <v>0</v>
      </c>
      <c r="AR46" s="238">
        <f t="shared" si="260"/>
        <v>0</v>
      </c>
      <c r="AS46" s="250">
        <f>CX46+ET46+GP46+IM46+KK46+MQ46+OM46+QI46+SE46+UA46</f>
        <v>0</v>
      </c>
      <c r="AT46" s="250">
        <f>CY46+EU46+GQ46+IN46+KL46+MR46+ON46+QJ46+SF46+UB46</f>
        <v>0</v>
      </c>
      <c r="AU46" s="250">
        <f>CZ46+EV46+GR46+IO46+KM46+MS46+OO46+QK46+SG46+UC46</f>
        <v>0</v>
      </c>
      <c r="AV46" s="238">
        <f t="shared" si="261"/>
        <v>0</v>
      </c>
      <c r="AW46" s="238">
        <f t="shared" si="344"/>
        <v>0</v>
      </c>
      <c r="AX46" s="250">
        <f t="shared" si="47"/>
        <v>0</v>
      </c>
      <c r="AY46" s="238">
        <f t="shared" si="345"/>
        <v>0</v>
      </c>
      <c r="AZ46" s="238">
        <f>DE46+FA46+GW46+IT46+KR46+MX46+OT46+QP46+SL46+UH46</f>
        <v>0</v>
      </c>
      <c r="BA46" s="238">
        <f>DF46+FB46+GX46+IU46+KS46+MY46+OU46+QQ46+SM46+UI46</f>
        <v>0</v>
      </c>
      <c r="BB46" s="239">
        <f>CK46+EG46+GC46+HZ46+JV46+MD46+NZ46+PV46+RR46+TN46</f>
        <v>0</v>
      </c>
      <c r="BC46" s="239">
        <f t="shared" si="45"/>
        <v>0</v>
      </c>
      <c r="BD46" s="238">
        <f>AZ46-DE46-FA46-GW46-IT46-KR46-MX46-OT46-QP46-SL46-UH46</f>
        <v>0</v>
      </c>
      <c r="BE46" s="240"/>
      <c r="BF46" s="241">
        <f t="shared" si="15"/>
        <v>0</v>
      </c>
      <c r="BG46" s="241">
        <f t="shared" si="49"/>
        <v>0</v>
      </c>
      <c r="BH46" s="242"/>
      <c r="BI46" s="242"/>
      <c r="BJ46" s="241"/>
      <c r="BK46" s="251"/>
      <c r="BL46" s="251">
        <f>DI46+FE46+HB46+IX46+LF46+NB46+OX46+QT46+SP46</f>
        <v>0</v>
      </c>
      <c r="BM46" s="251"/>
      <c r="BN46" s="251"/>
      <c r="BO46" s="238">
        <f t="shared" si="346"/>
        <v>0</v>
      </c>
      <c r="BP46" s="251">
        <f t="shared" si="347"/>
        <v>0</v>
      </c>
      <c r="BQ46" s="251"/>
      <c r="BR46" s="251"/>
      <c r="BS46" s="251"/>
      <c r="BT46" s="238">
        <f t="shared" si="348"/>
        <v>0</v>
      </c>
      <c r="BU46" s="251"/>
      <c r="BV46" s="251"/>
      <c r="BW46" s="251"/>
      <c r="BX46" s="238">
        <f t="shared" si="50"/>
        <v>0</v>
      </c>
      <c r="BY46" s="251"/>
      <c r="BZ46" s="251"/>
      <c r="CA46" s="251"/>
      <c r="CB46" s="238">
        <f t="shared" si="51"/>
        <v>0</v>
      </c>
      <c r="CC46" s="251"/>
      <c r="CD46" s="251"/>
      <c r="CE46" s="251"/>
      <c r="CF46" s="238">
        <f t="shared" si="104"/>
        <v>0</v>
      </c>
      <c r="CG46" s="251"/>
      <c r="CH46" s="251"/>
      <c r="CI46" s="251"/>
      <c r="CJ46" s="251">
        <f t="shared" ref="CJ46:CJ104" si="390">SUM(CG46:CI46)</f>
        <v>0</v>
      </c>
      <c r="CK46" s="238">
        <f t="shared" si="149"/>
        <v>0</v>
      </c>
      <c r="CL46" s="251"/>
      <c r="CM46" s="251"/>
      <c r="CN46" s="251"/>
      <c r="CO46" s="238">
        <f t="shared" si="262"/>
        <v>0</v>
      </c>
      <c r="CP46" s="251"/>
      <c r="CQ46" s="251"/>
      <c r="CR46" s="251"/>
      <c r="CS46" s="238">
        <f t="shared" si="263"/>
        <v>0</v>
      </c>
      <c r="CT46" s="251"/>
      <c r="CU46" s="251"/>
      <c r="CV46" s="251"/>
      <c r="CW46" s="238">
        <f t="shared" si="264"/>
        <v>0</v>
      </c>
      <c r="CX46" s="251"/>
      <c r="CY46" s="251"/>
      <c r="CZ46" s="251"/>
      <c r="DA46" s="251">
        <f t="shared" ref="DA46:DA104" si="391">SUM(CX46:CZ46)</f>
        <v>0</v>
      </c>
      <c r="DB46" s="238">
        <f t="shared" si="349"/>
        <v>0</v>
      </c>
      <c r="DC46" s="238"/>
      <c r="DD46" s="251">
        <f t="shared" si="150"/>
        <v>0</v>
      </c>
      <c r="DE46" s="238"/>
      <c r="DF46" s="238"/>
      <c r="DG46" s="243">
        <f t="shared" si="151"/>
        <v>0</v>
      </c>
      <c r="DH46" s="242"/>
      <c r="DI46" s="250"/>
      <c r="DJ46" s="250"/>
      <c r="DK46" s="250">
        <f t="shared" si="350"/>
        <v>0</v>
      </c>
      <c r="DL46" s="250">
        <f t="shared" si="351"/>
        <v>0</v>
      </c>
      <c r="DM46" s="250"/>
      <c r="DN46" s="250"/>
      <c r="DO46" s="250"/>
      <c r="DP46" s="238">
        <f t="shared" si="352"/>
        <v>0</v>
      </c>
      <c r="DQ46" s="250"/>
      <c r="DR46" s="250"/>
      <c r="DS46" s="250"/>
      <c r="DT46" s="238">
        <f t="shared" si="265"/>
        <v>0</v>
      </c>
      <c r="DU46" s="250"/>
      <c r="DV46" s="250"/>
      <c r="DW46" s="250"/>
      <c r="DX46" s="238">
        <f t="shared" si="266"/>
        <v>0</v>
      </c>
      <c r="DY46" s="250"/>
      <c r="DZ46" s="250"/>
      <c r="EA46" s="250"/>
      <c r="EB46" s="238">
        <f t="shared" si="267"/>
        <v>0</v>
      </c>
      <c r="EC46" s="250"/>
      <c r="ED46" s="250"/>
      <c r="EE46" s="250"/>
      <c r="EF46" s="265">
        <f t="shared" si="152"/>
        <v>0</v>
      </c>
      <c r="EG46" s="259">
        <f t="shared" si="353"/>
        <v>0</v>
      </c>
      <c r="EH46" s="250"/>
      <c r="EI46" s="250"/>
      <c r="EJ46" s="250"/>
      <c r="EK46" s="238">
        <f t="shared" si="58"/>
        <v>0</v>
      </c>
      <c r="EL46" s="250"/>
      <c r="EM46" s="250"/>
      <c r="EN46" s="250"/>
      <c r="EO46" s="238">
        <f t="shared" si="59"/>
        <v>0</v>
      </c>
      <c r="EP46" s="250"/>
      <c r="EQ46" s="250"/>
      <c r="ER46" s="250"/>
      <c r="ES46" s="238">
        <f t="shared" si="268"/>
        <v>0</v>
      </c>
      <c r="ET46" s="250"/>
      <c r="EU46" s="250"/>
      <c r="EV46" s="250"/>
      <c r="EW46" s="265">
        <f t="shared" si="154"/>
        <v>0</v>
      </c>
      <c r="EX46" s="260">
        <f t="shared" si="269"/>
        <v>0</v>
      </c>
      <c r="EY46" s="238">
        <f t="shared" si="354"/>
        <v>0</v>
      </c>
      <c r="EZ46" s="250">
        <f t="shared" si="155"/>
        <v>0</v>
      </c>
      <c r="FA46" s="238"/>
      <c r="FB46" s="238"/>
      <c r="FC46" s="246">
        <f t="shared" si="108"/>
        <v>0</v>
      </c>
      <c r="FD46" s="242"/>
      <c r="FE46" s="250"/>
      <c r="FF46" s="250"/>
      <c r="FG46" s="250">
        <f t="shared" si="355"/>
        <v>0</v>
      </c>
      <c r="FH46" s="250">
        <f t="shared" si="356"/>
        <v>0</v>
      </c>
      <c r="FI46" s="250"/>
      <c r="FJ46" s="250"/>
      <c r="FK46" s="250"/>
      <c r="FL46" s="238">
        <f t="shared" si="357"/>
        <v>0</v>
      </c>
      <c r="FM46" s="250"/>
      <c r="FN46" s="250"/>
      <c r="FO46" s="250"/>
      <c r="FP46" s="238">
        <f t="shared" si="270"/>
        <v>0</v>
      </c>
      <c r="FQ46" s="250"/>
      <c r="FR46" s="250"/>
      <c r="FS46" s="250"/>
      <c r="FT46" s="238">
        <f t="shared" si="271"/>
        <v>0</v>
      </c>
      <c r="FU46" s="250"/>
      <c r="FV46" s="250"/>
      <c r="FW46" s="250"/>
      <c r="FX46" s="238">
        <f t="shared" si="272"/>
        <v>0</v>
      </c>
      <c r="FY46" s="250"/>
      <c r="FZ46" s="250"/>
      <c r="GA46" s="250"/>
      <c r="GB46" s="265">
        <f t="shared" si="156"/>
        <v>0</v>
      </c>
      <c r="GC46" s="259">
        <f t="shared" si="358"/>
        <v>0</v>
      </c>
      <c r="GD46" s="250"/>
      <c r="GE46" s="250"/>
      <c r="GF46" s="250"/>
      <c r="GG46" s="238">
        <f t="shared" si="273"/>
        <v>0</v>
      </c>
      <c r="GH46" s="250"/>
      <c r="GI46" s="250"/>
      <c r="GJ46" s="250"/>
      <c r="GK46" s="238">
        <f t="shared" si="274"/>
        <v>0</v>
      </c>
      <c r="GL46" s="250"/>
      <c r="GM46" s="250"/>
      <c r="GN46" s="250"/>
      <c r="GO46" s="238">
        <f t="shared" si="275"/>
        <v>0</v>
      </c>
      <c r="GP46" s="250"/>
      <c r="GQ46" s="250"/>
      <c r="GR46" s="250"/>
      <c r="GS46" s="265">
        <f t="shared" si="157"/>
        <v>0</v>
      </c>
      <c r="GT46" s="260">
        <f t="shared" si="276"/>
        <v>0</v>
      </c>
      <c r="GU46" s="238">
        <f t="shared" si="359"/>
        <v>0</v>
      </c>
      <c r="GV46" s="250">
        <f t="shared" si="67"/>
        <v>0</v>
      </c>
      <c r="GW46" s="238"/>
      <c r="GX46" s="238"/>
      <c r="GY46" s="246">
        <f t="shared" si="112"/>
        <v>0</v>
      </c>
      <c r="GZ46" s="242"/>
      <c r="HA46" s="242"/>
      <c r="HB46" s="250"/>
      <c r="HC46" s="250"/>
      <c r="HD46" s="250">
        <f t="shared" ref="HD46:HD105" si="392">SUM(HB46:HC46)</f>
        <v>0</v>
      </c>
      <c r="HE46" s="250">
        <f t="shared" si="360"/>
        <v>0</v>
      </c>
      <c r="HF46" s="250"/>
      <c r="HG46" s="250"/>
      <c r="HH46" s="238"/>
      <c r="HI46" s="238">
        <f t="shared" si="361"/>
        <v>0</v>
      </c>
      <c r="HJ46" s="250"/>
      <c r="HK46" s="250"/>
      <c r="HL46" s="250"/>
      <c r="HM46" s="238">
        <f t="shared" si="277"/>
        <v>0</v>
      </c>
      <c r="HN46" s="250"/>
      <c r="HO46" s="250"/>
      <c r="HP46" s="250"/>
      <c r="HQ46" s="238">
        <f t="shared" si="278"/>
        <v>0</v>
      </c>
      <c r="HR46" s="250"/>
      <c r="HS46" s="250"/>
      <c r="HT46" s="250"/>
      <c r="HU46" s="238">
        <f t="shared" si="279"/>
        <v>0</v>
      </c>
      <c r="HV46" s="250"/>
      <c r="HW46" s="250"/>
      <c r="HX46" s="250"/>
      <c r="HY46" s="265">
        <f t="shared" si="158"/>
        <v>0</v>
      </c>
      <c r="HZ46" s="259">
        <f t="shared" si="280"/>
        <v>0</v>
      </c>
      <c r="IA46" s="250"/>
      <c r="IB46" s="250"/>
      <c r="IC46" s="250"/>
      <c r="ID46" s="238">
        <f t="shared" si="281"/>
        <v>0</v>
      </c>
      <c r="IE46" s="250"/>
      <c r="IF46" s="250"/>
      <c r="IG46" s="250"/>
      <c r="IH46" s="238">
        <f t="shared" si="282"/>
        <v>0</v>
      </c>
      <c r="II46" s="250"/>
      <c r="IJ46" s="250"/>
      <c r="IK46" s="250"/>
      <c r="IL46" s="238">
        <f t="shared" si="283"/>
        <v>0</v>
      </c>
      <c r="IM46" s="250"/>
      <c r="IN46" s="250"/>
      <c r="IO46" s="250"/>
      <c r="IP46" s="265">
        <f t="shared" si="284"/>
        <v>0</v>
      </c>
      <c r="IQ46" s="260">
        <f t="shared" si="285"/>
        <v>0</v>
      </c>
      <c r="IR46" s="238">
        <f t="shared" si="362"/>
        <v>0</v>
      </c>
      <c r="IS46" s="250">
        <f t="shared" si="73"/>
        <v>0</v>
      </c>
      <c r="IT46" s="238"/>
      <c r="IU46" s="238"/>
      <c r="IV46" s="246">
        <f t="shared" si="286"/>
        <v>0</v>
      </c>
      <c r="IW46" s="242"/>
      <c r="IX46" s="254"/>
      <c r="IY46" s="254"/>
      <c r="IZ46" s="247"/>
      <c r="JA46" s="254"/>
      <c r="JB46" s="254"/>
      <c r="JC46" s="254"/>
      <c r="JD46" s="254"/>
      <c r="JE46" s="247"/>
      <c r="JF46" s="254"/>
      <c r="JG46" s="254"/>
      <c r="JH46" s="254"/>
      <c r="JI46" s="247"/>
      <c r="JJ46" s="254"/>
      <c r="JK46" s="254"/>
      <c r="JL46" s="254"/>
      <c r="JM46" s="247"/>
      <c r="JN46" s="254"/>
      <c r="JO46" s="254"/>
      <c r="JP46" s="254"/>
      <c r="JQ46" s="247"/>
      <c r="JR46" s="254"/>
      <c r="JS46" s="254"/>
      <c r="JT46" s="254"/>
      <c r="JU46" s="270"/>
      <c r="JV46" s="261"/>
      <c r="JW46" s="558"/>
      <c r="JX46" s="588"/>
      <c r="JY46" s="589"/>
      <c r="JZ46" s="571"/>
      <c r="KA46" s="254"/>
      <c r="KB46" s="247"/>
      <c r="KC46" s="254"/>
      <c r="KD46" s="254"/>
      <c r="KE46" s="254"/>
      <c r="KF46" s="247"/>
      <c r="KG46" s="254"/>
      <c r="KH46" s="254"/>
      <c r="KI46" s="254"/>
      <c r="KJ46" s="247"/>
      <c r="KK46" s="254"/>
      <c r="KL46" s="254"/>
      <c r="KM46" s="254"/>
      <c r="KN46" s="270"/>
      <c r="KO46" s="262"/>
      <c r="KP46" s="247"/>
      <c r="KQ46" s="254"/>
      <c r="KR46" s="247"/>
      <c r="KS46" s="248"/>
      <c r="KT46" s="211">
        <f>JV46-KO46</f>
        <v>0</v>
      </c>
      <c r="KU46" s="211"/>
      <c r="KV46" s="211"/>
      <c r="KW46" s="211"/>
      <c r="KX46" s="211"/>
      <c r="KY46" s="211"/>
      <c r="KZ46" s="211"/>
      <c r="LA46" s="211"/>
      <c r="LB46" s="211"/>
      <c r="LC46" s="211"/>
      <c r="LD46" s="211"/>
      <c r="LF46" s="193"/>
      <c r="LG46" s="193"/>
      <c r="LH46" s="194">
        <f t="shared" si="363"/>
        <v>0</v>
      </c>
      <c r="LI46" s="193">
        <f t="shared" si="364"/>
        <v>0</v>
      </c>
      <c r="LJ46" s="193"/>
      <c r="LK46" s="193"/>
      <c r="LL46" s="193"/>
      <c r="LM46" s="194">
        <f t="shared" si="365"/>
        <v>0</v>
      </c>
      <c r="LN46" s="193"/>
      <c r="LO46" s="193"/>
      <c r="LP46" s="193"/>
      <c r="LQ46" s="194">
        <f t="shared" si="287"/>
        <v>0</v>
      </c>
      <c r="LR46" s="193"/>
      <c r="LS46" s="193"/>
      <c r="LT46" s="193"/>
      <c r="LU46" s="194">
        <f t="shared" si="288"/>
        <v>0</v>
      </c>
      <c r="LV46" s="193"/>
      <c r="LW46" s="193"/>
      <c r="LX46" s="193"/>
      <c r="LY46" s="194">
        <f t="shared" si="289"/>
        <v>0</v>
      </c>
      <c r="LZ46" s="193"/>
      <c r="MA46" s="193"/>
      <c r="MB46" s="193"/>
      <c r="MC46" s="123">
        <f t="shared" si="160"/>
        <v>0</v>
      </c>
      <c r="MD46" s="121">
        <f t="shared" si="366"/>
        <v>0</v>
      </c>
      <c r="ME46" s="193"/>
      <c r="MF46" s="193"/>
      <c r="MG46" s="193"/>
      <c r="MH46" s="194">
        <f t="shared" si="290"/>
        <v>0</v>
      </c>
      <c r="MI46" s="193"/>
      <c r="MJ46" s="193"/>
      <c r="MK46" s="193"/>
      <c r="ML46" s="194">
        <f t="shared" si="291"/>
        <v>0</v>
      </c>
      <c r="MM46" s="193"/>
      <c r="MN46" s="193"/>
      <c r="MO46" s="193"/>
      <c r="MP46" s="194">
        <f t="shared" si="292"/>
        <v>0</v>
      </c>
      <c r="MQ46" s="193"/>
      <c r="MR46" s="193"/>
      <c r="MS46" s="193"/>
      <c r="MT46" s="123">
        <f t="shared" si="293"/>
        <v>0</v>
      </c>
      <c r="MU46" s="121">
        <f t="shared" si="367"/>
        <v>0</v>
      </c>
      <c r="MV46" s="17">
        <f t="shared" si="368"/>
        <v>0</v>
      </c>
      <c r="MW46" s="193">
        <f t="shared" si="79"/>
        <v>0</v>
      </c>
      <c r="MX46" s="194"/>
      <c r="MY46" s="194"/>
      <c r="MZ46" s="115">
        <f t="shared" si="162"/>
        <v>0</v>
      </c>
      <c r="NB46" s="193"/>
      <c r="NC46" s="193"/>
      <c r="ND46" s="194">
        <f t="shared" si="369"/>
        <v>0</v>
      </c>
      <c r="NE46" s="193"/>
      <c r="NF46" s="193"/>
      <c r="NG46" s="193"/>
      <c r="NH46" s="193"/>
      <c r="NI46" s="194">
        <f t="shared" si="370"/>
        <v>0</v>
      </c>
      <c r="NJ46" s="193"/>
      <c r="NK46" s="193"/>
      <c r="NL46" s="193"/>
      <c r="NM46" s="194">
        <f t="shared" si="294"/>
        <v>0</v>
      </c>
      <c r="NN46" s="193"/>
      <c r="NO46" s="193"/>
      <c r="NP46" s="193"/>
      <c r="NQ46" s="194">
        <f t="shared" si="295"/>
        <v>0</v>
      </c>
      <c r="NR46" s="193"/>
      <c r="NS46" s="193"/>
      <c r="NT46" s="193"/>
      <c r="NU46" s="194">
        <f t="shared" si="296"/>
        <v>0</v>
      </c>
      <c r="NV46" s="193"/>
      <c r="NW46" s="193"/>
      <c r="NX46" s="193"/>
      <c r="NY46" s="123">
        <f t="shared" si="163"/>
        <v>0</v>
      </c>
      <c r="NZ46" s="121">
        <f t="shared" si="297"/>
        <v>0</v>
      </c>
      <c r="OA46" s="193"/>
      <c r="OB46" s="193"/>
      <c r="OC46" s="193"/>
      <c r="OD46" s="194">
        <f t="shared" si="298"/>
        <v>0</v>
      </c>
      <c r="OE46" s="193"/>
      <c r="OF46" s="193"/>
      <c r="OG46" s="193"/>
      <c r="OH46" s="194">
        <f t="shared" si="299"/>
        <v>0</v>
      </c>
      <c r="OI46" s="193"/>
      <c r="OJ46" s="193"/>
      <c r="OK46" s="193"/>
      <c r="OL46" s="194">
        <f t="shared" si="300"/>
        <v>0</v>
      </c>
      <c r="OM46" s="193"/>
      <c r="ON46" s="193"/>
      <c r="OO46" s="193"/>
      <c r="OP46" s="123">
        <f t="shared" si="164"/>
        <v>0</v>
      </c>
      <c r="OQ46" s="122">
        <f t="shared" si="301"/>
        <v>0</v>
      </c>
      <c r="OR46" s="17">
        <f t="shared" si="371"/>
        <v>0</v>
      </c>
      <c r="OS46" s="193">
        <f t="shared" si="84"/>
        <v>0</v>
      </c>
      <c r="OT46" s="194"/>
      <c r="OU46" s="194"/>
      <c r="OV46" s="115">
        <f t="shared" si="302"/>
        <v>0</v>
      </c>
      <c r="OX46" s="193"/>
      <c r="OY46" s="193"/>
      <c r="OZ46" s="194">
        <f t="shared" si="372"/>
        <v>0</v>
      </c>
      <c r="PA46" s="193">
        <f t="shared" si="373"/>
        <v>0</v>
      </c>
      <c r="PB46" s="193"/>
      <c r="PC46" s="193"/>
      <c r="PD46" s="193"/>
      <c r="PE46" s="194">
        <f t="shared" si="374"/>
        <v>0</v>
      </c>
      <c r="PF46" s="193"/>
      <c r="PG46" s="193"/>
      <c r="PH46" s="193"/>
      <c r="PI46" s="194">
        <f t="shared" si="303"/>
        <v>0</v>
      </c>
      <c r="PJ46" s="193"/>
      <c r="PK46" s="193"/>
      <c r="PL46" s="193"/>
      <c r="PM46" s="194">
        <f t="shared" si="304"/>
        <v>0</v>
      </c>
      <c r="PN46" s="193"/>
      <c r="PO46" s="193"/>
      <c r="PP46" s="193"/>
      <c r="PQ46" s="194">
        <f t="shared" si="305"/>
        <v>0</v>
      </c>
      <c r="PR46" s="193"/>
      <c r="PS46" s="193"/>
      <c r="PT46" s="193"/>
      <c r="PU46" s="123">
        <f t="shared" si="165"/>
        <v>0</v>
      </c>
      <c r="PV46" s="121">
        <f t="shared" si="375"/>
        <v>0</v>
      </c>
      <c r="PW46" s="193"/>
      <c r="PX46" s="193"/>
      <c r="PY46" s="193"/>
      <c r="PZ46" s="194">
        <f t="shared" si="306"/>
        <v>0</v>
      </c>
      <c r="QA46" s="193"/>
      <c r="QB46" s="193"/>
      <c r="QC46" s="193"/>
      <c r="QD46" s="194">
        <f t="shared" si="307"/>
        <v>0</v>
      </c>
      <c r="QE46" s="193"/>
      <c r="QF46" s="193"/>
      <c r="QG46" s="193"/>
      <c r="QH46" s="194">
        <f t="shared" si="308"/>
        <v>0</v>
      </c>
      <c r="QI46" s="193"/>
      <c r="QJ46" s="193"/>
      <c r="QK46" s="193"/>
      <c r="QL46" s="123">
        <f t="shared" si="309"/>
        <v>0</v>
      </c>
      <c r="QM46" s="122">
        <f t="shared" si="310"/>
        <v>0</v>
      </c>
      <c r="QN46" s="17">
        <f t="shared" si="376"/>
        <v>0</v>
      </c>
      <c r="QO46" s="193">
        <f t="shared" si="89"/>
        <v>0</v>
      </c>
      <c r="QP46" s="194"/>
      <c r="QQ46" s="194"/>
      <c r="QR46" s="115">
        <f t="shared" si="129"/>
        <v>0</v>
      </c>
      <c r="QT46" s="193"/>
      <c r="QU46" s="193"/>
      <c r="QV46" s="194">
        <f t="shared" si="377"/>
        <v>0</v>
      </c>
      <c r="QW46" s="193">
        <f t="shared" si="378"/>
        <v>0</v>
      </c>
      <c r="QX46" s="193"/>
      <c r="QY46" s="193"/>
      <c r="QZ46" s="193"/>
      <c r="RA46" s="194">
        <f t="shared" si="379"/>
        <v>0</v>
      </c>
      <c r="RB46" s="193"/>
      <c r="RC46" s="193"/>
      <c r="RD46" s="193"/>
      <c r="RE46" s="194">
        <f t="shared" si="311"/>
        <v>0</v>
      </c>
      <c r="RF46" s="193"/>
      <c r="RG46" s="193"/>
      <c r="RH46" s="193"/>
      <c r="RI46" s="194">
        <f t="shared" si="312"/>
        <v>0</v>
      </c>
      <c r="RJ46" s="193"/>
      <c r="RK46" s="193"/>
      <c r="RL46" s="193"/>
      <c r="RM46" s="194">
        <f t="shared" si="313"/>
        <v>0</v>
      </c>
      <c r="RN46" s="193"/>
      <c r="RO46" s="193"/>
      <c r="RP46" s="193"/>
      <c r="RQ46" s="123">
        <f t="shared" si="314"/>
        <v>0</v>
      </c>
      <c r="RR46" s="121">
        <f t="shared" si="380"/>
        <v>0</v>
      </c>
      <c r="RS46" s="193"/>
      <c r="RT46" s="193"/>
      <c r="RU46" s="193"/>
      <c r="RV46" s="194">
        <f t="shared" si="315"/>
        <v>0</v>
      </c>
      <c r="RW46" s="193"/>
      <c r="RX46" s="193"/>
      <c r="RY46" s="193"/>
      <c r="RZ46" s="194">
        <f t="shared" si="316"/>
        <v>0</v>
      </c>
      <c r="SA46" s="193"/>
      <c r="SB46" s="193"/>
      <c r="SC46" s="193"/>
      <c r="SD46" s="194">
        <f t="shared" si="317"/>
        <v>0</v>
      </c>
      <c r="SE46" s="193"/>
      <c r="SF46" s="193"/>
      <c r="SG46" s="193"/>
      <c r="SH46" s="123">
        <f t="shared" si="318"/>
        <v>0</v>
      </c>
      <c r="SI46" s="122">
        <f t="shared" si="319"/>
        <v>0</v>
      </c>
      <c r="SJ46" s="17">
        <f t="shared" si="381"/>
        <v>0</v>
      </c>
      <c r="SK46" s="193">
        <f t="shared" si="93"/>
        <v>0</v>
      </c>
      <c r="SL46" s="194"/>
      <c r="SM46" s="194"/>
      <c r="SN46" s="115">
        <f t="shared" si="136"/>
        <v>0</v>
      </c>
      <c r="SP46" s="193"/>
      <c r="SQ46" s="193"/>
      <c r="SR46" s="194">
        <f t="shared" si="382"/>
        <v>0</v>
      </c>
      <c r="SS46" s="193">
        <f t="shared" si="383"/>
        <v>0</v>
      </c>
      <c r="ST46" s="193"/>
      <c r="SU46" s="193"/>
      <c r="SV46" s="193"/>
      <c r="SW46" s="194">
        <f t="shared" si="384"/>
        <v>0</v>
      </c>
      <c r="SX46" s="193"/>
      <c r="SY46" s="193"/>
      <c r="SZ46" s="193"/>
      <c r="TA46" s="194">
        <f t="shared" si="320"/>
        <v>0</v>
      </c>
      <c r="TB46" s="193"/>
      <c r="TC46" s="193"/>
      <c r="TD46" s="193"/>
      <c r="TE46" s="194">
        <f t="shared" si="321"/>
        <v>0</v>
      </c>
      <c r="TF46" s="193"/>
      <c r="TG46" s="193"/>
      <c r="TH46" s="193"/>
      <c r="TI46" s="194">
        <f t="shared" si="322"/>
        <v>0</v>
      </c>
      <c r="TJ46" s="193"/>
      <c r="TK46" s="193"/>
      <c r="TL46" s="193"/>
      <c r="TM46" s="123">
        <f t="shared" si="323"/>
        <v>0</v>
      </c>
      <c r="TN46" s="121">
        <f t="shared" si="324"/>
        <v>0</v>
      </c>
      <c r="TO46" s="193"/>
      <c r="TP46" s="193"/>
      <c r="TQ46" s="193"/>
      <c r="TR46" s="194">
        <f t="shared" si="325"/>
        <v>0</v>
      </c>
      <c r="TS46" s="193"/>
      <c r="TT46" s="193"/>
      <c r="TU46" s="193"/>
      <c r="TV46" s="194">
        <f t="shared" si="326"/>
        <v>0</v>
      </c>
      <c r="TW46" s="193"/>
      <c r="TX46" s="193"/>
      <c r="TY46" s="193"/>
      <c r="TZ46" s="194">
        <f t="shared" si="327"/>
        <v>0</v>
      </c>
      <c r="UA46" s="193"/>
      <c r="UB46" s="193"/>
      <c r="UC46" s="193"/>
      <c r="UD46" s="123">
        <f t="shared" si="328"/>
        <v>0</v>
      </c>
      <c r="UE46" s="122">
        <f t="shared" si="329"/>
        <v>0</v>
      </c>
      <c r="UF46" s="17">
        <f t="shared" si="385"/>
        <v>0</v>
      </c>
      <c r="UG46" s="193">
        <f t="shared" si="98"/>
        <v>0</v>
      </c>
      <c r="UH46" s="194"/>
      <c r="UI46" s="194"/>
      <c r="UJ46" s="194"/>
      <c r="UK46" s="115">
        <f t="shared" si="141"/>
        <v>0</v>
      </c>
      <c r="UL46" s="115">
        <f>CK46+EG46+GC46+HZ46+JV46+MD46+NZ46+PV46+RR46+TN46</f>
        <v>0</v>
      </c>
      <c r="UM46" s="115">
        <f>UL46-AF46</f>
        <v>0</v>
      </c>
      <c r="UN46" s="115">
        <f>DB46+EX46+GT46+IQ46+KO46+MU46+OQ46+QM46+SI46+UE46</f>
        <v>0</v>
      </c>
      <c r="UO46" s="115">
        <f>UN46-AW46</f>
        <v>0</v>
      </c>
      <c r="UP46" s="115"/>
      <c r="UQ46" s="115"/>
      <c r="UR46" s="115">
        <f>BU46+DQ46+FM46+HJ46+JF46+LN46+NJ46+PF46+RB46+SX46</f>
        <v>0</v>
      </c>
      <c r="US46" s="115">
        <f>UR46-P46</f>
        <v>0</v>
      </c>
      <c r="UT46" s="115"/>
      <c r="UU46" s="115"/>
      <c r="UV46" s="115"/>
      <c r="UW46" s="115">
        <f>H46</f>
        <v>0</v>
      </c>
      <c r="UX46" s="115">
        <f>AF46</f>
        <v>0</v>
      </c>
      <c r="UY46" s="115"/>
      <c r="UZ46" s="115"/>
      <c r="VA46" s="130">
        <f t="shared" si="386"/>
        <v>0</v>
      </c>
      <c r="VB46" s="193">
        <f>BM46+DI46+FE46+HB46+IX46+LF46+NB46+OX46+QT46+SP46</f>
        <v>0</v>
      </c>
      <c r="VC46" s="193">
        <f>BN46+DJ46+FF46+HC46+IY46+LG46+NC46+OY46+QU46+SQ46</f>
        <v>0</v>
      </c>
      <c r="VD46" s="194">
        <f t="shared" si="330"/>
        <v>0</v>
      </c>
      <c r="VE46" s="193">
        <f t="shared" si="387"/>
        <v>0</v>
      </c>
      <c r="VF46" s="193"/>
      <c r="VG46" s="193"/>
      <c r="VH46" s="193"/>
      <c r="VI46" s="194">
        <f t="shared" si="388"/>
        <v>0</v>
      </c>
      <c r="VJ46" s="193"/>
      <c r="VK46" s="193"/>
      <c r="VL46" s="193"/>
      <c r="VM46" s="194">
        <f t="shared" si="331"/>
        <v>0</v>
      </c>
      <c r="VN46" s="193"/>
      <c r="VO46" s="193"/>
      <c r="VP46" s="193"/>
      <c r="VQ46" s="194">
        <f t="shared" si="332"/>
        <v>0</v>
      </c>
      <c r="VR46" s="193"/>
      <c r="VS46" s="193"/>
      <c r="VT46" s="193"/>
      <c r="VU46" s="194">
        <f t="shared" si="333"/>
        <v>0</v>
      </c>
      <c r="VV46" s="193"/>
      <c r="VW46" s="193"/>
      <c r="VX46" s="193"/>
      <c r="VY46" s="193"/>
      <c r="VZ46" s="121">
        <f t="shared" si="334"/>
        <v>0</v>
      </c>
      <c r="WA46" s="193"/>
      <c r="WB46" s="193"/>
      <c r="WC46" s="193"/>
      <c r="WD46" s="194">
        <f t="shared" si="335"/>
        <v>0</v>
      </c>
      <c r="WE46" s="193"/>
      <c r="WF46" s="193"/>
      <c r="WG46" s="193"/>
      <c r="WH46" s="194">
        <f t="shared" si="336"/>
        <v>0</v>
      </c>
      <c r="WI46" s="193"/>
      <c r="WJ46" s="193"/>
      <c r="WK46" s="193"/>
      <c r="WL46" s="194">
        <f t="shared" si="337"/>
        <v>0</v>
      </c>
      <c r="WM46" s="193"/>
      <c r="WN46" s="193"/>
      <c r="WO46" s="193"/>
      <c r="WP46" s="193"/>
      <c r="WQ46" s="122">
        <f t="shared" si="338"/>
        <v>0</v>
      </c>
      <c r="WR46" s="129">
        <f t="shared" si="389"/>
        <v>0</v>
      </c>
      <c r="WS46" s="125"/>
      <c r="WT46" s="194"/>
      <c r="WU46" s="194"/>
      <c r="WV46" s="115">
        <f t="shared" si="339"/>
        <v>0</v>
      </c>
      <c r="WY46" s="115">
        <f>VI46-BT46-DP46-FL46-HI46-JE46-LM46-NI46-PE46-RA46-SW46</f>
        <v>0</v>
      </c>
      <c r="WZ46" s="115">
        <f>VD46-BO46-DK46-FG46-HD46-IZ46-LH46-ND46-OZ46-QV46-SR46</f>
        <v>0</v>
      </c>
    </row>
    <row r="47" spans="1:624" s="114" customFormat="1" ht="21" hidden="1" customHeight="1" x14ac:dyDescent="0.25">
      <c r="A47" s="445" t="s">
        <v>310</v>
      </c>
      <c r="B47" s="419"/>
      <c r="C47" s="419"/>
      <c r="D47" s="416"/>
      <c r="E47" s="416"/>
      <c r="F47" s="249"/>
      <c r="G47" s="271"/>
      <c r="H47" s="250"/>
      <c r="I47" s="250"/>
      <c r="J47" s="238"/>
      <c r="K47" s="250"/>
      <c r="L47" s="250"/>
      <c r="M47" s="250"/>
      <c r="N47" s="250"/>
      <c r="O47" s="238"/>
      <c r="P47" s="250"/>
      <c r="Q47" s="250"/>
      <c r="R47" s="250"/>
      <c r="S47" s="238"/>
      <c r="T47" s="250"/>
      <c r="U47" s="250">
        <f>BZ47+DV47+FR47+HO47+JK47+LS47+NO47+PK47+RG47+TC47</f>
        <v>0</v>
      </c>
      <c r="V47" s="250"/>
      <c r="W47" s="238"/>
      <c r="X47" s="250"/>
      <c r="Y47" s="250"/>
      <c r="Z47" s="250"/>
      <c r="AA47" s="238"/>
      <c r="AB47" s="250"/>
      <c r="AC47" s="250"/>
      <c r="AD47" s="250"/>
      <c r="AE47" s="250"/>
      <c r="AF47" s="238"/>
      <c r="AG47" s="250"/>
      <c r="AH47" s="250"/>
      <c r="AI47" s="250"/>
      <c r="AJ47" s="238"/>
      <c r="AK47" s="250"/>
      <c r="AL47" s="250"/>
      <c r="AM47" s="250"/>
      <c r="AN47" s="238"/>
      <c r="AO47" s="250"/>
      <c r="AP47" s="250"/>
      <c r="AQ47" s="250"/>
      <c r="AR47" s="238"/>
      <c r="AS47" s="250"/>
      <c r="AT47" s="250"/>
      <c r="AU47" s="250"/>
      <c r="AV47" s="238"/>
      <c r="AW47" s="238"/>
      <c r="AX47" s="250"/>
      <c r="AY47" s="238"/>
      <c r="AZ47" s="238"/>
      <c r="BA47" s="238"/>
      <c r="BB47" s="239"/>
      <c r="BC47" s="239"/>
      <c r="BD47" s="238"/>
      <c r="BE47" s="240"/>
      <c r="BF47" s="241"/>
      <c r="BG47" s="241"/>
      <c r="BH47" s="242"/>
      <c r="BI47" s="242"/>
      <c r="BJ47" s="241"/>
      <c r="BK47" s="251"/>
      <c r="BL47" s="251"/>
      <c r="BM47" s="251"/>
      <c r="BN47" s="251"/>
      <c r="BO47" s="238"/>
      <c r="BP47" s="251"/>
      <c r="BQ47" s="251"/>
      <c r="BR47" s="251"/>
      <c r="BS47" s="251"/>
      <c r="BT47" s="238"/>
      <c r="BU47" s="251"/>
      <c r="BV47" s="251"/>
      <c r="BW47" s="251"/>
      <c r="BX47" s="238"/>
      <c r="BY47" s="251"/>
      <c r="BZ47" s="251"/>
      <c r="CA47" s="251"/>
      <c r="CB47" s="238"/>
      <c r="CC47" s="251"/>
      <c r="CD47" s="251"/>
      <c r="CE47" s="251"/>
      <c r="CF47" s="238"/>
      <c r="CG47" s="251"/>
      <c r="CH47" s="251"/>
      <c r="CI47" s="251"/>
      <c r="CJ47" s="251"/>
      <c r="CK47" s="238"/>
      <c r="CL47" s="251"/>
      <c r="CM47" s="251"/>
      <c r="CN47" s="251"/>
      <c r="CO47" s="238"/>
      <c r="CP47" s="251"/>
      <c r="CQ47" s="251"/>
      <c r="CR47" s="251"/>
      <c r="CS47" s="238"/>
      <c r="CT47" s="251"/>
      <c r="CU47" s="251"/>
      <c r="CV47" s="251"/>
      <c r="CW47" s="238"/>
      <c r="CX47" s="251"/>
      <c r="CY47" s="251"/>
      <c r="CZ47" s="251"/>
      <c r="DA47" s="251"/>
      <c r="DB47" s="238"/>
      <c r="DC47" s="238"/>
      <c r="DD47" s="251"/>
      <c r="DE47" s="238"/>
      <c r="DF47" s="238"/>
      <c r="DG47" s="243"/>
      <c r="DH47" s="242"/>
      <c r="DI47" s="250"/>
      <c r="DJ47" s="250"/>
      <c r="DK47" s="250"/>
      <c r="DL47" s="250"/>
      <c r="DM47" s="250"/>
      <c r="DN47" s="250"/>
      <c r="DO47" s="250"/>
      <c r="DP47" s="238"/>
      <c r="DQ47" s="250"/>
      <c r="DR47" s="250"/>
      <c r="DS47" s="250"/>
      <c r="DT47" s="238"/>
      <c r="DU47" s="250"/>
      <c r="DV47" s="250"/>
      <c r="DW47" s="250"/>
      <c r="DX47" s="238"/>
      <c r="DY47" s="250"/>
      <c r="DZ47" s="250"/>
      <c r="EA47" s="250"/>
      <c r="EB47" s="238"/>
      <c r="EC47" s="250"/>
      <c r="ED47" s="250"/>
      <c r="EE47" s="250"/>
      <c r="EF47" s="265"/>
      <c r="EG47" s="259"/>
      <c r="EH47" s="250"/>
      <c r="EI47" s="250"/>
      <c r="EJ47" s="250"/>
      <c r="EK47" s="238"/>
      <c r="EL47" s="250"/>
      <c r="EM47" s="250"/>
      <c r="EN47" s="250"/>
      <c r="EO47" s="238"/>
      <c r="EP47" s="250"/>
      <c r="EQ47" s="250"/>
      <c r="ER47" s="250"/>
      <c r="ES47" s="238"/>
      <c r="ET47" s="250"/>
      <c r="EU47" s="250"/>
      <c r="EV47" s="250"/>
      <c r="EW47" s="265"/>
      <c r="EX47" s="260"/>
      <c r="EY47" s="238"/>
      <c r="EZ47" s="250"/>
      <c r="FA47" s="238"/>
      <c r="FB47" s="238"/>
      <c r="FC47" s="246"/>
      <c r="FD47" s="242"/>
      <c r="FE47" s="250"/>
      <c r="FF47" s="250"/>
      <c r="FG47" s="250"/>
      <c r="FH47" s="250"/>
      <c r="FI47" s="250"/>
      <c r="FJ47" s="250"/>
      <c r="FK47" s="250"/>
      <c r="FL47" s="238"/>
      <c r="FM47" s="250"/>
      <c r="FN47" s="250"/>
      <c r="FO47" s="250"/>
      <c r="FP47" s="238"/>
      <c r="FQ47" s="250"/>
      <c r="FR47" s="250"/>
      <c r="FS47" s="250"/>
      <c r="FT47" s="238"/>
      <c r="FU47" s="250"/>
      <c r="FV47" s="250"/>
      <c r="FW47" s="250"/>
      <c r="FX47" s="238"/>
      <c r="FY47" s="250"/>
      <c r="FZ47" s="250"/>
      <c r="GA47" s="250"/>
      <c r="GB47" s="265"/>
      <c r="GC47" s="259"/>
      <c r="GD47" s="250"/>
      <c r="GE47" s="250"/>
      <c r="GF47" s="250"/>
      <c r="GG47" s="238"/>
      <c r="GH47" s="250"/>
      <c r="GI47" s="250"/>
      <c r="GJ47" s="250"/>
      <c r="GK47" s="238"/>
      <c r="GL47" s="250"/>
      <c r="GM47" s="250"/>
      <c r="GN47" s="250"/>
      <c r="GO47" s="238"/>
      <c r="GP47" s="250"/>
      <c r="GQ47" s="250"/>
      <c r="GR47" s="250"/>
      <c r="GS47" s="265"/>
      <c r="GT47" s="260"/>
      <c r="GU47" s="238"/>
      <c r="GV47" s="250"/>
      <c r="GW47" s="238"/>
      <c r="GX47" s="238"/>
      <c r="GY47" s="246"/>
      <c r="GZ47" s="242"/>
      <c r="HA47" s="242"/>
      <c r="HB47" s="250"/>
      <c r="HC47" s="250"/>
      <c r="HD47" s="250"/>
      <c r="HE47" s="250"/>
      <c r="HF47" s="250"/>
      <c r="HG47" s="250"/>
      <c r="HH47" s="238"/>
      <c r="HI47" s="238"/>
      <c r="HJ47" s="250"/>
      <c r="HK47" s="250"/>
      <c r="HL47" s="250"/>
      <c r="HM47" s="238"/>
      <c r="HN47" s="250"/>
      <c r="HO47" s="250"/>
      <c r="HP47" s="250"/>
      <c r="HQ47" s="238"/>
      <c r="HR47" s="250"/>
      <c r="HS47" s="250"/>
      <c r="HT47" s="250"/>
      <c r="HU47" s="238"/>
      <c r="HV47" s="250"/>
      <c r="HW47" s="250"/>
      <c r="HX47" s="250"/>
      <c r="HY47" s="265"/>
      <c r="HZ47" s="259"/>
      <c r="IA47" s="250"/>
      <c r="IB47" s="250"/>
      <c r="IC47" s="250"/>
      <c r="ID47" s="238"/>
      <c r="IE47" s="250"/>
      <c r="IF47" s="250"/>
      <c r="IG47" s="250"/>
      <c r="IH47" s="238"/>
      <c r="II47" s="250"/>
      <c r="IJ47" s="250"/>
      <c r="IK47" s="250"/>
      <c r="IL47" s="238"/>
      <c r="IM47" s="250"/>
      <c r="IN47" s="250"/>
      <c r="IO47" s="250"/>
      <c r="IP47" s="265"/>
      <c r="IQ47" s="260"/>
      <c r="IR47" s="238"/>
      <c r="IS47" s="250"/>
      <c r="IT47" s="238"/>
      <c r="IU47" s="238"/>
      <c r="IV47" s="246"/>
      <c r="IW47" s="242"/>
      <c r="IX47" s="254"/>
      <c r="IY47" s="254"/>
      <c r="IZ47" s="247"/>
      <c r="JA47" s="254"/>
      <c r="JB47" s="254"/>
      <c r="JC47" s="254"/>
      <c r="JD47" s="254"/>
      <c r="JE47" s="247"/>
      <c r="JF47" s="254"/>
      <c r="JG47" s="254"/>
      <c r="JH47" s="254"/>
      <c r="JI47" s="247"/>
      <c r="JJ47" s="254"/>
      <c r="JK47" s="254"/>
      <c r="JL47" s="254"/>
      <c r="JM47" s="247"/>
      <c r="JN47" s="254"/>
      <c r="JO47" s="254"/>
      <c r="JP47" s="254"/>
      <c r="JQ47" s="247"/>
      <c r="JR47" s="254"/>
      <c r="JS47" s="254"/>
      <c r="JT47" s="254"/>
      <c r="JU47" s="270"/>
      <c r="JV47" s="261"/>
      <c r="JW47" s="558"/>
      <c r="JX47" s="588"/>
      <c r="JY47" s="589"/>
      <c r="JZ47" s="571"/>
      <c r="KA47" s="254"/>
      <c r="KB47" s="247"/>
      <c r="KC47" s="254"/>
      <c r="KD47" s="254"/>
      <c r="KE47" s="254"/>
      <c r="KF47" s="247"/>
      <c r="KG47" s="254"/>
      <c r="KH47" s="254"/>
      <c r="KI47" s="254"/>
      <c r="KJ47" s="247"/>
      <c r="KK47" s="254"/>
      <c r="KL47" s="254"/>
      <c r="KM47" s="254"/>
      <c r="KN47" s="270"/>
      <c r="KO47" s="262"/>
      <c r="KP47" s="247"/>
      <c r="KQ47" s="254"/>
      <c r="KR47" s="247"/>
      <c r="KS47" s="248"/>
      <c r="KT47" s="211"/>
      <c r="KU47" s="211"/>
      <c r="KV47" s="211"/>
      <c r="KW47" s="211"/>
      <c r="KX47" s="211"/>
      <c r="KY47" s="211"/>
      <c r="KZ47" s="211"/>
      <c r="LA47" s="211"/>
      <c r="LB47" s="211"/>
      <c r="LC47" s="211"/>
      <c r="LD47" s="211"/>
      <c r="LF47" s="193"/>
      <c r="LG47" s="193"/>
      <c r="LH47" s="194"/>
      <c r="LI47" s="193"/>
      <c r="LJ47" s="193"/>
      <c r="LK47" s="193"/>
      <c r="LL47" s="193"/>
      <c r="LM47" s="194"/>
      <c r="LN47" s="193"/>
      <c r="LO47" s="193"/>
      <c r="LP47" s="193"/>
      <c r="LQ47" s="194"/>
      <c r="LR47" s="193"/>
      <c r="LS47" s="193"/>
      <c r="LT47" s="193"/>
      <c r="LU47" s="194"/>
      <c r="LV47" s="193"/>
      <c r="LW47" s="193"/>
      <c r="LX47" s="193"/>
      <c r="LY47" s="194"/>
      <c r="LZ47" s="193"/>
      <c r="MA47" s="193"/>
      <c r="MB47" s="193"/>
      <c r="MC47" s="123"/>
      <c r="MD47" s="121"/>
      <c r="ME47" s="193"/>
      <c r="MF47" s="193"/>
      <c r="MG47" s="193"/>
      <c r="MH47" s="194"/>
      <c r="MI47" s="193"/>
      <c r="MJ47" s="193"/>
      <c r="MK47" s="193"/>
      <c r="ML47" s="194"/>
      <c r="MM47" s="193"/>
      <c r="MN47" s="193"/>
      <c r="MO47" s="193"/>
      <c r="MP47" s="194"/>
      <c r="MQ47" s="193"/>
      <c r="MR47" s="193"/>
      <c r="MS47" s="193"/>
      <c r="MT47" s="123"/>
      <c r="MU47" s="121"/>
      <c r="MV47" s="17"/>
      <c r="MW47" s="193"/>
      <c r="MX47" s="194"/>
      <c r="MY47" s="194"/>
      <c r="MZ47" s="115"/>
      <c r="NB47" s="193"/>
      <c r="NC47" s="193"/>
      <c r="ND47" s="194"/>
      <c r="NE47" s="193"/>
      <c r="NF47" s="193"/>
      <c r="NG47" s="193"/>
      <c r="NH47" s="193"/>
      <c r="NI47" s="194"/>
      <c r="NJ47" s="193"/>
      <c r="NK47" s="193"/>
      <c r="NL47" s="193"/>
      <c r="NM47" s="194"/>
      <c r="NN47" s="193"/>
      <c r="NO47" s="193"/>
      <c r="NP47" s="193"/>
      <c r="NQ47" s="194"/>
      <c r="NR47" s="193"/>
      <c r="NS47" s="193"/>
      <c r="NT47" s="193"/>
      <c r="NU47" s="194"/>
      <c r="NV47" s="193"/>
      <c r="NW47" s="193"/>
      <c r="NX47" s="193"/>
      <c r="NY47" s="123"/>
      <c r="NZ47" s="121"/>
      <c r="OA47" s="193"/>
      <c r="OB47" s="193"/>
      <c r="OC47" s="193"/>
      <c r="OD47" s="194"/>
      <c r="OE47" s="193"/>
      <c r="OF47" s="193"/>
      <c r="OG47" s="193"/>
      <c r="OH47" s="194"/>
      <c r="OI47" s="193"/>
      <c r="OJ47" s="193"/>
      <c r="OK47" s="193"/>
      <c r="OL47" s="194"/>
      <c r="OM47" s="193"/>
      <c r="ON47" s="193"/>
      <c r="OO47" s="193"/>
      <c r="OP47" s="123"/>
      <c r="OQ47" s="122"/>
      <c r="OR47" s="17"/>
      <c r="OS47" s="193"/>
      <c r="OT47" s="194"/>
      <c r="OU47" s="194"/>
      <c r="OV47" s="115"/>
      <c r="OX47" s="193"/>
      <c r="OY47" s="193"/>
      <c r="OZ47" s="194"/>
      <c r="PA47" s="193"/>
      <c r="PB47" s="193"/>
      <c r="PC47" s="193"/>
      <c r="PD47" s="193"/>
      <c r="PE47" s="194"/>
      <c r="PF47" s="193"/>
      <c r="PG47" s="193"/>
      <c r="PH47" s="193"/>
      <c r="PI47" s="194"/>
      <c r="PJ47" s="193"/>
      <c r="PK47" s="193"/>
      <c r="PL47" s="193"/>
      <c r="PM47" s="194"/>
      <c r="PN47" s="193"/>
      <c r="PO47" s="193"/>
      <c r="PP47" s="193"/>
      <c r="PQ47" s="194"/>
      <c r="PR47" s="193"/>
      <c r="PS47" s="193"/>
      <c r="PT47" s="193"/>
      <c r="PU47" s="123"/>
      <c r="PV47" s="121"/>
      <c r="PW47" s="193"/>
      <c r="PX47" s="193"/>
      <c r="PY47" s="193"/>
      <c r="PZ47" s="194"/>
      <c r="QA47" s="193"/>
      <c r="QB47" s="193"/>
      <c r="QC47" s="193"/>
      <c r="QD47" s="194"/>
      <c r="QE47" s="193"/>
      <c r="QF47" s="193"/>
      <c r="QG47" s="193"/>
      <c r="QH47" s="194"/>
      <c r="QI47" s="193"/>
      <c r="QJ47" s="193"/>
      <c r="QK47" s="193"/>
      <c r="QL47" s="123"/>
      <c r="QM47" s="122"/>
      <c r="QN47" s="17"/>
      <c r="QO47" s="193"/>
      <c r="QP47" s="194"/>
      <c r="QQ47" s="194"/>
      <c r="QR47" s="115"/>
      <c r="QT47" s="193"/>
      <c r="QU47" s="193"/>
      <c r="QV47" s="194"/>
      <c r="QW47" s="193"/>
      <c r="QX47" s="193"/>
      <c r="QY47" s="193"/>
      <c r="QZ47" s="193"/>
      <c r="RA47" s="194"/>
      <c r="RB47" s="193"/>
      <c r="RC47" s="193"/>
      <c r="RD47" s="193"/>
      <c r="RE47" s="194"/>
      <c r="RF47" s="193"/>
      <c r="RG47" s="193"/>
      <c r="RH47" s="193"/>
      <c r="RI47" s="194"/>
      <c r="RJ47" s="193"/>
      <c r="RK47" s="193"/>
      <c r="RL47" s="193"/>
      <c r="RM47" s="194"/>
      <c r="RN47" s="193"/>
      <c r="RO47" s="193"/>
      <c r="RP47" s="193"/>
      <c r="RQ47" s="123"/>
      <c r="RR47" s="121"/>
      <c r="RS47" s="193"/>
      <c r="RT47" s="193"/>
      <c r="RU47" s="193"/>
      <c r="RV47" s="194"/>
      <c r="RW47" s="193"/>
      <c r="RX47" s="193"/>
      <c r="RY47" s="193"/>
      <c r="RZ47" s="194"/>
      <c r="SA47" s="193"/>
      <c r="SB47" s="193"/>
      <c r="SC47" s="193"/>
      <c r="SD47" s="194"/>
      <c r="SE47" s="193"/>
      <c r="SF47" s="193"/>
      <c r="SG47" s="193"/>
      <c r="SH47" s="123"/>
      <c r="SI47" s="122"/>
      <c r="SJ47" s="17"/>
      <c r="SK47" s="193"/>
      <c r="SL47" s="194"/>
      <c r="SM47" s="194"/>
      <c r="SN47" s="115"/>
      <c r="SP47" s="193"/>
      <c r="SQ47" s="193"/>
      <c r="SR47" s="194"/>
      <c r="SS47" s="193"/>
      <c r="ST47" s="193"/>
      <c r="SU47" s="193"/>
      <c r="SV47" s="193"/>
      <c r="SW47" s="194"/>
      <c r="SX47" s="193"/>
      <c r="SY47" s="193"/>
      <c r="SZ47" s="193"/>
      <c r="TA47" s="194"/>
      <c r="TB47" s="193"/>
      <c r="TC47" s="193"/>
      <c r="TD47" s="193"/>
      <c r="TE47" s="194"/>
      <c r="TF47" s="193"/>
      <c r="TG47" s="193"/>
      <c r="TH47" s="193"/>
      <c r="TI47" s="194"/>
      <c r="TJ47" s="193"/>
      <c r="TK47" s="193"/>
      <c r="TL47" s="193"/>
      <c r="TM47" s="123"/>
      <c r="TN47" s="121"/>
      <c r="TO47" s="193"/>
      <c r="TP47" s="193"/>
      <c r="TQ47" s="193"/>
      <c r="TR47" s="194"/>
      <c r="TS47" s="193"/>
      <c r="TT47" s="193"/>
      <c r="TU47" s="193"/>
      <c r="TV47" s="194"/>
      <c r="TW47" s="193"/>
      <c r="TX47" s="193"/>
      <c r="TY47" s="193"/>
      <c r="TZ47" s="194"/>
      <c r="UA47" s="193"/>
      <c r="UB47" s="193"/>
      <c r="UC47" s="193"/>
      <c r="UD47" s="123"/>
      <c r="UE47" s="122"/>
      <c r="UF47" s="17"/>
      <c r="UG47" s="193"/>
      <c r="UH47" s="194"/>
      <c r="UI47" s="194"/>
      <c r="UJ47" s="194"/>
      <c r="UK47" s="115"/>
      <c r="UL47" s="115"/>
      <c r="UM47" s="115"/>
      <c r="UN47" s="115"/>
      <c r="UO47" s="115"/>
      <c r="UP47" s="115"/>
      <c r="UQ47" s="115"/>
      <c r="UR47" s="115"/>
      <c r="US47" s="115"/>
      <c r="UT47" s="115"/>
      <c r="UU47" s="115"/>
      <c r="UV47" s="115"/>
      <c r="UW47" s="115"/>
      <c r="UX47" s="115"/>
      <c r="UY47" s="115"/>
      <c r="UZ47" s="115"/>
      <c r="VA47" s="130"/>
      <c r="VB47" s="193"/>
      <c r="VC47" s="193"/>
      <c r="VD47" s="194"/>
      <c r="VE47" s="193"/>
      <c r="VF47" s="193"/>
      <c r="VG47" s="193"/>
      <c r="VH47" s="193"/>
      <c r="VI47" s="194"/>
      <c r="VJ47" s="193"/>
      <c r="VK47" s="193"/>
      <c r="VL47" s="193"/>
      <c r="VM47" s="194"/>
      <c r="VN47" s="193"/>
      <c r="VO47" s="193"/>
      <c r="VP47" s="193"/>
      <c r="VQ47" s="194"/>
      <c r="VR47" s="193"/>
      <c r="VS47" s="193"/>
      <c r="VT47" s="193"/>
      <c r="VU47" s="194"/>
      <c r="VV47" s="193"/>
      <c r="VW47" s="193"/>
      <c r="VX47" s="193"/>
      <c r="VY47" s="193"/>
      <c r="VZ47" s="121"/>
      <c r="WA47" s="193"/>
      <c r="WB47" s="193"/>
      <c r="WC47" s="193"/>
      <c r="WD47" s="194"/>
      <c r="WE47" s="193"/>
      <c r="WF47" s="193"/>
      <c r="WG47" s="193"/>
      <c r="WH47" s="194"/>
      <c r="WI47" s="193"/>
      <c r="WJ47" s="193"/>
      <c r="WK47" s="193"/>
      <c r="WL47" s="194"/>
      <c r="WM47" s="193"/>
      <c r="WN47" s="193"/>
      <c r="WO47" s="193"/>
      <c r="WP47" s="193"/>
      <c r="WQ47" s="122"/>
      <c r="WR47" s="129"/>
      <c r="WS47" s="125"/>
      <c r="WT47" s="194"/>
      <c r="WU47" s="194"/>
      <c r="WV47" s="115"/>
      <c r="WY47" s="115"/>
      <c r="WZ47" s="115"/>
    </row>
    <row r="48" spans="1:624" s="116" customFormat="1" ht="14.25" customHeight="1" x14ac:dyDescent="0.25">
      <c r="A48" s="443" t="s">
        <v>131</v>
      </c>
      <c r="B48" s="419"/>
      <c r="C48" s="419"/>
      <c r="D48" s="416"/>
      <c r="E48" s="416"/>
      <c r="F48" s="257"/>
      <c r="G48" s="263" t="s">
        <v>132</v>
      </c>
      <c r="H48" s="250">
        <f>BM48+DI48+FE48+HB48+IX48+LF48+NB48+OX48+QT48+SP48</f>
        <v>0</v>
      </c>
      <c r="I48" s="250">
        <f>BN48+DJ48+FF48+HC48+IY48+LG48+NC48+OY48+QU48+SQ48</f>
        <v>0</v>
      </c>
      <c r="J48" s="238">
        <f t="shared" si="340"/>
        <v>0</v>
      </c>
      <c r="K48" s="250">
        <f t="shared" si="341"/>
        <v>0</v>
      </c>
      <c r="L48" s="250"/>
      <c r="M48" s="250"/>
      <c r="N48" s="250"/>
      <c r="O48" s="238">
        <f t="shared" si="342"/>
        <v>0</v>
      </c>
      <c r="P48" s="250">
        <f>BU48+DQ48+FM48+HJ48+JF48+LN48+NJ48+PF48+RB48+SX48</f>
        <v>1660</v>
      </c>
      <c r="Q48" s="250">
        <f>BV48+DR48+FN48+HK48+JG48+LO48+NK48+PG48+RC48+SY48</f>
        <v>49981</v>
      </c>
      <c r="R48" s="250">
        <f>BW48+DS48+FO48+HL48+JH48+LP48+NL48+PH48+RD48+SZ48</f>
        <v>0</v>
      </c>
      <c r="S48" s="238">
        <f t="shared" si="254"/>
        <v>51641</v>
      </c>
      <c r="T48" s="250">
        <f>BY48+DU48+FQ48+HN48+JJ48+LR48+NN48+PJ48+RF48+TB48</f>
        <v>0</v>
      </c>
      <c r="U48" s="250">
        <f>BZ48+DV48+FR48+HO48+JK48+LS48+NO48+PK48+RG48+TC48</f>
        <v>0</v>
      </c>
      <c r="V48" s="250">
        <f>CA48+DW48+FS48+HP48+JL48+LT48+NP48+PL48+RH48+TD48</f>
        <v>0</v>
      </c>
      <c r="W48" s="238">
        <f t="shared" si="255"/>
        <v>0</v>
      </c>
      <c r="X48" s="250">
        <f>CC48+DY48+FU48+HR48+JN48+LV48+NR48+PN48+RJ48+TF48</f>
        <v>0</v>
      </c>
      <c r="Y48" s="250">
        <f>CD48+DZ48+FV48+HS48+JO48+LW48+NS48+PO48+RK48+TG48</f>
        <v>0</v>
      </c>
      <c r="Z48" s="250">
        <f>CE48+EA48+FW48+HT48+JP48+LX48+NT48+PP48+RL48+TH48</f>
        <v>0</v>
      </c>
      <c r="AA48" s="238">
        <f t="shared" si="256"/>
        <v>0</v>
      </c>
      <c r="AB48" s="250">
        <f>CG48+EC48+FY48+HV48+JR48+LZ48+NV48+PR48+RN48+TJ48</f>
        <v>0</v>
      </c>
      <c r="AC48" s="250">
        <f>CH48+ED48+FZ48+HW48+JS48+MA48+NW48+PS48+RO48+TK48</f>
        <v>0</v>
      </c>
      <c r="AD48" s="250">
        <f>CI48+EE48+GA48+HX48+JT48+MB48+NX48+PT48+RP48+TL48</f>
        <v>0</v>
      </c>
      <c r="AE48" s="250">
        <f t="shared" si="257"/>
        <v>0</v>
      </c>
      <c r="AF48" s="238">
        <f t="shared" si="343"/>
        <v>51641</v>
      </c>
      <c r="AG48" s="250">
        <f>CL48+EH48+GD48+IA48+JW48+ME48+OA48+PW48+RS48+TO48</f>
        <v>0</v>
      </c>
      <c r="AH48" s="250">
        <f>CM48+EI48+GE48+IB48+JZ48+MF48+OB48+PX48+RT48+TP48</f>
        <v>0</v>
      </c>
      <c r="AI48" s="250">
        <f>CN48+EJ48+GF48+IC48+KA48+MG48+OC48+PY48+RU48+TQ48</f>
        <v>0</v>
      </c>
      <c r="AJ48" s="238">
        <f t="shared" si="258"/>
        <v>0</v>
      </c>
      <c r="AK48" s="250">
        <f>CP48+EL48+GH48+IE48+KC48+MI48+OE48+QA48+RW48+TS48</f>
        <v>0</v>
      </c>
      <c r="AL48" s="250">
        <f>CQ48+EM48+GI48+IF48+KD48+MJ48+OF48+QB48+RX48+TT48</f>
        <v>0</v>
      </c>
      <c r="AM48" s="250">
        <f>CR48+EN48+GJ48+IG48+KE48+MK48+OG48+QC48+RY48+TU48</f>
        <v>0</v>
      </c>
      <c r="AN48" s="238">
        <f t="shared" si="259"/>
        <v>0</v>
      </c>
      <c r="AO48" s="250">
        <f>CT48+EP48+GL48+II48+KG48+MM48+OI48+QE48+SA48+TW48</f>
        <v>0</v>
      </c>
      <c r="AP48" s="250">
        <f>CU48+EQ48+GM48+IJ48+KH48+MN48+OJ48+QF48+SB48+TX48</f>
        <v>0</v>
      </c>
      <c r="AQ48" s="250">
        <f>CV48+ER48+GN48+IK48+KI48+MO48+OK48+QG48+SC48+TY48</f>
        <v>0</v>
      </c>
      <c r="AR48" s="238">
        <f t="shared" si="260"/>
        <v>0</v>
      </c>
      <c r="AS48" s="250">
        <f>CX48+ET48+GP48+IM48+KK48+MQ48+OM48+QI48+SE48+UA48</f>
        <v>0</v>
      </c>
      <c r="AT48" s="250">
        <f>CY48+EU48+GQ48+IN48+KL48+MR48+ON48+QJ48+SF48+UB48</f>
        <v>0</v>
      </c>
      <c r="AU48" s="250">
        <f>CZ48+EV48+GR48+IO48+KM48+MS48+OO48+QK48+SG48+UC48</f>
        <v>0</v>
      </c>
      <c r="AV48" s="238">
        <f t="shared" si="261"/>
        <v>0</v>
      </c>
      <c r="AW48" s="238">
        <f t="shared" si="344"/>
        <v>0</v>
      </c>
      <c r="AX48" s="250">
        <f t="shared" si="47"/>
        <v>0</v>
      </c>
      <c r="AY48" s="238">
        <f t="shared" si="345"/>
        <v>-51641</v>
      </c>
      <c r="AZ48" s="238">
        <f>DE48+FA48+GW48+IT48+KR48+MX48+OT48+QP48+SL48+UH48</f>
        <v>0</v>
      </c>
      <c r="BA48" s="238">
        <f>DF48+FB48+GX48+IU48+KS48+MY48+OU48+QQ48+SM48+UI48</f>
        <v>0</v>
      </c>
      <c r="BB48" s="239">
        <f>CK48+EG48+GC48+HZ48+JV48+MD48+NZ48+PV48+RR48+TN48</f>
        <v>51641</v>
      </c>
      <c r="BC48" s="239">
        <f t="shared" si="45"/>
        <v>0</v>
      </c>
      <c r="BD48" s="238">
        <f>AZ48-DE48-FA48-GW48-IT48-KR48-MX48-OT48-QP48-SL48-UH48</f>
        <v>0</v>
      </c>
      <c r="BE48" s="240"/>
      <c r="BF48" s="241">
        <f t="shared" si="15"/>
        <v>0</v>
      </c>
      <c r="BG48" s="241">
        <f t="shared" si="49"/>
        <v>0</v>
      </c>
      <c r="BH48" s="242"/>
      <c r="BI48" s="242"/>
      <c r="BJ48" s="241"/>
      <c r="BK48" s="251"/>
      <c r="BL48" s="251">
        <f>DI48+FE48+HB48+IX48+LF48+NB48+OX48+QT48+SP48</f>
        <v>0</v>
      </c>
      <c r="BM48" s="251"/>
      <c r="BN48" s="251"/>
      <c r="BO48" s="238">
        <f t="shared" si="346"/>
        <v>0</v>
      </c>
      <c r="BP48" s="251">
        <f t="shared" si="347"/>
        <v>0</v>
      </c>
      <c r="BQ48" s="251"/>
      <c r="BR48" s="251"/>
      <c r="BS48" s="251"/>
      <c r="BT48" s="238">
        <f t="shared" si="348"/>
        <v>0</v>
      </c>
      <c r="BU48" s="251"/>
      <c r="BV48" s="251"/>
      <c r="BW48" s="251"/>
      <c r="BX48" s="238">
        <f t="shared" si="50"/>
        <v>0</v>
      </c>
      <c r="BY48" s="251"/>
      <c r="BZ48" s="251"/>
      <c r="CA48" s="251"/>
      <c r="CB48" s="238">
        <f t="shared" si="51"/>
        <v>0</v>
      </c>
      <c r="CC48" s="251"/>
      <c r="CD48" s="251"/>
      <c r="CE48" s="251"/>
      <c r="CF48" s="238">
        <f t="shared" si="104"/>
        <v>0</v>
      </c>
      <c r="CG48" s="251"/>
      <c r="CH48" s="251"/>
      <c r="CI48" s="251"/>
      <c r="CJ48" s="251">
        <f t="shared" si="390"/>
        <v>0</v>
      </c>
      <c r="CK48" s="238">
        <f t="shared" si="149"/>
        <v>0</v>
      </c>
      <c r="CL48" s="251"/>
      <c r="CM48" s="251"/>
      <c r="CN48" s="251"/>
      <c r="CO48" s="238">
        <f t="shared" si="262"/>
        <v>0</v>
      </c>
      <c r="CP48" s="251"/>
      <c r="CQ48" s="251"/>
      <c r="CR48" s="251"/>
      <c r="CS48" s="238">
        <f t="shared" si="263"/>
        <v>0</v>
      </c>
      <c r="CT48" s="251"/>
      <c r="CU48" s="251"/>
      <c r="CV48" s="251"/>
      <c r="CW48" s="238">
        <f t="shared" si="264"/>
        <v>0</v>
      </c>
      <c r="CX48" s="251"/>
      <c r="CY48" s="251"/>
      <c r="CZ48" s="251"/>
      <c r="DA48" s="251">
        <f t="shared" si="391"/>
        <v>0</v>
      </c>
      <c r="DB48" s="238">
        <f t="shared" si="349"/>
        <v>0</v>
      </c>
      <c r="DC48" s="251"/>
      <c r="DD48" s="251">
        <f t="shared" si="150"/>
        <v>0</v>
      </c>
      <c r="DE48" s="238"/>
      <c r="DF48" s="238"/>
      <c r="DG48" s="243">
        <f t="shared" si="151"/>
        <v>0</v>
      </c>
      <c r="DH48" s="244"/>
      <c r="DI48" s="250"/>
      <c r="DJ48" s="250"/>
      <c r="DK48" s="250">
        <f t="shared" si="350"/>
        <v>0</v>
      </c>
      <c r="DL48" s="250">
        <f t="shared" si="351"/>
        <v>0</v>
      </c>
      <c r="DM48" s="250"/>
      <c r="DN48" s="250"/>
      <c r="DO48" s="250"/>
      <c r="DP48" s="238">
        <f t="shared" si="352"/>
        <v>0</v>
      </c>
      <c r="DQ48" s="250"/>
      <c r="DR48" s="250"/>
      <c r="DS48" s="250"/>
      <c r="DT48" s="238">
        <f t="shared" si="265"/>
        <v>0</v>
      </c>
      <c r="DU48" s="250"/>
      <c r="DV48" s="250"/>
      <c r="DW48" s="250"/>
      <c r="DX48" s="238">
        <f t="shared" si="266"/>
        <v>0</v>
      </c>
      <c r="DY48" s="250"/>
      <c r="DZ48" s="250"/>
      <c r="EA48" s="250"/>
      <c r="EB48" s="238">
        <f t="shared" si="267"/>
        <v>0</v>
      </c>
      <c r="EC48" s="250"/>
      <c r="ED48" s="250"/>
      <c r="EE48" s="250"/>
      <c r="EF48" s="265">
        <f t="shared" si="152"/>
        <v>0</v>
      </c>
      <c r="EG48" s="259">
        <f t="shared" si="353"/>
        <v>0</v>
      </c>
      <c r="EH48" s="250"/>
      <c r="EI48" s="250"/>
      <c r="EJ48" s="250"/>
      <c r="EK48" s="238">
        <f t="shared" si="58"/>
        <v>0</v>
      </c>
      <c r="EL48" s="250"/>
      <c r="EM48" s="250"/>
      <c r="EN48" s="250"/>
      <c r="EO48" s="238">
        <f t="shared" si="59"/>
        <v>0</v>
      </c>
      <c r="EP48" s="250"/>
      <c r="EQ48" s="250"/>
      <c r="ER48" s="250"/>
      <c r="ES48" s="238">
        <f t="shared" si="268"/>
        <v>0</v>
      </c>
      <c r="ET48" s="250"/>
      <c r="EU48" s="250"/>
      <c r="EV48" s="250"/>
      <c r="EW48" s="265">
        <f t="shared" si="154"/>
        <v>0</v>
      </c>
      <c r="EX48" s="260">
        <f t="shared" si="269"/>
        <v>0</v>
      </c>
      <c r="EY48" s="238">
        <f t="shared" si="354"/>
        <v>0</v>
      </c>
      <c r="EZ48" s="250">
        <f t="shared" si="155"/>
        <v>0</v>
      </c>
      <c r="FA48" s="238"/>
      <c r="FB48" s="238"/>
      <c r="FC48" s="246">
        <f t="shared" si="108"/>
        <v>0</v>
      </c>
      <c r="FD48" s="244"/>
      <c r="FE48" s="250"/>
      <c r="FF48" s="250"/>
      <c r="FG48" s="250">
        <f t="shared" si="355"/>
        <v>0</v>
      </c>
      <c r="FH48" s="250">
        <f t="shared" si="356"/>
        <v>0</v>
      </c>
      <c r="FI48" s="250"/>
      <c r="FJ48" s="250"/>
      <c r="FK48" s="250"/>
      <c r="FL48" s="238">
        <f t="shared" si="357"/>
        <v>0</v>
      </c>
      <c r="FM48" s="250"/>
      <c r="FN48" s="250"/>
      <c r="FO48" s="250"/>
      <c r="FP48" s="238">
        <f t="shared" si="270"/>
        <v>0</v>
      </c>
      <c r="FQ48" s="250"/>
      <c r="FR48" s="250"/>
      <c r="FS48" s="250"/>
      <c r="FT48" s="238">
        <f t="shared" si="271"/>
        <v>0</v>
      </c>
      <c r="FU48" s="250"/>
      <c r="FV48" s="250"/>
      <c r="FW48" s="250"/>
      <c r="FX48" s="238">
        <f t="shared" si="272"/>
        <v>0</v>
      </c>
      <c r="FY48" s="250"/>
      <c r="FZ48" s="250"/>
      <c r="GA48" s="250"/>
      <c r="GB48" s="265">
        <f t="shared" si="156"/>
        <v>0</v>
      </c>
      <c r="GC48" s="259">
        <f t="shared" si="358"/>
        <v>0</v>
      </c>
      <c r="GD48" s="250"/>
      <c r="GE48" s="250"/>
      <c r="GF48" s="250"/>
      <c r="GG48" s="238">
        <f t="shared" si="273"/>
        <v>0</v>
      </c>
      <c r="GH48" s="250"/>
      <c r="GI48" s="250"/>
      <c r="GJ48" s="250"/>
      <c r="GK48" s="238">
        <f t="shared" si="274"/>
        <v>0</v>
      </c>
      <c r="GL48" s="250"/>
      <c r="GM48" s="250"/>
      <c r="GN48" s="250"/>
      <c r="GO48" s="238">
        <f t="shared" si="275"/>
        <v>0</v>
      </c>
      <c r="GP48" s="250"/>
      <c r="GQ48" s="250"/>
      <c r="GR48" s="250"/>
      <c r="GS48" s="265">
        <f t="shared" si="157"/>
        <v>0</v>
      </c>
      <c r="GT48" s="260">
        <f t="shared" si="276"/>
        <v>0</v>
      </c>
      <c r="GU48" s="238">
        <f t="shared" si="359"/>
        <v>0</v>
      </c>
      <c r="GV48" s="250">
        <f t="shared" si="67"/>
        <v>0</v>
      </c>
      <c r="GW48" s="238"/>
      <c r="GX48" s="238"/>
      <c r="GY48" s="246">
        <f t="shared" si="112"/>
        <v>0</v>
      </c>
      <c r="GZ48" s="244"/>
      <c r="HA48" s="244"/>
      <c r="HB48" s="250"/>
      <c r="HC48" s="250"/>
      <c r="HD48" s="250">
        <f t="shared" si="392"/>
        <v>0</v>
      </c>
      <c r="HE48" s="250">
        <f t="shared" si="360"/>
        <v>0</v>
      </c>
      <c r="HF48" s="250"/>
      <c r="HG48" s="250"/>
      <c r="HH48" s="238"/>
      <c r="HI48" s="238">
        <f t="shared" si="361"/>
        <v>0</v>
      </c>
      <c r="HJ48" s="268">
        <v>1660</v>
      </c>
      <c r="HK48" s="268">
        <v>49981</v>
      </c>
      <c r="HL48" s="250"/>
      <c r="HM48" s="238">
        <f t="shared" si="277"/>
        <v>51641</v>
      </c>
      <c r="HN48" s="250"/>
      <c r="HO48" s="250"/>
      <c r="HP48" s="250"/>
      <c r="HQ48" s="238">
        <f t="shared" si="278"/>
        <v>0</v>
      </c>
      <c r="HR48" s="250"/>
      <c r="HS48" s="250"/>
      <c r="HT48" s="250"/>
      <c r="HU48" s="238">
        <f t="shared" si="279"/>
        <v>0</v>
      </c>
      <c r="HV48" s="250"/>
      <c r="HW48" s="250"/>
      <c r="HX48" s="250"/>
      <c r="HY48" s="265">
        <f t="shared" si="158"/>
        <v>0</v>
      </c>
      <c r="HZ48" s="259">
        <f t="shared" si="280"/>
        <v>51641</v>
      </c>
      <c r="IA48" s="250"/>
      <c r="IB48" s="250"/>
      <c r="IC48" s="250"/>
      <c r="ID48" s="238">
        <f t="shared" si="281"/>
        <v>0</v>
      </c>
      <c r="IE48" s="250"/>
      <c r="IF48" s="250"/>
      <c r="IG48" s="250"/>
      <c r="IH48" s="238">
        <f t="shared" si="282"/>
        <v>0</v>
      </c>
      <c r="II48" s="250"/>
      <c r="IJ48" s="250"/>
      <c r="IK48" s="250"/>
      <c r="IL48" s="238">
        <f t="shared" si="283"/>
        <v>0</v>
      </c>
      <c r="IM48" s="250"/>
      <c r="IN48" s="250"/>
      <c r="IO48" s="250"/>
      <c r="IP48" s="265">
        <f t="shared" si="284"/>
        <v>0</v>
      </c>
      <c r="IQ48" s="260">
        <f t="shared" si="285"/>
        <v>0</v>
      </c>
      <c r="IR48" s="238">
        <f t="shared" si="362"/>
        <v>0</v>
      </c>
      <c r="IS48" s="250">
        <f t="shared" si="73"/>
        <v>-51641</v>
      </c>
      <c r="IT48" s="238"/>
      <c r="IU48" s="238"/>
      <c r="IV48" s="246">
        <f t="shared" si="286"/>
        <v>51641</v>
      </c>
      <c r="IW48" s="244"/>
      <c r="IX48" s="254"/>
      <c r="IY48" s="254"/>
      <c r="IZ48" s="247"/>
      <c r="JA48" s="254"/>
      <c r="JB48" s="254"/>
      <c r="JC48" s="254"/>
      <c r="JD48" s="254"/>
      <c r="JE48" s="247"/>
      <c r="JF48" s="254"/>
      <c r="JG48" s="254"/>
      <c r="JH48" s="254"/>
      <c r="JI48" s="247"/>
      <c r="JJ48" s="254"/>
      <c r="JK48" s="254"/>
      <c r="JL48" s="254"/>
      <c r="JM48" s="247"/>
      <c r="JN48" s="254"/>
      <c r="JO48" s="254"/>
      <c r="JP48" s="254"/>
      <c r="JQ48" s="247"/>
      <c r="JR48" s="254"/>
      <c r="JS48" s="254"/>
      <c r="JT48" s="254"/>
      <c r="JU48" s="270"/>
      <c r="JV48" s="261"/>
      <c r="JW48" s="558"/>
      <c r="JX48" s="588"/>
      <c r="JY48" s="589"/>
      <c r="JZ48" s="571"/>
      <c r="KA48" s="254"/>
      <c r="KB48" s="247"/>
      <c r="KC48" s="254"/>
      <c r="KD48" s="254"/>
      <c r="KE48" s="254"/>
      <c r="KF48" s="247"/>
      <c r="KG48" s="254"/>
      <c r="KH48" s="254"/>
      <c r="KI48" s="254"/>
      <c r="KJ48" s="247"/>
      <c r="KK48" s="254"/>
      <c r="KL48" s="254"/>
      <c r="KM48" s="254"/>
      <c r="KN48" s="270"/>
      <c r="KO48" s="262"/>
      <c r="KP48" s="247"/>
      <c r="KQ48" s="254"/>
      <c r="KR48" s="247"/>
      <c r="KS48" s="248"/>
      <c r="KT48" s="211">
        <f>JV48-KO48</f>
        <v>0</v>
      </c>
      <c r="KU48" s="211"/>
      <c r="KV48" s="211"/>
      <c r="KW48" s="211"/>
      <c r="KX48" s="211"/>
      <c r="KY48" s="211"/>
      <c r="KZ48" s="211"/>
      <c r="LA48" s="211"/>
      <c r="LB48" s="211"/>
      <c r="LC48" s="211"/>
      <c r="LD48" s="211"/>
      <c r="LF48" s="193"/>
      <c r="LG48" s="193"/>
      <c r="LH48" s="194">
        <f t="shared" si="363"/>
        <v>0</v>
      </c>
      <c r="LI48" s="193">
        <f t="shared" si="364"/>
        <v>0</v>
      </c>
      <c r="LJ48" s="193"/>
      <c r="LK48" s="193"/>
      <c r="LL48" s="193"/>
      <c r="LM48" s="194">
        <f t="shared" si="365"/>
        <v>0</v>
      </c>
      <c r="LN48" s="193"/>
      <c r="LO48" s="193"/>
      <c r="LP48" s="193"/>
      <c r="LQ48" s="194">
        <f t="shared" si="287"/>
        <v>0</v>
      </c>
      <c r="LR48" s="193"/>
      <c r="LS48" s="193"/>
      <c r="LT48" s="193"/>
      <c r="LU48" s="194">
        <f t="shared" si="288"/>
        <v>0</v>
      </c>
      <c r="LV48" s="193"/>
      <c r="LW48" s="193"/>
      <c r="LX48" s="193"/>
      <c r="LY48" s="194">
        <f t="shared" si="289"/>
        <v>0</v>
      </c>
      <c r="LZ48" s="193"/>
      <c r="MA48" s="193"/>
      <c r="MB48" s="193"/>
      <c r="MC48" s="123">
        <f t="shared" si="160"/>
        <v>0</v>
      </c>
      <c r="MD48" s="121">
        <f t="shared" si="366"/>
        <v>0</v>
      </c>
      <c r="ME48" s="193"/>
      <c r="MF48" s="193"/>
      <c r="MG48" s="193"/>
      <c r="MH48" s="194">
        <f t="shared" si="290"/>
        <v>0</v>
      </c>
      <c r="MI48" s="193"/>
      <c r="MJ48" s="193"/>
      <c r="MK48" s="193"/>
      <c r="ML48" s="194">
        <f t="shared" si="291"/>
        <v>0</v>
      </c>
      <c r="MM48" s="193"/>
      <c r="MN48" s="193"/>
      <c r="MO48" s="193"/>
      <c r="MP48" s="194">
        <f t="shared" si="292"/>
        <v>0</v>
      </c>
      <c r="MQ48" s="193"/>
      <c r="MR48" s="193"/>
      <c r="MS48" s="193"/>
      <c r="MT48" s="123">
        <f t="shared" si="293"/>
        <v>0</v>
      </c>
      <c r="MU48" s="121">
        <f t="shared" si="367"/>
        <v>0</v>
      </c>
      <c r="MV48" s="17">
        <f t="shared" si="368"/>
        <v>0</v>
      </c>
      <c r="MW48" s="193">
        <f t="shared" si="79"/>
        <v>0</v>
      </c>
      <c r="MX48" s="194"/>
      <c r="MY48" s="194"/>
      <c r="MZ48" s="115">
        <f t="shared" si="162"/>
        <v>0</v>
      </c>
      <c r="NB48" s="193"/>
      <c r="NC48" s="193"/>
      <c r="ND48" s="194">
        <f t="shared" si="369"/>
        <v>0</v>
      </c>
      <c r="NE48" s="193"/>
      <c r="NF48" s="193"/>
      <c r="NG48" s="193"/>
      <c r="NH48" s="193"/>
      <c r="NI48" s="194">
        <f t="shared" si="370"/>
        <v>0</v>
      </c>
      <c r="NJ48" s="193"/>
      <c r="NK48" s="193"/>
      <c r="NL48" s="193"/>
      <c r="NM48" s="194">
        <f t="shared" si="294"/>
        <v>0</v>
      </c>
      <c r="NN48" s="193"/>
      <c r="NO48" s="193"/>
      <c r="NP48" s="193"/>
      <c r="NQ48" s="194">
        <f t="shared" si="295"/>
        <v>0</v>
      </c>
      <c r="NR48" s="193"/>
      <c r="NS48" s="193"/>
      <c r="NT48" s="193"/>
      <c r="NU48" s="194">
        <f t="shared" si="296"/>
        <v>0</v>
      </c>
      <c r="NV48" s="193"/>
      <c r="NW48" s="193"/>
      <c r="NX48" s="193"/>
      <c r="NY48" s="123">
        <f t="shared" si="163"/>
        <v>0</v>
      </c>
      <c r="NZ48" s="121">
        <f t="shared" si="297"/>
        <v>0</v>
      </c>
      <c r="OA48" s="193"/>
      <c r="OB48" s="193"/>
      <c r="OC48" s="193"/>
      <c r="OD48" s="194">
        <f t="shared" si="298"/>
        <v>0</v>
      </c>
      <c r="OE48" s="193"/>
      <c r="OF48" s="193"/>
      <c r="OG48" s="193"/>
      <c r="OH48" s="194">
        <f t="shared" si="299"/>
        <v>0</v>
      </c>
      <c r="OI48" s="193"/>
      <c r="OJ48" s="193"/>
      <c r="OK48" s="193"/>
      <c r="OL48" s="194">
        <f t="shared" si="300"/>
        <v>0</v>
      </c>
      <c r="OM48" s="193"/>
      <c r="ON48" s="193"/>
      <c r="OO48" s="193"/>
      <c r="OP48" s="123">
        <f t="shared" si="164"/>
        <v>0</v>
      </c>
      <c r="OQ48" s="122">
        <f t="shared" si="301"/>
        <v>0</v>
      </c>
      <c r="OR48" s="17">
        <f t="shared" si="371"/>
        <v>0</v>
      </c>
      <c r="OS48" s="193">
        <f t="shared" si="84"/>
        <v>0</v>
      </c>
      <c r="OT48" s="194"/>
      <c r="OU48" s="194"/>
      <c r="OV48" s="115">
        <f t="shared" si="302"/>
        <v>0</v>
      </c>
      <c r="OX48" s="193"/>
      <c r="OY48" s="193"/>
      <c r="OZ48" s="194">
        <f t="shared" si="372"/>
        <v>0</v>
      </c>
      <c r="PA48" s="193">
        <f t="shared" si="373"/>
        <v>0</v>
      </c>
      <c r="PB48" s="193"/>
      <c r="PC48" s="193"/>
      <c r="PD48" s="193"/>
      <c r="PE48" s="194">
        <f t="shared" si="374"/>
        <v>0</v>
      </c>
      <c r="PF48" s="193"/>
      <c r="PG48" s="193"/>
      <c r="PH48" s="193"/>
      <c r="PI48" s="194">
        <f t="shared" si="303"/>
        <v>0</v>
      </c>
      <c r="PJ48" s="193"/>
      <c r="PK48" s="193"/>
      <c r="PL48" s="193"/>
      <c r="PM48" s="194">
        <f t="shared" si="304"/>
        <v>0</v>
      </c>
      <c r="PN48" s="193"/>
      <c r="PO48" s="193"/>
      <c r="PP48" s="193"/>
      <c r="PQ48" s="194">
        <f t="shared" si="305"/>
        <v>0</v>
      </c>
      <c r="PR48" s="193"/>
      <c r="PS48" s="193"/>
      <c r="PT48" s="193"/>
      <c r="PU48" s="123">
        <f t="shared" si="165"/>
        <v>0</v>
      </c>
      <c r="PV48" s="121">
        <f t="shared" si="375"/>
        <v>0</v>
      </c>
      <c r="PW48" s="193"/>
      <c r="PX48" s="193"/>
      <c r="PY48" s="193"/>
      <c r="PZ48" s="194">
        <f t="shared" si="306"/>
        <v>0</v>
      </c>
      <c r="QA48" s="193"/>
      <c r="QB48" s="193"/>
      <c r="QC48" s="193"/>
      <c r="QD48" s="194">
        <f t="shared" si="307"/>
        <v>0</v>
      </c>
      <c r="QE48" s="193"/>
      <c r="QF48" s="193"/>
      <c r="QG48" s="193"/>
      <c r="QH48" s="194">
        <f t="shared" si="308"/>
        <v>0</v>
      </c>
      <c r="QI48" s="193"/>
      <c r="QJ48" s="193"/>
      <c r="QK48" s="193"/>
      <c r="QL48" s="123">
        <f t="shared" si="309"/>
        <v>0</v>
      </c>
      <c r="QM48" s="122">
        <f t="shared" si="310"/>
        <v>0</v>
      </c>
      <c r="QN48" s="17">
        <f t="shared" si="376"/>
        <v>0</v>
      </c>
      <c r="QO48" s="193">
        <f t="shared" si="89"/>
        <v>0</v>
      </c>
      <c r="QP48" s="194"/>
      <c r="QQ48" s="194"/>
      <c r="QR48" s="115">
        <f t="shared" si="129"/>
        <v>0</v>
      </c>
      <c r="QT48" s="193"/>
      <c r="QU48" s="193"/>
      <c r="QV48" s="194">
        <f t="shared" si="377"/>
        <v>0</v>
      </c>
      <c r="QW48" s="193">
        <f t="shared" si="378"/>
        <v>0</v>
      </c>
      <c r="QX48" s="193"/>
      <c r="QY48" s="193"/>
      <c r="QZ48" s="193"/>
      <c r="RA48" s="194">
        <f t="shared" si="379"/>
        <v>0</v>
      </c>
      <c r="RB48" s="193"/>
      <c r="RC48" s="193"/>
      <c r="RD48" s="193"/>
      <c r="RE48" s="194">
        <f t="shared" si="311"/>
        <v>0</v>
      </c>
      <c r="RF48" s="193"/>
      <c r="RG48" s="193"/>
      <c r="RH48" s="193"/>
      <c r="RI48" s="194">
        <f t="shared" si="312"/>
        <v>0</v>
      </c>
      <c r="RJ48" s="193"/>
      <c r="RK48" s="193"/>
      <c r="RL48" s="193"/>
      <c r="RM48" s="194">
        <f t="shared" si="313"/>
        <v>0</v>
      </c>
      <c r="RN48" s="193"/>
      <c r="RO48" s="193"/>
      <c r="RP48" s="193"/>
      <c r="RQ48" s="123">
        <f t="shared" si="314"/>
        <v>0</v>
      </c>
      <c r="RR48" s="121">
        <f t="shared" si="380"/>
        <v>0</v>
      </c>
      <c r="RS48" s="193"/>
      <c r="RT48" s="193"/>
      <c r="RU48" s="193"/>
      <c r="RV48" s="194">
        <f t="shared" si="315"/>
        <v>0</v>
      </c>
      <c r="RW48" s="193"/>
      <c r="RX48" s="193"/>
      <c r="RY48" s="193"/>
      <c r="RZ48" s="194">
        <f t="shared" si="316"/>
        <v>0</v>
      </c>
      <c r="SA48" s="193"/>
      <c r="SB48" s="193"/>
      <c r="SC48" s="193"/>
      <c r="SD48" s="194">
        <f t="shared" si="317"/>
        <v>0</v>
      </c>
      <c r="SE48" s="193"/>
      <c r="SF48" s="193"/>
      <c r="SG48" s="193"/>
      <c r="SH48" s="123">
        <f t="shared" si="318"/>
        <v>0</v>
      </c>
      <c r="SI48" s="122">
        <f t="shared" si="319"/>
        <v>0</v>
      </c>
      <c r="SJ48" s="17">
        <f t="shared" si="381"/>
        <v>0</v>
      </c>
      <c r="SK48" s="193">
        <f t="shared" si="93"/>
        <v>0</v>
      </c>
      <c r="SL48" s="194"/>
      <c r="SM48" s="194"/>
      <c r="SN48" s="115">
        <f t="shared" si="136"/>
        <v>0</v>
      </c>
      <c r="SP48" s="193"/>
      <c r="SQ48" s="193"/>
      <c r="SR48" s="194">
        <f t="shared" si="382"/>
        <v>0</v>
      </c>
      <c r="SS48" s="193">
        <f t="shared" si="383"/>
        <v>0</v>
      </c>
      <c r="ST48" s="193"/>
      <c r="SU48" s="193"/>
      <c r="SV48" s="193"/>
      <c r="SW48" s="194">
        <f t="shared" si="384"/>
        <v>0</v>
      </c>
      <c r="SX48" s="193"/>
      <c r="SY48" s="193"/>
      <c r="SZ48" s="193"/>
      <c r="TA48" s="194">
        <f t="shared" si="320"/>
        <v>0</v>
      </c>
      <c r="TB48" s="193"/>
      <c r="TC48" s="193"/>
      <c r="TD48" s="193"/>
      <c r="TE48" s="194">
        <f t="shared" si="321"/>
        <v>0</v>
      </c>
      <c r="TF48" s="193"/>
      <c r="TG48" s="193"/>
      <c r="TH48" s="193"/>
      <c r="TI48" s="194">
        <f t="shared" si="322"/>
        <v>0</v>
      </c>
      <c r="TJ48" s="193"/>
      <c r="TK48" s="193"/>
      <c r="TL48" s="193"/>
      <c r="TM48" s="123">
        <f t="shared" si="323"/>
        <v>0</v>
      </c>
      <c r="TN48" s="121">
        <f t="shared" si="324"/>
        <v>0</v>
      </c>
      <c r="TO48" s="193"/>
      <c r="TP48" s="193"/>
      <c r="TQ48" s="193"/>
      <c r="TR48" s="194">
        <f t="shared" si="325"/>
        <v>0</v>
      </c>
      <c r="TS48" s="193"/>
      <c r="TT48" s="193"/>
      <c r="TU48" s="193"/>
      <c r="TV48" s="194">
        <f t="shared" si="326"/>
        <v>0</v>
      </c>
      <c r="TW48" s="193"/>
      <c r="TX48" s="193"/>
      <c r="TY48" s="193"/>
      <c r="TZ48" s="194">
        <f t="shared" si="327"/>
        <v>0</v>
      </c>
      <c r="UA48" s="193"/>
      <c r="UB48" s="193"/>
      <c r="UC48" s="193"/>
      <c r="UD48" s="123">
        <f t="shared" si="328"/>
        <v>0</v>
      </c>
      <c r="UE48" s="122">
        <f t="shared" si="329"/>
        <v>0</v>
      </c>
      <c r="UF48" s="17">
        <f t="shared" si="385"/>
        <v>0</v>
      </c>
      <c r="UG48" s="193">
        <f t="shared" si="98"/>
        <v>0</v>
      </c>
      <c r="UH48" s="194"/>
      <c r="UI48" s="194"/>
      <c r="UJ48" s="194"/>
      <c r="UK48" s="115">
        <f t="shared" si="141"/>
        <v>0</v>
      </c>
      <c r="UL48" s="115">
        <f>CK48+EG48+GC48+HZ48+JV48+MD48+NZ48+PV48+RR48+TN48</f>
        <v>51641</v>
      </c>
      <c r="UM48" s="115">
        <f>UL48-AF48</f>
        <v>0</v>
      </c>
      <c r="UN48" s="115">
        <f>DB48+EX48+GT48+IQ48+KO48+MU48+OQ48+QM48+SI48+UE48</f>
        <v>0</v>
      </c>
      <c r="UO48" s="115">
        <f>UN48-AW48</f>
        <v>0</v>
      </c>
      <c r="UP48" s="115"/>
      <c r="UQ48" s="115"/>
      <c r="UR48" s="115">
        <f>BU48+DQ48+FM48+HJ48+JF48+LN48+NJ48+PF48+RB48+SX48</f>
        <v>1660</v>
      </c>
      <c r="US48" s="115">
        <f>UR48-P48</f>
        <v>0</v>
      </c>
      <c r="UT48" s="115"/>
      <c r="UU48" s="115"/>
      <c r="UV48" s="115"/>
      <c r="UW48" s="115">
        <f>H48</f>
        <v>0</v>
      </c>
      <c r="UX48" s="115">
        <f>AF48</f>
        <v>51641</v>
      </c>
      <c r="UY48" s="115"/>
      <c r="UZ48" s="115"/>
      <c r="VA48" s="130">
        <f t="shared" si="386"/>
        <v>0</v>
      </c>
      <c r="VB48" s="193">
        <f>BM48+DI48+FE48+HB48+IX48+LF48+NB48+OX48+QT48+SP48</f>
        <v>0</v>
      </c>
      <c r="VC48" s="193">
        <f>BN48+DJ48+FF48+HC48+IY48+LG48+NC48+OY48+QU48+SQ48</f>
        <v>0</v>
      </c>
      <c r="VD48" s="194">
        <f t="shared" si="330"/>
        <v>0</v>
      </c>
      <c r="VE48" s="193">
        <f t="shared" si="387"/>
        <v>0</v>
      </c>
      <c r="VF48" s="193"/>
      <c r="VG48" s="193"/>
      <c r="VH48" s="193"/>
      <c r="VI48" s="194">
        <f t="shared" si="388"/>
        <v>0</v>
      </c>
      <c r="VJ48" s="193"/>
      <c r="VK48" s="193"/>
      <c r="VL48" s="193"/>
      <c r="VM48" s="194">
        <f t="shared" si="331"/>
        <v>0</v>
      </c>
      <c r="VN48" s="193"/>
      <c r="VO48" s="193"/>
      <c r="VP48" s="193"/>
      <c r="VQ48" s="194">
        <f t="shared" si="332"/>
        <v>0</v>
      </c>
      <c r="VR48" s="193"/>
      <c r="VS48" s="193"/>
      <c r="VT48" s="193"/>
      <c r="VU48" s="194">
        <f t="shared" si="333"/>
        <v>0</v>
      </c>
      <c r="VV48" s="193"/>
      <c r="VW48" s="193"/>
      <c r="VX48" s="193"/>
      <c r="VY48" s="193"/>
      <c r="VZ48" s="121">
        <f t="shared" si="334"/>
        <v>0</v>
      </c>
      <c r="WA48" s="193"/>
      <c r="WB48" s="193"/>
      <c r="WC48" s="193"/>
      <c r="WD48" s="194">
        <f t="shared" si="335"/>
        <v>0</v>
      </c>
      <c r="WE48" s="193"/>
      <c r="WF48" s="193"/>
      <c r="WG48" s="193"/>
      <c r="WH48" s="194">
        <f t="shared" si="336"/>
        <v>0</v>
      </c>
      <c r="WI48" s="193"/>
      <c r="WJ48" s="193"/>
      <c r="WK48" s="193"/>
      <c r="WL48" s="194">
        <f t="shared" si="337"/>
        <v>0</v>
      </c>
      <c r="WM48" s="193"/>
      <c r="WN48" s="193"/>
      <c r="WO48" s="193"/>
      <c r="WP48" s="193"/>
      <c r="WQ48" s="122">
        <f t="shared" si="338"/>
        <v>0</v>
      </c>
      <c r="WR48" s="129">
        <f t="shared" si="389"/>
        <v>0</v>
      </c>
      <c r="WS48" s="120"/>
      <c r="WT48" s="194"/>
      <c r="WU48" s="194"/>
      <c r="WV48" s="115">
        <f t="shared" si="339"/>
        <v>0</v>
      </c>
      <c r="WY48" s="115">
        <f>VI48-BT48-DP48-FL48-HI48-JE48-LM48-NI48-PE48-RA48-SW48</f>
        <v>0</v>
      </c>
      <c r="WZ48" s="115">
        <f>VD48-BO48-DK48-FG48-HD48-IZ48-LH48-ND48-OZ48-QV48-SR48</f>
        <v>0</v>
      </c>
    </row>
    <row r="49" spans="1:624" s="116" customFormat="1" ht="14.25" customHeight="1" x14ac:dyDescent="0.25">
      <c r="A49" s="444"/>
      <c r="B49" s="416" t="s">
        <v>133</v>
      </c>
      <c r="C49" s="419"/>
      <c r="D49" s="416"/>
      <c r="E49" s="416"/>
      <c r="F49" s="257"/>
      <c r="G49" s="263" t="s">
        <v>134</v>
      </c>
      <c r="H49" s="250">
        <f>BM49+DI49+FE49+HB49+IX49+LF49+NB49+OX49+QT49+SP49</f>
        <v>1095000</v>
      </c>
      <c r="I49" s="250">
        <f>BN49+DJ49+FF49+HC49+IY49+LG49+NC49+OY49+QU49+SQ49</f>
        <v>0</v>
      </c>
      <c r="J49" s="238">
        <f t="shared" si="340"/>
        <v>1095000</v>
      </c>
      <c r="K49" s="250">
        <f t="shared" si="341"/>
        <v>1095000</v>
      </c>
      <c r="L49" s="250"/>
      <c r="M49" s="250"/>
      <c r="N49" s="250"/>
      <c r="O49" s="238">
        <f t="shared" si="342"/>
        <v>1095000</v>
      </c>
      <c r="P49" s="250">
        <f>BU49+DQ49+FM49+HJ49+JF49+LN49+NJ49+PF49+RB49+SX49</f>
        <v>24577</v>
      </c>
      <c r="Q49" s="250">
        <f>BV49+DR49+FN49+HK49+JG49+LO49+NK49+PG49+RC49+SY49</f>
        <v>62566.720000000001</v>
      </c>
      <c r="R49" s="250">
        <f>BW49+DS49+FO49+HL49+JH49+LP49+NL49+PH49+RD49+SZ49</f>
        <v>66607.7</v>
      </c>
      <c r="S49" s="238">
        <f t="shared" si="254"/>
        <v>153751.41999999998</v>
      </c>
      <c r="T49" s="250">
        <f>BY49+DU49+FQ49+HN49+JJ49+LR49+NN49+PJ49+RF49+TB49</f>
        <v>23054</v>
      </c>
      <c r="U49" s="250">
        <f>BZ49+DV49+FR49+HO49+JK49+LS49+NO49+PK49+RG49+TC49</f>
        <v>55353.5</v>
      </c>
      <c r="V49" s="250">
        <f>CA49+DW49+FS49+HP49+JL49+LT49+NP49+PL49+RH49+TD49</f>
        <v>40401.300000000003</v>
      </c>
      <c r="W49" s="238">
        <f t="shared" si="255"/>
        <v>118808.8</v>
      </c>
      <c r="X49" s="250">
        <f>CC49+DY49+FU49+HR49+JN49+LV49+NR49+PN49+RJ49+TF49</f>
        <v>17118.5</v>
      </c>
      <c r="Y49" s="250">
        <f>CD49+DZ49+FV49+HS49+JO49+LW49+NS49+PO49+RK49+TG49</f>
        <v>52849.5</v>
      </c>
      <c r="Z49" s="250">
        <f>CE49+EA49+FW49+HT49+JP49+LX49+NT49+PP49+RL49+TH49</f>
        <v>440</v>
      </c>
      <c r="AA49" s="238">
        <f t="shared" si="256"/>
        <v>70408</v>
      </c>
      <c r="AB49" s="250">
        <f>CG49+EC49+FY49+HV49+JR49+LZ49+NV49+PR49+RN49+TJ49</f>
        <v>0</v>
      </c>
      <c r="AC49" s="250">
        <f>CH49+ED49+FZ49+HW49+JS49+MA49+NW49+PS49+RO49+TK49</f>
        <v>0</v>
      </c>
      <c r="AD49" s="250">
        <f>CI49+EE49+GA49+HX49+JT49+MB49+NX49+PT49+RP49+TL49</f>
        <v>0</v>
      </c>
      <c r="AE49" s="250">
        <f t="shared" si="257"/>
        <v>0</v>
      </c>
      <c r="AF49" s="238">
        <f t="shared" si="343"/>
        <v>342968.22</v>
      </c>
      <c r="AG49" s="250">
        <f>CL49+EH49+GD49+IA49+JW49+ME49+OA49+PW49+RS49+TO49</f>
        <v>24577</v>
      </c>
      <c r="AH49" s="250">
        <f>CM49+EI49+GE49+IB49+JZ49+MF49+OB49+PX49+RT49+TP49</f>
        <v>62566.720000000001</v>
      </c>
      <c r="AI49" s="250">
        <f>CN49+EJ49+GF49+IC49+KA49+MG49+OC49+PY49+RU49+TQ49</f>
        <v>66607.7</v>
      </c>
      <c r="AJ49" s="238">
        <f t="shared" si="258"/>
        <v>153751.41999999998</v>
      </c>
      <c r="AK49" s="250">
        <f>CP49+EL49+GH49+IE49+KC49+MI49+OE49+QA49+RW49+TS49</f>
        <v>23054</v>
      </c>
      <c r="AL49" s="250">
        <f>CQ49+EM49+GI49+IF49+KD49+MJ49+OF49+QB49+RX49+TT49</f>
        <v>55353.5</v>
      </c>
      <c r="AM49" s="250">
        <f>CR49+EN49+GJ49+IG49+KE49+MK49+OG49+QC49+RY49+TU49</f>
        <v>40401.300000000003</v>
      </c>
      <c r="AN49" s="238">
        <f t="shared" si="259"/>
        <v>118808.8</v>
      </c>
      <c r="AO49" s="250">
        <f>CT49+EP49+GL49+II49+KG49+MM49+OI49+QE49+SA49+TW49</f>
        <v>17118.5</v>
      </c>
      <c r="AP49" s="250">
        <f>CU49+EQ49+GM49+IJ49+KH49+MN49+OJ49+QF49+SB49+TX49</f>
        <v>43601.5</v>
      </c>
      <c r="AQ49" s="250">
        <f>CV49+ER49+GN49+IK49+KI49+MO49+OK49+QG49+SC49+TY49</f>
        <v>9688</v>
      </c>
      <c r="AR49" s="238">
        <f t="shared" si="260"/>
        <v>70408</v>
      </c>
      <c r="AS49" s="250">
        <f>CX49+ET49+GP49+IM49+KK49+MQ49+OM49+QI49+SE49+UA49</f>
        <v>0</v>
      </c>
      <c r="AT49" s="250">
        <f>CY49+EU49+GQ49+IN49+KL49+MR49+ON49+QJ49+SF49+UB49</f>
        <v>0</v>
      </c>
      <c r="AU49" s="250">
        <f>CZ49+EV49+GR49+IO49+KM49+MS49+OO49+QK49+SG49+UC49</f>
        <v>0</v>
      </c>
      <c r="AV49" s="238">
        <f t="shared" si="261"/>
        <v>0</v>
      </c>
      <c r="AW49" s="238">
        <f t="shared" si="344"/>
        <v>342968.22</v>
      </c>
      <c r="AX49" s="250">
        <f t="shared" si="47"/>
        <v>0</v>
      </c>
      <c r="AY49" s="238">
        <f t="shared" si="345"/>
        <v>752031.78</v>
      </c>
      <c r="AZ49" s="238">
        <f>DE49+FA49+GW49+IT49+KR49+MX49+OT49+QP49+SL49+UH49</f>
        <v>0</v>
      </c>
      <c r="BA49" s="238">
        <f>DF49+FB49+GX49+IU49+KS49+MY49+OU49+QQ49+SM49+UI49</f>
        <v>0</v>
      </c>
      <c r="BB49" s="239">
        <f>CK49+EG49+GC49+HZ49+JV49+MD49+NZ49+PV49+RR49+TN49</f>
        <v>342968.22</v>
      </c>
      <c r="BC49" s="239">
        <f t="shared" si="45"/>
        <v>0</v>
      </c>
      <c r="BD49" s="238">
        <f>AZ49-DE49-FA49-GW49-IT49-KR49-MX49-OT49-QP49-SL49-UH49</f>
        <v>0</v>
      </c>
      <c r="BE49" s="240"/>
      <c r="BF49" s="241">
        <f t="shared" si="15"/>
        <v>0</v>
      </c>
      <c r="BG49" s="241">
        <f t="shared" si="49"/>
        <v>1095000</v>
      </c>
      <c r="BH49" s="251"/>
      <c r="BI49" s="242"/>
      <c r="BJ49" s="241"/>
      <c r="BK49" s="285">
        <v>1095000</v>
      </c>
      <c r="BL49" s="251">
        <f>DI49+FE49+HB49+IX49+LF49+NB49+OX49+QT49+SP49</f>
        <v>523482</v>
      </c>
      <c r="BM49" s="285">
        <f>1095000-BL49</f>
        <v>571518</v>
      </c>
      <c r="BN49" s="251"/>
      <c r="BO49" s="238">
        <f t="shared" si="346"/>
        <v>571518</v>
      </c>
      <c r="BP49" s="251">
        <f t="shared" si="347"/>
        <v>571518</v>
      </c>
      <c r="BQ49" s="251"/>
      <c r="BR49" s="251"/>
      <c r="BS49" s="251"/>
      <c r="BT49" s="238">
        <f t="shared" si="348"/>
        <v>571518</v>
      </c>
      <c r="BU49" s="251">
        <v>9723</v>
      </c>
      <c r="BV49" s="251">
        <v>4458</v>
      </c>
      <c r="BW49" s="251"/>
      <c r="BX49" s="238">
        <f t="shared" si="50"/>
        <v>14181</v>
      </c>
      <c r="BY49" s="251"/>
      <c r="BZ49" s="251"/>
      <c r="CA49" s="251"/>
      <c r="CB49" s="238">
        <f t="shared" si="51"/>
        <v>0</v>
      </c>
      <c r="CC49" s="251"/>
      <c r="CD49" s="251"/>
      <c r="CE49" s="251"/>
      <c r="CF49" s="238">
        <f t="shared" si="104"/>
        <v>0</v>
      </c>
      <c r="CG49" s="251"/>
      <c r="CH49" s="251"/>
      <c r="CI49" s="251"/>
      <c r="CJ49" s="251">
        <f t="shared" si="390"/>
        <v>0</v>
      </c>
      <c r="CK49" s="238">
        <f t="shared" si="149"/>
        <v>14181</v>
      </c>
      <c r="CL49" s="251">
        <v>9723</v>
      </c>
      <c r="CM49" s="251">
        <v>4458</v>
      </c>
      <c r="CN49" s="251"/>
      <c r="CO49" s="238">
        <f t="shared" si="262"/>
        <v>14181</v>
      </c>
      <c r="CP49" s="251"/>
      <c r="CQ49" s="251"/>
      <c r="CR49" s="251"/>
      <c r="CS49" s="238">
        <f t="shared" si="263"/>
        <v>0</v>
      </c>
      <c r="CT49" s="251"/>
      <c r="CU49" s="251"/>
      <c r="CV49" s="251"/>
      <c r="CW49" s="238">
        <f t="shared" si="264"/>
        <v>0</v>
      </c>
      <c r="CX49" s="251"/>
      <c r="CY49" s="251"/>
      <c r="CZ49" s="251"/>
      <c r="DA49" s="251">
        <f t="shared" si="391"/>
        <v>0</v>
      </c>
      <c r="DB49" s="238">
        <f t="shared" si="349"/>
        <v>14181</v>
      </c>
      <c r="DC49" s="251"/>
      <c r="DD49" s="251">
        <f t="shared" si="150"/>
        <v>557337</v>
      </c>
      <c r="DE49" s="238"/>
      <c r="DF49" s="238"/>
      <c r="DG49" s="243">
        <f>CK49-DB49</f>
        <v>0</v>
      </c>
      <c r="DH49" s="244"/>
      <c r="DI49" s="250">
        <v>138000</v>
      </c>
      <c r="DJ49" s="250"/>
      <c r="DK49" s="250">
        <f t="shared" si="350"/>
        <v>138000</v>
      </c>
      <c r="DL49" s="250">
        <f t="shared" si="351"/>
        <v>138000</v>
      </c>
      <c r="DM49" s="250"/>
      <c r="DN49" s="250"/>
      <c r="DO49" s="250"/>
      <c r="DP49" s="238">
        <f t="shared" si="352"/>
        <v>138000</v>
      </c>
      <c r="DQ49" s="250">
        <v>7676</v>
      </c>
      <c r="DR49" s="250">
        <v>7050</v>
      </c>
      <c r="DS49" s="250"/>
      <c r="DT49" s="238">
        <f t="shared" si="265"/>
        <v>14726</v>
      </c>
      <c r="DU49" s="250"/>
      <c r="DV49" s="250"/>
      <c r="DW49" s="250"/>
      <c r="DX49" s="238">
        <f t="shared" si="266"/>
        <v>0</v>
      </c>
      <c r="DY49" s="250"/>
      <c r="DZ49" s="250"/>
      <c r="EA49" s="250"/>
      <c r="EB49" s="238">
        <f t="shared" si="267"/>
        <v>0</v>
      </c>
      <c r="EC49" s="250"/>
      <c r="ED49" s="286"/>
      <c r="EE49" s="250"/>
      <c r="EF49" s="265">
        <f t="shared" si="152"/>
        <v>0</v>
      </c>
      <c r="EG49" s="259">
        <f t="shared" si="353"/>
        <v>14726</v>
      </c>
      <c r="EH49" s="250">
        <v>7676</v>
      </c>
      <c r="EI49" s="250">
        <v>7050</v>
      </c>
      <c r="EJ49" s="250"/>
      <c r="EK49" s="238">
        <f t="shared" si="58"/>
        <v>14726</v>
      </c>
      <c r="EL49" s="250"/>
      <c r="EM49" s="250"/>
      <c r="EN49" s="250"/>
      <c r="EO49" s="238">
        <f t="shared" si="59"/>
        <v>0</v>
      </c>
      <c r="EP49" s="250"/>
      <c r="EQ49" s="250"/>
      <c r="ER49" s="250"/>
      <c r="ES49" s="238">
        <f t="shared" si="268"/>
        <v>0</v>
      </c>
      <c r="ET49" s="250"/>
      <c r="EU49" s="286"/>
      <c r="EV49" s="250"/>
      <c r="EW49" s="265">
        <f t="shared" si="154"/>
        <v>0</v>
      </c>
      <c r="EX49" s="260">
        <f t="shared" si="269"/>
        <v>14726</v>
      </c>
      <c r="EY49" s="238">
        <f t="shared" si="354"/>
        <v>0</v>
      </c>
      <c r="EZ49" s="250">
        <f t="shared" si="155"/>
        <v>123274</v>
      </c>
      <c r="FA49" s="238"/>
      <c r="FB49" s="238"/>
      <c r="FC49" s="246">
        <f t="shared" si="108"/>
        <v>0</v>
      </c>
      <c r="FD49" s="244"/>
      <c r="FE49" s="250">
        <v>43000</v>
      </c>
      <c r="FF49" s="250"/>
      <c r="FG49" s="250">
        <f t="shared" si="355"/>
        <v>43000</v>
      </c>
      <c r="FH49" s="250">
        <f t="shared" si="356"/>
        <v>43000</v>
      </c>
      <c r="FI49" s="250"/>
      <c r="FJ49" s="250"/>
      <c r="FK49" s="250"/>
      <c r="FL49" s="238">
        <f t="shared" si="357"/>
        <v>43000</v>
      </c>
      <c r="FM49" s="267"/>
      <c r="FN49" s="267">
        <v>8074</v>
      </c>
      <c r="FO49" s="267"/>
      <c r="FP49" s="238">
        <f t="shared" si="270"/>
        <v>8074</v>
      </c>
      <c r="FQ49" s="267"/>
      <c r="FR49" s="267"/>
      <c r="FS49" s="267"/>
      <c r="FT49" s="238">
        <f t="shared" si="271"/>
        <v>0</v>
      </c>
      <c r="FU49" s="250"/>
      <c r="FV49" s="250"/>
      <c r="FW49" s="250"/>
      <c r="FX49" s="238">
        <f t="shared" si="272"/>
        <v>0</v>
      </c>
      <c r="FY49" s="250"/>
      <c r="FZ49" s="250"/>
      <c r="GA49" s="250"/>
      <c r="GB49" s="265">
        <f t="shared" si="156"/>
        <v>0</v>
      </c>
      <c r="GC49" s="259">
        <f t="shared" si="358"/>
        <v>8074</v>
      </c>
      <c r="GD49" s="267"/>
      <c r="GE49" s="267">
        <v>8074</v>
      </c>
      <c r="GF49" s="267"/>
      <c r="GG49" s="238">
        <f t="shared" si="273"/>
        <v>8074</v>
      </c>
      <c r="GH49" s="267"/>
      <c r="GI49" s="267"/>
      <c r="GJ49" s="267"/>
      <c r="GK49" s="238">
        <f t="shared" si="274"/>
        <v>0</v>
      </c>
      <c r="GL49" s="250"/>
      <c r="GM49" s="250"/>
      <c r="GN49" s="250"/>
      <c r="GO49" s="238">
        <f t="shared" si="275"/>
        <v>0</v>
      </c>
      <c r="GP49" s="250"/>
      <c r="GQ49" s="250"/>
      <c r="GR49" s="250"/>
      <c r="GS49" s="265">
        <f t="shared" si="157"/>
        <v>0</v>
      </c>
      <c r="GT49" s="260">
        <f t="shared" si="276"/>
        <v>8074</v>
      </c>
      <c r="GU49" s="238">
        <f t="shared" si="359"/>
        <v>0</v>
      </c>
      <c r="GV49" s="250">
        <f t="shared" si="67"/>
        <v>34926</v>
      </c>
      <c r="GW49" s="238"/>
      <c r="GX49" s="238"/>
      <c r="GY49" s="246">
        <f t="shared" si="112"/>
        <v>0</v>
      </c>
      <c r="GZ49" s="244"/>
      <c r="HA49" s="244"/>
      <c r="HB49" s="250"/>
      <c r="HC49" s="250"/>
      <c r="HD49" s="250">
        <f t="shared" si="392"/>
        <v>0</v>
      </c>
      <c r="HE49" s="250">
        <f t="shared" si="360"/>
        <v>0</v>
      </c>
      <c r="HF49" s="250"/>
      <c r="HG49" s="250"/>
      <c r="HH49" s="238"/>
      <c r="HI49" s="238">
        <f t="shared" si="361"/>
        <v>0</v>
      </c>
      <c r="HJ49" s="267"/>
      <c r="HK49" s="267"/>
      <c r="HL49" s="267"/>
      <c r="HM49" s="238">
        <f t="shared" si="277"/>
        <v>0</v>
      </c>
      <c r="HN49" s="267"/>
      <c r="HO49" s="267"/>
      <c r="HP49" s="267"/>
      <c r="HQ49" s="238">
        <f t="shared" si="278"/>
        <v>0</v>
      </c>
      <c r="HR49" s="250"/>
      <c r="HS49" s="250"/>
      <c r="HT49" s="250"/>
      <c r="HU49" s="238">
        <f t="shared" si="279"/>
        <v>0</v>
      </c>
      <c r="HV49" s="250"/>
      <c r="HW49" s="268"/>
      <c r="HX49" s="250"/>
      <c r="HY49" s="265">
        <f t="shared" si="158"/>
        <v>0</v>
      </c>
      <c r="HZ49" s="259">
        <f t="shared" si="280"/>
        <v>0</v>
      </c>
      <c r="IA49" s="267"/>
      <c r="IB49" s="267"/>
      <c r="IC49" s="267"/>
      <c r="ID49" s="238">
        <f t="shared" si="281"/>
        <v>0</v>
      </c>
      <c r="IE49" s="267"/>
      <c r="IF49" s="267"/>
      <c r="IG49" s="267"/>
      <c r="IH49" s="238">
        <f t="shared" si="282"/>
        <v>0</v>
      </c>
      <c r="II49" s="250"/>
      <c r="IJ49" s="250"/>
      <c r="IK49" s="250"/>
      <c r="IL49" s="238">
        <f t="shared" si="283"/>
        <v>0</v>
      </c>
      <c r="IM49" s="250"/>
      <c r="IN49" s="268"/>
      <c r="IO49" s="250"/>
      <c r="IP49" s="265">
        <f t="shared" si="284"/>
        <v>0</v>
      </c>
      <c r="IQ49" s="260">
        <f>SUM(IP49,IL49,IH49,ID49)</f>
        <v>0</v>
      </c>
      <c r="IR49" s="238">
        <f t="shared" si="362"/>
        <v>0</v>
      </c>
      <c r="IS49" s="250">
        <f t="shared" si="73"/>
        <v>0</v>
      </c>
      <c r="IT49" s="238"/>
      <c r="IU49" s="238"/>
      <c r="IV49" s="246">
        <f t="shared" si="286"/>
        <v>0</v>
      </c>
      <c r="IW49" s="244"/>
      <c r="IX49" s="254">
        <f>415000-95000-25000+1482+10000</f>
        <v>306482</v>
      </c>
      <c r="IY49" s="254"/>
      <c r="IZ49" s="247">
        <f>IX49</f>
        <v>306482</v>
      </c>
      <c r="JA49" s="254">
        <f>IZ49</f>
        <v>306482</v>
      </c>
      <c r="JB49" s="254"/>
      <c r="JC49" s="254"/>
      <c r="JD49" s="254"/>
      <c r="JE49" s="247">
        <f>SUM(JA49+JB49-JC49+JD49)</f>
        <v>306482</v>
      </c>
      <c r="JF49" s="269">
        <v>7178</v>
      </c>
      <c r="JG49" s="269">
        <v>42984.72</v>
      </c>
      <c r="JH49" s="269">
        <v>66607.7</v>
      </c>
      <c r="JI49" s="247">
        <f>JF49+JG49+JH49</f>
        <v>116770.42</v>
      </c>
      <c r="JJ49" s="269">
        <v>23054</v>
      </c>
      <c r="JK49" s="254">
        <v>55353.5</v>
      </c>
      <c r="JL49" s="269">
        <v>40401.300000000003</v>
      </c>
      <c r="JM49" s="247">
        <f>JJ49+JK49+JL49</f>
        <v>118808.8</v>
      </c>
      <c r="JN49" s="254">
        <f>6990+10128.5</f>
        <v>17118.5</v>
      </c>
      <c r="JO49" s="254">
        <v>52849.5</v>
      </c>
      <c r="JP49" s="254">
        <f>424+16</f>
        <v>440</v>
      </c>
      <c r="JQ49" s="247">
        <f t="shared" ref="JQ49:JQ112" si="393">JN49+JO49+JP49</f>
        <v>70408</v>
      </c>
      <c r="JR49" s="254"/>
      <c r="JS49" s="254"/>
      <c r="JT49" s="254"/>
      <c r="JU49" s="270"/>
      <c r="JV49" s="261">
        <f>JI49+JM49+JQ49+JU49</f>
        <v>305987.21999999997</v>
      </c>
      <c r="JW49" s="559">
        <v>7178</v>
      </c>
      <c r="JX49" s="588"/>
      <c r="JY49" s="589"/>
      <c r="JZ49" s="572">
        <v>42984.72</v>
      </c>
      <c r="KA49" s="269">
        <v>66607.7</v>
      </c>
      <c r="KB49" s="247">
        <f>JW49+JZ49+KA49</f>
        <v>116770.42</v>
      </c>
      <c r="KC49" s="269">
        <v>23054</v>
      </c>
      <c r="KD49" s="254">
        <v>55353.5</v>
      </c>
      <c r="KE49" s="269">
        <v>40401.300000000003</v>
      </c>
      <c r="KF49" s="247">
        <f>KC49+KD49+KE49</f>
        <v>118808.8</v>
      </c>
      <c r="KG49" s="254">
        <v>17118.5</v>
      </c>
      <c r="KH49" s="254">
        <f>52849.5-9248</f>
        <v>43601.5</v>
      </c>
      <c r="KI49" s="254">
        <f>440+9248</f>
        <v>9688</v>
      </c>
      <c r="KJ49" s="247">
        <f>KG49+KH49+KI49</f>
        <v>70408</v>
      </c>
      <c r="KK49" s="254"/>
      <c r="KL49" s="254"/>
      <c r="KM49" s="254"/>
      <c r="KN49" s="270"/>
      <c r="KO49" s="262">
        <f>JI49+KF49+KJ49+KN49</f>
        <v>305987.21999999997</v>
      </c>
      <c r="KP49" s="247"/>
      <c r="KQ49" s="254">
        <f>JE49-JV49</f>
        <v>494.78000000002794</v>
      </c>
      <c r="KR49" s="247"/>
      <c r="KS49" s="248"/>
      <c r="KT49" s="211">
        <f>JV49-KO49</f>
        <v>0</v>
      </c>
      <c r="KU49" s="211"/>
      <c r="KV49" s="211"/>
      <c r="KW49" s="211"/>
      <c r="KX49" s="211"/>
      <c r="KY49" s="211"/>
      <c r="KZ49" s="211"/>
      <c r="LA49" s="211"/>
      <c r="LB49" s="211"/>
      <c r="LC49" s="211"/>
      <c r="LD49" s="211"/>
      <c r="LF49" s="193"/>
      <c r="LG49" s="193"/>
      <c r="LH49" s="194">
        <f t="shared" si="363"/>
        <v>0</v>
      </c>
      <c r="LI49" s="193">
        <f t="shared" si="364"/>
        <v>0</v>
      </c>
      <c r="LJ49" s="193"/>
      <c r="LK49" s="193"/>
      <c r="LL49" s="193"/>
      <c r="LM49" s="194">
        <f t="shared" si="365"/>
        <v>0</v>
      </c>
      <c r="LN49" s="189"/>
      <c r="LO49" s="189"/>
      <c r="LP49" s="189"/>
      <c r="LQ49" s="194">
        <f t="shared" si="287"/>
        <v>0</v>
      </c>
      <c r="LR49" s="189"/>
      <c r="LS49" s="189"/>
      <c r="LT49" s="189"/>
      <c r="LU49" s="194">
        <f t="shared" si="288"/>
        <v>0</v>
      </c>
      <c r="LV49" s="193"/>
      <c r="LW49" s="193"/>
      <c r="LX49" s="193"/>
      <c r="LY49" s="194">
        <f t="shared" si="289"/>
        <v>0</v>
      </c>
      <c r="LZ49" s="193"/>
      <c r="MA49" s="193"/>
      <c r="MB49" s="193"/>
      <c r="MC49" s="123">
        <f t="shared" si="160"/>
        <v>0</v>
      </c>
      <c r="MD49" s="121">
        <f t="shared" si="366"/>
        <v>0</v>
      </c>
      <c r="ME49" s="189"/>
      <c r="MF49" s="189"/>
      <c r="MG49" s="189"/>
      <c r="MH49" s="194">
        <f t="shared" si="290"/>
        <v>0</v>
      </c>
      <c r="MI49" s="189"/>
      <c r="MJ49" s="189"/>
      <c r="MK49" s="189"/>
      <c r="ML49" s="194">
        <f t="shared" si="291"/>
        <v>0</v>
      </c>
      <c r="MM49" s="193"/>
      <c r="MN49" s="193"/>
      <c r="MO49" s="193"/>
      <c r="MP49" s="194">
        <f t="shared" si="292"/>
        <v>0</v>
      </c>
      <c r="MQ49" s="193"/>
      <c r="MR49" s="193"/>
      <c r="MS49" s="193"/>
      <c r="MT49" s="123">
        <f t="shared" si="293"/>
        <v>0</v>
      </c>
      <c r="MU49" s="121">
        <f t="shared" si="367"/>
        <v>0</v>
      </c>
      <c r="MV49" s="17">
        <f t="shared" si="368"/>
        <v>0</v>
      </c>
      <c r="MW49" s="193">
        <f>LM49-MD49</f>
        <v>0</v>
      </c>
      <c r="MX49" s="194"/>
      <c r="MY49" s="194"/>
      <c r="MZ49" s="115">
        <f t="shared" si="162"/>
        <v>0</v>
      </c>
      <c r="NB49" s="193"/>
      <c r="NC49" s="193"/>
      <c r="ND49" s="194">
        <f t="shared" si="369"/>
        <v>0</v>
      </c>
      <c r="NE49" s="193"/>
      <c r="NF49" s="193"/>
      <c r="NG49" s="193"/>
      <c r="NH49" s="193"/>
      <c r="NI49" s="194">
        <f t="shared" si="370"/>
        <v>0</v>
      </c>
      <c r="NJ49" s="189"/>
      <c r="NK49" s="189"/>
      <c r="NL49" s="189"/>
      <c r="NM49" s="194">
        <f t="shared" si="294"/>
        <v>0</v>
      </c>
      <c r="NN49" s="189"/>
      <c r="NO49" s="189"/>
      <c r="NP49" s="189"/>
      <c r="NQ49" s="194">
        <f t="shared" si="295"/>
        <v>0</v>
      </c>
      <c r="NR49" s="193"/>
      <c r="NS49" s="193"/>
      <c r="NT49" s="193"/>
      <c r="NU49" s="194">
        <f t="shared" si="296"/>
        <v>0</v>
      </c>
      <c r="NV49" s="193"/>
      <c r="NW49" s="193"/>
      <c r="NX49" s="193"/>
      <c r="NY49" s="123">
        <f t="shared" si="163"/>
        <v>0</v>
      </c>
      <c r="NZ49" s="121">
        <f t="shared" si="297"/>
        <v>0</v>
      </c>
      <c r="OA49" s="189"/>
      <c r="OB49" s="189"/>
      <c r="OC49" s="189"/>
      <c r="OD49" s="194">
        <f t="shared" si="298"/>
        <v>0</v>
      </c>
      <c r="OE49" s="189"/>
      <c r="OF49" s="189"/>
      <c r="OG49" s="189"/>
      <c r="OH49" s="194">
        <f t="shared" si="299"/>
        <v>0</v>
      </c>
      <c r="OI49" s="193"/>
      <c r="OJ49" s="193"/>
      <c r="OK49" s="193"/>
      <c r="OL49" s="194">
        <f t="shared" si="300"/>
        <v>0</v>
      </c>
      <c r="OM49" s="193"/>
      <c r="ON49" s="193"/>
      <c r="OO49" s="193"/>
      <c r="OP49" s="123">
        <f t="shared" si="164"/>
        <v>0</v>
      </c>
      <c r="OQ49" s="122">
        <f t="shared" si="301"/>
        <v>0</v>
      </c>
      <c r="OR49" s="17">
        <f t="shared" si="371"/>
        <v>0</v>
      </c>
      <c r="OS49" s="193">
        <f t="shared" si="84"/>
        <v>0</v>
      </c>
      <c r="OT49" s="194"/>
      <c r="OU49" s="194"/>
      <c r="OV49" s="115">
        <f t="shared" si="302"/>
        <v>0</v>
      </c>
      <c r="OX49" s="193"/>
      <c r="OY49" s="193"/>
      <c r="OZ49" s="194">
        <f t="shared" si="372"/>
        <v>0</v>
      </c>
      <c r="PA49" s="193">
        <f t="shared" si="373"/>
        <v>0</v>
      </c>
      <c r="PB49" s="193"/>
      <c r="PC49" s="193"/>
      <c r="PD49" s="193"/>
      <c r="PE49" s="194">
        <f t="shared" si="374"/>
        <v>0</v>
      </c>
      <c r="PF49" s="189"/>
      <c r="PG49" s="189"/>
      <c r="PH49" s="189"/>
      <c r="PI49" s="194">
        <f t="shared" si="303"/>
        <v>0</v>
      </c>
      <c r="PJ49" s="189"/>
      <c r="PK49" s="189"/>
      <c r="PL49" s="189"/>
      <c r="PM49" s="194">
        <f t="shared" si="304"/>
        <v>0</v>
      </c>
      <c r="PN49" s="193"/>
      <c r="PO49" s="193"/>
      <c r="PP49" s="193"/>
      <c r="PQ49" s="194">
        <f t="shared" si="305"/>
        <v>0</v>
      </c>
      <c r="PR49" s="193"/>
      <c r="PS49" s="193"/>
      <c r="PT49" s="193"/>
      <c r="PU49" s="123">
        <f t="shared" si="165"/>
        <v>0</v>
      </c>
      <c r="PV49" s="121">
        <f t="shared" si="375"/>
        <v>0</v>
      </c>
      <c r="PW49" s="189"/>
      <c r="PX49" s="189"/>
      <c r="PY49" s="189"/>
      <c r="PZ49" s="194">
        <f t="shared" si="306"/>
        <v>0</v>
      </c>
      <c r="QA49" s="189"/>
      <c r="QB49" s="189"/>
      <c r="QC49" s="189"/>
      <c r="QD49" s="194">
        <f t="shared" si="307"/>
        <v>0</v>
      </c>
      <c r="QE49" s="193"/>
      <c r="QF49" s="193"/>
      <c r="QG49" s="193"/>
      <c r="QH49" s="194">
        <f t="shared" si="308"/>
        <v>0</v>
      </c>
      <c r="QI49" s="193"/>
      <c r="QJ49" s="193"/>
      <c r="QK49" s="193"/>
      <c r="QL49" s="123">
        <f t="shared" si="309"/>
        <v>0</v>
      </c>
      <c r="QM49" s="122">
        <f t="shared" si="310"/>
        <v>0</v>
      </c>
      <c r="QN49" s="17">
        <f t="shared" si="376"/>
        <v>0</v>
      </c>
      <c r="QO49" s="193">
        <f t="shared" si="89"/>
        <v>0</v>
      </c>
      <c r="QP49" s="194"/>
      <c r="QQ49" s="194"/>
      <c r="QR49" s="115">
        <f t="shared" si="129"/>
        <v>0</v>
      </c>
      <c r="QT49" s="193">
        <v>36000</v>
      </c>
      <c r="QU49" s="193"/>
      <c r="QV49" s="194">
        <f t="shared" si="377"/>
        <v>36000</v>
      </c>
      <c r="QW49" s="193">
        <f t="shared" si="378"/>
        <v>36000</v>
      </c>
      <c r="QX49" s="193"/>
      <c r="QY49" s="193"/>
      <c r="QZ49" s="193"/>
      <c r="RA49" s="194">
        <f t="shared" si="379"/>
        <v>36000</v>
      </c>
      <c r="RB49" s="189"/>
      <c r="RC49" s="189"/>
      <c r="RD49" s="189"/>
      <c r="RE49" s="194">
        <f t="shared" si="311"/>
        <v>0</v>
      </c>
      <c r="RF49" s="189"/>
      <c r="RG49" s="189"/>
      <c r="RH49" s="189"/>
      <c r="RI49" s="194">
        <f t="shared" si="312"/>
        <v>0</v>
      </c>
      <c r="RJ49" s="193"/>
      <c r="RK49" s="193"/>
      <c r="RL49" s="193"/>
      <c r="RM49" s="194">
        <f t="shared" si="313"/>
        <v>0</v>
      </c>
      <c r="RN49" s="193"/>
      <c r="RO49" s="193"/>
      <c r="RP49" s="193"/>
      <c r="RQ49" s="123">
        <f t="shared" si="314"/>
        <v>0</v>
      </c>
      <c r="RR49" s="121">
        <f t="shared" si="380"/>
        <v>0</v>
      </c>
      <c r="RS49" s="189"/>
      <c r="RT49" s="189"/>
      <c r="RU49" s="189"/>
      <c r="RV49" s="194">
        <f t="shared" si="315"/>
        <v>0</v>
      </c>
      <c r="RW49" s="189"/>
      <c r="RX49" s="189"/>
      <c r="RY49" s="189"/>
      <c r="RZ49" s="194">
        <f t="shared" si="316"/>
        <v>0</v>
      </c>
      <c r="SA49" s="193"/>
      <c r="SB49" s="193"/>
      <c r="SC49" s="193"/>
      <c r="SD49" s="194">
        <f t="shared" si="317"/>
        <v>0</v>
      </c>
      <c r="SE49" s="193"/>
      <c r="SF49" s="193"/>
      <c r="SG49" s="193"/>
      <c r="SH49" s="123">
        <f t="shared" si="318"/>
        <v>0</v>
      </c>
      <c r="SI49" s="122">
        <f t="shared" si="319"/>
        <v>0</v>
      </c>
      <c r="SJ49" s="17">
        <f t="shared" si="381"/>
        <v>0</v>
      </c>
      <c r="SK49" s="193">
        <f t="shared" si="93"/>
        <v>36000</v>
      </c>
      <c r="SL49" s="194"/>
      <c r="SM49" s="194"/>
      <c r="SN49" s="115">
        <f t="shared" si="136"/>
        <v>0</v>
      </c>
      <c r="SP49" s="193"/>
      <c r="SQ49" s="193"/>
      <c r="SR49" s="194">
        <f t="shared" si="382"/>
        <v>0</v>
      </c>
      <c r="SS49" s="193">
        <f t="shared" si="383"/>
        <v>0</v>
      </c>
      <c r="ST49" s="193"/>
      <c r="SU49" s="193"/>
      <c r="SV49" s="193"/>
      <c r="SW49" s="194">
        <f t="shared" si="384"/>
        <v>0</v>
      </c>
      <c r="SX49" s="189"/>
      <c r="SY49" s="189"/>
      <c r="SZ49" s="189"/>
      <c r="TA49" s="194">
        <f t="shared" si="320"/>
        <v>0</v>
      </c>
      <c r="TB49" s="189"/>
      <c r="TC49" s="189"/>
      <c r="TD49" s="189"/>
      <c r="TE49" s="194">
        <f t="shared" si="321"/>
        <v>0</v>
      </c>
      <c r="TF49" s="193"/>
      <c r="TG49" s="193"/>
      <c r="TH49" s="193"/>
      <c r="TI49" s="194">
        <f t="shared" si="322"/>
        <v>0</v>
      </c>
      <c r="TJ49" s="193"/>
      <c r="TK49" s="193"/>
      <c r="TL49" s="193"/>
      <c r="TM49" s="123">
        <f t="shared" si="323"/>
        <v>0</v>
      </c>
      <c r="TN49" s="121">
        <f t="shared" si="324"/>
        <v>0</v>
      </c>
      <c r="TO49" s="189"/>
      <c r="TP49" s="189"/>
      <c r="TQ49" s="189"/>
      <c r="TR49" s="194">
        <f t="shared" si="325"/>
        <v>0</v>
      </c>
      <c r="TS49" s="189"/>
      <c r="TT49" s="189"/>
      <c r="TU49" s="189"/>
      <c r="TV49" s="194">
        <f t="shared" si="326"/>
        <v>0</v>
      </c>
      <c r="TW49" s="193"/>
      <c r="TX49" s="193"/>
      <c r="TY49" s="193"/>
      <c r="TZ49" s="194">
        <f t="shared" si="327"/>
        <v>0</v>
      </c>
      <c r="UA49" s="193"/>
      <c r="UB49" s="193"/>
      <c r="UC49" s="193"/>
      <c r="UD49" s="123">
        <f t="shared" si="328"/>
        <v>0</v>
      </c>
      <c r="UE49" s="122">
        <f t="shared" si="329"/>
        <v>0</v>
      </c>
      <c r="UF49" s="17">
        <f t="shared" si="385"/>
        <v>0</v>
      </c>
      <c r="UG49" s="193">
        <f t="shared" si="98"/>
        <v>0</v>
      </c>
      <c r="UH49" s="194"/>
      <c r="UI49" s="194"/>
      <c r="UJ49" s="194"/>
      <c r="UK49" s="115">
        <f t="shared" si="141"/>
        <v>0</v>
      </c>
      <c r="UL49" s="115">
        <f>CK49+EG49+GC49+HZ49+JV49+MD49+NZ49+PV49+RR49+TN49</f>
        <v>342968.22</v>
      </c>
      <c r="UM49" s="115">
        <f>UL49-AF49</f>
        <v>0</v>
      </c>
      <c r="UN49" s="115">
        <f>DB49+EX49+GT49+IQ49+KO49+MU49+OQ49+QM49+SI49+UE49</f>
        <v>342968.22</v>
      </c>
      <c r="UO49" s="115">
        <f>UN49-AW49</f>
        <v>0</v>
      </c>
      <c r="UP49" s="115"/>
      <c r="UQ49" s="115"/>
      <c r="UR49" s="115">
        <f>BU49+DQ49+FM49+HJ49+JF49+LN49+NJ49+PF49+RB49+SX49</f>
        <v>24577</v>
      </c>
      <c r="US49" s="115">
        <f>UR49-P49</f>
        <v>0</v>
      </c>
      <c r="UT49" s="115"/>
      <c r="UU49" s="115"/>
      <c r="UV49" s="115"/>
      <c r="UW49" s="115">
        <f>H49</f>
        <v>1095000</v>
      </c>
      <c r="UX49" s="115">
        <f>AF49</f>
        <v>342968.22</v>
      </c>
      <c r="UY49" s="115"/>
      <c r="UZ49" s="115"/>
      <c r="VA49" s="130">
        <f t="shared" si="386"/>
        <v>0</v>
      </c>
      <c r="VB49" s="193">
        <f>BM49+DI49+FE49+HB49+IX49+LF49+NB49+OX49+QT49+SP49</f>
        <v>1095000</v>
      </c>
      <c r="VC49" s="193">
        <f>BN49+DJ49+FF49+HC49+IY49+LG49+NC49+OY49+QU49+SQ49</f>
        <v>0</v>
      </c>
      <c r="VD49" s="194">
        <f t="shared" si="330"/>
        <v>1095000</v>
      </c>
      <c r="VE49" s="193">
        <f t="shared" si="387"/>
        <v>1095000</v>
      </c>
      <c r="VF49" s="193"/>
      <c r="VG49" s="193"/>
      <c r="VH49" s="193"/>
      <c r="VI49" s="194">
        <f t="shared" si="388"/>
        <v>1095000</v>
      </c>
      <c r="VJ49" s="189"/>
      <c r="VK49" s="189"/>
      <c r="VL49" s="189"/>
      <c r="VM49" s="194">
        <f t="shared" si="331"/>
        <v>0</v>
      </c>
      <c r="VN49" s="189"/>
      <c r="VO49" s="189"/>
      <c r="VP49" s="189"/>
      <c r="VQ49" s="194">
        <f t="shared" si="332"/>
        <v>0</v>
      </c>
      <c r="VR49" s="193"/>
      <c r="VS49" s="193"/>
      <c r="VT49" s="193"/>
      <c r="VU49" s="194">
        <f t="shared" si="333"/>
        <v>0</v>
      </c>
      <c r="VV49" s="193"/>
      <c r="VW49" s="193"/>
      <c r="VX49" s="193"/>
      <c r="VY49" s="193"/>
      <c r="VZ49" s="121">
        <f t="shared" si="334"/>
        <v>0</v>
      </c>
      <c r="WA49" s="189"/>
      <c r="WB49" s="189"/>
      <c r="WC49" s="189"/>
      <c r="WD49" s="194">
        <f t="shared" si="335"/>
        <v>0</v>
      </c>
      <c r="WE49" s="189"/>
      <c r="WF49" s="189"/>
      <c r="WG49" s="189"/>
      <c r="WH49" s="194">
        <f t="shared" si="336"/>
        <v>0</v>
      </c>
      <c r="WI49" s="193"/>
      <c r="WJ49" s="193"/>
      <c r="WK49" s="193"/>
      <c r="WL49" s="194">
        <f t="shared" si="337"/>
        <v>0</v>
      </c>
      <c r="WM49" s="193"/>
      <c r="WN49" s="193"/>
      <c r="WO49" s="193"/>
      <c r="WP49" s="193"/>
      <c r="WQ49" s="122">
        <f t="shared" si="338"/>
        <v>0</v>
      </c>
      <c r="WR49" s="129">
        <f t="shared" si="389"/>
        <v>0</v>
      </c>
      <c r="WS49" s="120"/>
      <c r="WT49" s="194"/>
      <c r="WU49" s="194"/>
      <c r="WV49" s="115">
        <f t="shared" si="339"/>
        <v>0</v>
      </c>
      <c r="WY49" s="115">
        <f>VI49-BT49-DP49-FL49-HI49-JE49-LM49-NI49-PE49-RA49-SW49</f>
        <v>0</v>
      </c>
      <c r="WZ49" s="115">
        <f>VD49-BO49-DK49-FG49-HD49-IZ49-LH49-ND49-OZ49-QV49-SR49</f>
        <v>0</v>
      </c>
    </row>
    <row r="50" spans="1:624" s="116" customFormat="1" ht="12.75" customHeight="1" x14ac:dyDescent="0.25">
      <c r="A50" s="444"/>
      <c r="B50" s="416" t="s">
        <v>135</v>
      </c>
      <c r="C50" s="419"/>
      <c r="D50" s="416"/>
      <c r="E50" s="416"/>
      <c r="F50" s="257"/>
      <c r="G50" s="263" t="s">
        <v>136</v>
      </c>
      <c r="H50" s="250">
        <f>BM50+DI50+FE50+HB50+IX50+LF50+NB50+OX50+QT50+SP50</f>
        <v>0</v>
      </c>
      <c r="I50" s="250">
        <f>BN50+DJ50+FF50+HC50+IY50+LG50+NC50+OY50+QU50+SQ50</f>
        <v>0</v>
      </c>
      <c r="J50" s="238">
        <f t="shared" si="340"/>
        <v>0</v>
      </c>
      <c r="K50" s="250">
        <f t="shared" si="341"/>
        <v>0</v>
      </c>
      <c r="L50" s="287"/>
      <c r="M50" s="287"/>
      <c r="N50" s="287"/>
      <c r="O50" s="238">
        <f t="shared" si="342"/>
        <v>0</v>
      </c>
      <c r="P50" s="250">
        <f>BU50+DQ50+FM50+HJ50+JF50+LN50+NJ50+PF50+RB50+SX50</f>
        <v>0</v>
      </c>
      <c r="Q50" s="250">
        <f>BV50+DR50+FN50+HK50+JG50+LO50+NK50+PG50+RC50+SY50</f>
        <v>0</v>
      </c>
      <c r="R50" s="250">
        <f>BW50+DS50+FO50+HL50+JH50+LP50+NL50+PH50+RD50+SZ50</f>
        <v>0</v>
      </c>
      <c r="S50" s="238">
        <f t="shared" si="254"/>
        <v>0</v>
      </c>
      <c r="T50" s="250">
        <f>BY50+DU50+FQ50+HN50+JJ50+LR50+NN50+PJ50+RF50+TB50</f>
        <v>0</v>
      </c>
      <c r="U50" s="250">
        <f>BZ50+DV50+FR50+HO50+JK50+LS50+NO50+PK50+RG50+TC50</f>
        <v>0</v>
      </c>
      <c r="V50" s="250">
        <f>CA50+DW50+FS50+HP50+JL50+LT50+NP50+PL50+RH50+TD50</f>
        <v>0</v>
      </c>
      <c r="W50" s="238">
        <f t="shared" si="255"/>
        <v>0</v>
      </c>
      <c r="X50" s="250">
        <f>CC50+DY50+FU50+HR50+JN50+LV50+NR50+PN50+RJ50+TF50</f>
        <v>0</v>
      </c>
      <c r="Y50" s="250">
        <f>CD50+DZ50+FV50+HS50+JO50+LW50+NS50+PO50+RK50+TG50</f>
        <v>0</v>
      </c>
      <c r="Z50" s="250">
        <f>CE50+EA50+FW50+HT50+JP50+LX50+NT50+PP50+RL50+TH50</f>
        <v>0</v>
      </c>
      <c r="AA50" s="238">
        <f t="shared" si="256"/>
        <v>0</v>
      </c>
      <c r="AB50" s="250">
        <f>CG50+EC50+FY50+HV50+JR50+LZ50+NV50+PR50+RN50+TJ50</f>
        <v>0</v>
      </c>
      <c r="AC50" s="250">
        <f>CH50+ED50+FZ50+HW50+JS50+MA50+NW50+PS50+RO50+TK50</f>
        <v>0</v>
      </c>
      <c r="AD50" s="250">
        <f>CI50+EE50+GA50+HX50+JT50+MB50+NX50+PT50+RP50+TL50</f>
        <v>0</v>
      </c>
      <c r="AE50" s="250">
        <f t="shared" si="257"/>
        <v>0</v>
      </c>
      <c r="AF50" s="238">
        <f t="shared" si="343"/>
        <v>0</v>
      </c>
      <c r="AG50" s="250">
        <f>CL50+EH50+GD50+IA50+JW50+ME50+OA50+PW50+RS50+TO50</f>
        <v>0</v>
      </c>
      <c r="AH50" s="250">
        <f>CM50+EI50+GE50+IB50+JZ50+MF50+OB50+PX50+RT50+TP50</f>
        <v>0</v>
      </c>
      <c r="AI50" s="250">
        <f>CN50+EJ50+GF50+IC50+KA50+MG50+OC50+PY50+RU50+TQ50</f>
        <v>0</v>
      </c>
      <c r="AJ50" s="238">
        <f t="shared" si="258"/>
        <v>0</v>
      </c>
      <c r="AK50" s="250">
        <f>CP50+EL50+GH50+IE50+KC50+MI50+OE50+QA50+RW50+TS50</f>
        <v>0</v>
      </c>
      <c r="AL50" s="250">
        <f>CQ50+EM50+GI50+IF50+KD50+MJ50+OF50+QB50+RX50+TT50</f>
        <v>0</v>
      </c>
      <c r="AM50" s="250">
        <f>CR50+EN50+GJ50+IG50+KE50+MK50+OG50+QC50+RY50+TU50</f>
        <v>0</v>
      </c>
      <c r="AN50" s="238">
        <f t="shared" si="259"/>
        <v>0</v>
      </c>
      <c r="AO50" s="250">
        <f>CT50+EP50+GL50+II50+KG50+MM50+OI50+QE50+SA50+TW50</f>
        <v>0</v>
      </c>
      <c r="AP50" s="250">
        <f>CU50+EQ50+GM50+IJ50+KH50+MN50+OJ50+QF50+SB50+TX50</f>
        <v>0</v>
      </c>
      <c r="AQ50" s="250">
        <f>CV50+ER50+GN50+IK50+KI50+MO50+OK50+QG50+SC50+TY50</f>
        <v>0</v>
      </c>
      <c r="AR50" s="238">
        <f t="shared" si="260"/>
        <v>0</v>
      </c>
      <c r="AS50" s="250">
        <f>CX50+ET50+GP50+IM50+KK50+MQ50+OM50+QI50+SE50+UA50</f>
        <v>0</v>
      </c>
      <c r="AT50" s="250">
        <f>CY50+EU50+GQ50+IN50+KL50+MR50+ON50+QJ50+SF50+UB50</f>
        <v>0</v>
      </c>
      <c r="AU50" s="250">
        <f>CZ50+EV50+GR50+IO50+KM50+MS50+OO50+QK50+SG50+UC50</f>
        <v>0</v>
      </c>
      <c r="AV50" s="238">
        <f t="shared" si="261"/>
        <v>0</v>
      </c>
      <c r="AW50" s="238">
        <f t="shared" si="344"/>
        <v>0</v>
      </c>
      <c r="AX50" s="250">
        <f t="shared" si="47"/>
        <v>0</v>
      </c>
      <c r="AY50" s="238">
        <f t="shared" si="345"/>
        <v>0</v>
      </c>
      <c r="AZ50" s="238">
        <f>DE50+FA50+GW50+IT50+KR50+MX50+OT50+QP50+SL50+UH50</f>
        <v>0</v>
      </c>
      <c r="BA50" s="238">
        <f>DF50+FB50+GX50+IU50+KS50+MY50+OU50+QQ50+SM50+UI50</f>
        <v>0</v>
      </c>
      <c r="BB50" s="239">
        <f>CK50+EG50+GC50+HZ50+JV50+MD50+NZ50+PV50+RR50+TN50</f>
        <v>0</v>
      </c>
      <c r="BC50" s="239">
        <f t="shared" si="45"/>
        <v>0</v>
      </c>
      <c r="BD50" s="238">
        <f>AZ50-DE50-FA50-GW50-IT50-KR50-MX50-OT50-QP50-SL50-UH50</f>
        <v>0</v>
      </c>
      <c r="BE50" s="240"/>
      <c r="BF50" s="241">
        <f t="shared" si="15"/>
        <v>0</v>
      </c>
      <c r="BG50" s="241">
        <f t="shared" si="49"/>
        <v>0</v>
      </c>
      <c r="BH50" s="251"/>
      <c r="BI50" s="242"/>
      <c r="BJ50" s="241"/>
      <c r="BK50" s="285"/>
      <c r="BL50" s="251">
        <f>DI50+FE50+HB50+IX50+LF50+NB50+OX50+QT50+SP50</f>
        <v>0</v>
      </c>
      <c r="BM50" s="285"/>
      <c r="BN50" s="288"/>
      <c r="BO50" s="238">
        <f t="shared" si="346"/>
        <v>0</v>
      </c>
      <c r="BP50" s="251">
        <f t="shared" si="347"/>
        <v>0</v>
      </c>
      <c r="BQ50" s="251"/>
      <c r="BR50" s="251"/>
      <c r="BS50" s="251"/>
      <c r="BT50" s="238">
        <f t="shared" si="348"/>
        <v>0</v>
      </c>
      <c r="BU50" s="288"/>
      <c r="BV50" s="288"/>
      <c r="BW50" s="288"/>
      <c r="BX50" s="238">
        <f t="shared" si="50"/>
        <v>0</v>
      </c>
      <c r="BY50" s="288"/>
      <c r="BZ50" s="288"/>
      <c r="CA50" s="288"/>
      <c r="CB50" s="238">
        <f t="shared" si="51"/>
        <v>0</v>
      </c>
      <c r="CC50" s="288"/>
      <c r="CD50" s="288"/>
      <c r="CE50" s="288"/>
      <c r="CF50" s="238">
        <f t="shared" si="104"/>
        <v>0</v>
      </c>
      <c r="CG50" s="288"/>
      <c r="CH50" s="288"/>
      <c r="CI50" s="288"/>
      <c r="CJ50" s="251">
        <f t="shared" si="390"/>
        <v>0</v>
      </c>
      <c r="CK50" s="238">
        <f t="shared" si="149"/>
        <v>0</v>
      </c>
      <c r="CL50" s="288"/>
      <c r="CM50" s="288"/>
      <c r="CN50" s="288"/>
      <c r="CO50" s="238">
        <f t="shared" si="262"/>
        <v>0</v>
      </c>
      <c r="CP50" s="288"/>
      <c r="CQ50" s="288"/>
      <c r="CR50" s="288"/>
      <c r="CS50" s="238">
        <f t="shared" si="263"/>
        <v>0</v>
      </c>
      <c r="CT50" s="288"/>
      <c r="CU50" s="288"/>
      <c r="CV50" s="288"/>
      <c r="CW50" s="238">
        <f t="shared" si="264"/>
        <v>0</v>
      </c>
      <c r="CX50" s="288"/>
      <c r="CY50" s="288"/>
      <c r="CZ50" s="288"/>
      <c r="DA50" s="251">
        <f t="shared" si="391"/>
        <v>0</v>
      </c>
      <c r="DB50" s="238">
        <f t="shared" si="349"/>
        <v>0</v>
      </c>
      <c r="DC50" s="251"/>
      <c r="DD50" s="251">
        <f t="shared" si="150"/>
        <v>0</v>
      </c>
      <c r="DE50" s="238"/>
      <c r="DF50" s="238"/>
      <c r="DG50" s="243">
        <f t="shared" si="151"/>
        <v>0</v>
      </c>
      <c r="DH50" s="244"/>
      <c r="DI50" s="287"/>
      <c r="DJ50" s="287"/>
      <c r="DK50" s="250">
        <f t="shared" si="350"/>
        <v>0</v>
      </c>
      <c r="DL50" s="250">
        <f t="shared" si="351"/>
        <v>0</v>
      </c>
      <c r="DM50" s="287"/>
      <c r="DN50" s="287"/>
      <c r="DO50" s="287"/>
      <c r="DP50" s="238">
        <f t="shared" si="352"/>
        <v>0</v>
      </c>
      <c r="DQ50" s="287"/>
      <c r="DR50" s="287"/>
      <c r="DS50" s="287"/>
      <c r="DT50" s="238">
        <f t="shared" si="265"/>
        <v>0</v>
      </c>
      <c r="DU50" s="287"/>
      <c r="DV50" s="287"/>
      <c r="DW50" s="287"/>
      <c r="DX50" s="238">
        <f t="shared" si="266"/>
        <v>0</v>
      </c>
      <c r="DY50" s="287"/>
      <c r="DZ50" s="287"/>
      <c r="EA50" s="287"/>
      <c r="EB50" s="238">
        <f t="shared" si="267"/>
        <v>0</v>
      </c>
      <c r="EC50" s="287"/>
      <c r="ED50" s="287"/>
      <c r="EE50" s="287"/>
      <c r="EF50" s="265">
        <f t="shared" si="152"/>
        <v>0</v>
      </c>
      <c r="EG50" s="259">
        <f t="shared" si="353"/>
        <v>0</v>
      </c>
      <c r="EH50" s="287"/>
      <c r="EI50" s="287"/>
      <c r="EJ50" s="287"/>
      <c r="EK50" s="238">
        <f t="shared" si="58"/>
        <v>0</v>
      </c>
      <c r="EL50" s="287"/>
      <c r="EM50" s="287"/>
      <c r="EN50" s="287"/>
      <c r="EO50" s="238">
        <f t="shared" si="59"/>
        <v>0</v>
      </c>
      <c r="EP50" s="287"/>
      <c r="EQ50" s="287"/>
      <c r="ER50" s="287"/>
      <c r="ES50" s="238">
        <f t="shared" si="268"/>
        <v>0</v>
      </c>
      <c r="ET50" s="287"/>
      <c r="EU50" s="287"/>
      <c r="EV50" s="287"/>
      <c r="EW50" s="265">
        <f t="shared" si="154"/>
        <v>0</v>
      </c>
      <c r="EX50" s="260">
        <f t="shared" si="269"/>
        <v>0</v>
      </c>
      <c r="EY50" s="238">
        <f t="shared" si="354"/>
        <v>0</v>
      </c>
      <c r="EZ50" s="250">
        <f t="shared" si="155"/>
        <v>0</v>
      </c>
      <c r="FA50" s="238"/>
      <c r="FB50" s="238"/>
      <c r="FC50" s="246">
        <f t="shared" si="108"/>
        <v>0</v>
      </c>
      <c r="FD50" s="244"/>
      <c r="FE50" s="287"/>
      <c r="FF50" s="287"/>
      <c r="FG50" s="250">
        <f t="shared" si="355"/>
        <v>0</v>
      </c>
      <c r="FH50" s="250">
        <f t="shared" si="356"/>
        <v>0</v>
      </c>
      <c r="FI50" s="250"/>
      <c r="FJ50" s="250"/>
      <c r="FK50" s="250"/>
      <c r="FL50" s="238">
        <f t="shared" si="357"/>
        <v>0</v>
      </c>
      <c r="FM50" s="289"/>
      <c r="FN50" s="289"/>
      <c r="FO50" s="289"/>
      <c r="FP50" s="238">
        <f t="shared" si="270"/>
        <v>0</v>
      </c>
      <c r="FQ50" s="289"/>
      <c r="FR50" s="289"/>
      <c r="FS50" s="289"/>
      <c r="FT50" s="238">
        <f t="shared" si="271"/>
        <v>0</v>
      </c>
      <c r="FU50" s="287"/>
      <c r="FV50" s="287"/>
      <c r="FW50" s="287"/>
      <c r="FX50" s="238">
        <f t="shared" si="272"/>
        <v>0</v>
      </c>
      <c r="FY50" s="287"/>
      <c r="FZ50" s="287"/>
      <c r="GA50" s="287"/>
      <c r="GB50" s="265">
        <f t="shared" si="156"/>
        <v>0</v>
      </c>
      <c r="GC50" s="259">
        <f t="shared" si="358"/>
        <v>0</v>
      </c>
      <c r="GD50" s="289"/>
      <c r="GE50" s="289"/>
      <c r="GF50" s="289"/>
      <c r="GG50" s="238">
        <f t="shared" si="273"/>
        <v>0</v>
      </c>
      <c r="GH50" s="289"/>
      <c r="GI50" s="289"/>
      <c r="GJ50" s="289"/>
      <c r="GK50" s="238">
        <f t="shared" si="274"/>
        <v>0</v>
      </c>
      <c r="GL50" s="287"/>
      <c r="GM50" s="287"/>
      <c r="GN50" s="287"/>
      <c r="GO50" s="238">
        <f t="shared" si="275"/>
        <v>0</v>
      </c>
      <c r="GP50" s="287"/>
      <c r="GQ50" s="287"/>
      <c r="GR50" s="287"/>
      <c r="GS50" s="265">
        <f t="shared" si="157"/>
        <v>0</v>
      </c>
      <c r="GT50" s="260">
        <f t="shared" si="276"/>
        <v>0</v>
      </c>
      <c r="GU50" s="238">
        <f t="shared" si="359"/>
        <v>0</v>
      </c>
      <c r="GV50" s="250">
        <f t="shared" si="67"/>
        <v>0</v>
      </c>
      <c r="GW50" s="238"/>
      <c r="GX50" s="238"/>
      <c r="GY50" s="246">
        <f t="shared" si="112"/>
        <v>0</v>
      </c>
      <c r="GZ50" s="244"/>
      <c r="HA50" s="244"/>
      <c r="HB50" s="287"/>
      <c r="HC50" s="287"/>
      <c r="HD50" s="250">
        <f t="shared" si="392"/>
        <v>0</v>
      </c>
      <c r="HE50" s="250">
        <f t="shared" si="360"/>
        <v>0</v>
      </c>
      <c r="HF50" s="287"/>
      <c r="HG50" s="287"/>
      <c r="HH50" s="238"/>
      <c r="HI50" s="238">
        <f t="shared" si="361"/>
        <v>0</v>
      </c>
      <c r="HJ50" s="289"/>
      <c r="HK50" s="289"/>
      <c r="HL50" s="289"/>
      <c r="HM50" s="238">
        <f t="shared" si="277"/>
        <v>0</v>
      </c>
      <c r="HN50" s="289"/>
      <c r="HO50" s="289"/>
      <c r="HP50" s="289"/>
      <c r="HQ50" s="238">
        <f t="shared" si="278"/>
        <v>0</v>
      </c>
      <c r="HR50" s="287"/>
      <c r="HS50" s="287"/>
      <c r="HT50" s="287"/>
      <c r="HU50" s="238">
        <f t="shared" si="279"/>
        <v>0</v>
      </c>
      <c r="HV50" s="287"/>
      <c r="HW50" s="290"/>
      <c r="HX50" s="287"/>
      <c r="HY50" s="265">
        <f t="shared" si="158"/>
        <v>0</v>
      </c>
      <c r="HZ50" s="259">
        <f t="shared" si="280"/>
        <v>0</v>
      </c>
      <c r="IA50" s="289"/>
      <c r="IB50" s="289"/>
      <c r="IC50" s="289"/>
      <c r="ID50" s="238">
        <f t="shared" si="281"/>
        <v>0</v>
      </c>
      <c r="IE50" s="289"/>
      <c r="IF50" s="289"/>
      <c r="IG50" s="289"/>
      <c r="IH50" s="238">
        <f t="shared" si="282"/>
        <v>0</v>
      </c>
      <c r="II50" s="287"/>
      <c r="IJ50" s="287"/>
      <c r="IK50" s="287"/>
      <c r="IL50" s="238">
        <f t="shared" si="283"/>
        <v>0</v>
      </c>
      <c r="IM50" s="287"/>
      <c r="IN50" s="290"/>
      <c r="IO50" s="287"/>
      <c r="IP50" s="265">
        <f t="shared" si="284"/>
        <v>0</v>
      </c>
      <c r="IQ50" s="260">
        <f t="shared" si="285"/>
        <v>0</v>
      </c>
      <c r="IR50" s="238">
        <f t="shared" si="362"/>
        <v>0</v>
      </c>
      <c r="IS50" s="250">
        <f t="shared" si="73"/>
        <v>0</v>
      </c>
      <c r="IT50" s="238"/>
      <c r="IU50" s="238"/>
      <c r="IV50" s="246">
        <f t="shared" si="286"/>
        <v>0</v>
      </c>
      <c r="IW50" s="244"/>
      <c r="IX50" s="291"/>
      <c r="IY50" s="291"/>
      <c r="IZ50" s="247"/>
      <c r="JA50" s="254"/>
      <c r="JB50" s="254"/>
      <c r="JC50" s="254"/>
      <c r="JD50" s="254"/>
      <c r="JE50" s="254"/>
      <c r="JF50" s="292"/>
      <c r="JG50" s="292"/>
      <c r="JH50" s="292"/>
      <c r="JI50" s="247">
        <f t="shared" ref="JI50:JI114" si="394">JF50+JG50+JH50</f>
        <v>0</v>
      </c>
      <c r="JJ50" s="292"/>
      <c r="JK50" s="292"/>
      <c r="JL50" s="292"/>
      <c r="JM50" s="247"/>
      <c r="JN50" s="291"/>
      <c r="JO50" s="291"/>
      <c r="JP50" s="291"/>
      <c r="JQ50" s="247">
        <f t="shared" si="393"/>
        <v>0</v>
      </c>
      <c r="JR50" s="291"/>
      <c r="JS50" s="291"/>
      <c r="JT50" s="291"/>
      <c r="JU50" s="270"/>
      <c r="JV50" s="261">
        <f t="shared" ref="JV50:JV114" si="395">JI50+JM50+JQ50+JU50</f>
        <v>0</v>
      </c>
      <c r="JW50" s="561"/>
      <c r="JX50" s="590"/>
      <c r="JY50" s="591"/>
      <c r="JZ50" s="574"/>
      <c r="KA50" s="292"/>
      <c r="KB50" s="247">
        <f>JW50+JZ50+KA50</f>
        <v>0</v>
      </c>
      <c r="KC50" s="292"/>
      <c r="KD50" s="292"/>
      <c r="KE50" s="292"/>
      <c r="KF50" s="247"/>
      <c r="KG50" s="291"/>
      <c r="KH50" s="291"/>
      <c r="KI50" s="291"/>
      <c r="KJ50" s="247">
        <f t="shared" ref="KJ50:KJ113" si="396">KG50+KH50+KI50</f>
        <v>0</v>
      </c>
      <c r="KK50" s="291"/>
      <c r="KL50" s="291"/>
      <c r="KM50" s="291"/>
      <c r="KN50" s="270"/>
      <c r="KO50" s="262">
        <f>JI50+KF50+KJ50+KN50</f>
        <v>0</v>
      </c>
      <c r="KP50" s="247"/>
      <c r="KQ50" s="254">
        <f>JE50-JV50</f>
        <v>0</v>
      </c>
      <c r="KR50" s="247"/>
      <c r="KS50" s="248"/>
      <c r="KT50" s="211">
        <f>JV50-KO50</f>
        <v>0</v>
      </c>
      <c r="KU50" s="211"/>
      <c r="KV50" s="211"/>
      <c r="KW50" s="211"/>
      <c r="KX50" s="211"/>
      <c r="KY50" s="211"/>
      <c r="KZ50" s="211"/>
      <c r="LA50" s="211"/>
      <c r="LB50" s="211"/>
      <c r="LC50" s="211"/>
      <c r="LD50" s="211"/>
      <c r="LF50" s="175"/>
      <c r="LG50" s="175"/>
      <c r="LH50" s="194">
        <f t="shared" si="363"/>
        <v>0</v>
      </c>
      <c r="LI50" s="193">
        <f t="shared" si="364"/>
        <v>0</v>
      </c>
      <c r="LJ50" s="193"/>
      <c r="LK50" s="193"/>
      <c r="LL50" s="193"/>
      <c r="LM50" s="194">
        <f t="shared" si="365"/>
        <v>0</v>
      </c>
      <c r="LN50" s="192"/>
      <c r="LO50" s="192"/>
      <c r="LP50" s="192"/>
      <c r="LQ50" s="194">
        <f t="shared" si="287"/>
        <v>0</v>
      </c>
      <c r="LR50" s="192"/>
      <c r="LS50" s="192"/>
      <c r="LT50" s="192"/>
      <c r="LU50" s="194">
        <f t="shared" si="288"/>
        <v>0</v>
      </c>
      <c r="LV50" s="175"/>
      <c r="LW50" s="175"/>
      <c r="LX50" s="175"/>
      <c r="LY50" s="194">
        <f t="shared" si="289"/>
        <v>0</v>
      </c>
      <c r="LZ50" s="175"/>
      <c r="MA50" s="175"/>
      <c r="MB50" s="175"/>
      <c r="MC50" s="123">
        <f t="shared" si="160"/>
        <v>0</v>
      </c>
      <c r="MD50" s="121">
        <f t="shared" si="366"/>
        <v>0</v>
      </c>
      <c r="ME50" s="192"/>
      <c r="MF50" s="192"/>
      <c r="MG50" s="192"/>
      <c r="MH50" s="194">
        <f t="shared" si="290"/>
        <v>0</v>
      </c>
      <c r="MI50" s="192"/>
      <c r="MJ50" s="192"/>
      <c r="MK50" s="192"/>
      <c r="ML50" s="194">
        <f t="shared" si="291"/>
        <v>0</v>
      </c>
      <c r="MM50" s="175"/>
      <c r="MN50" s="175"/>
      <c r="MO50" s="175"/>
      <c r="MP50" s="194">
        <f t="shared" si="292"/>
        <v>0</v>
      </c>
      <c r="MQ50" s="175"/>
      <c r="MR50" s="175"/>
      <c r="MS50" s="175"/>
      <c r="MT50" s="123">
        <f t="shared" si="293"/>
        <v>0</v>
      </c>
      <c r="MU50" s="121">
        <f t="shared" si="367"/>
        <v>0</v>
      </c>
      <c r="MV50" s="17">
        <f t="shared" si="368"/>
        <v>0</v>
      </c>
      <c r="MW50" s="193">
        <f t="shared" si="79"/>
        <v>0</v>
      </c>
      <c r="MX50" s="194"/>
      <c r="MY50" s="194"/>
      <c r="MZ50" s="115">
        <f t="shared" si="162"/>
        <v>0</v>
      </c>
      <c r="NB50" s="175"/>
      <c r="NC50" s="175"/>
      <c r="ND50" s="194">
        <f t="shared" si="369"/>
        <v>0</v>
      </c>
      <c r="NE50" s="175"/>
      <c r="NF50" s="175"/>
      <c r="NG50" s="175"/>
      <c r="NH50" s="175"/>
      <c r="NI50" s="194">
        <f t="shared" si="370"/>
        <v>0</v>
      </c>
      <c r="NJ50" s="192"/>
      <c r="NK50" s="192"/>
      <c r="NL50" s="192"/>
      <c r="NM50" s="194">
        <f t="shared" si="294"/>
        <v>0</v>
      </c>
      <c r="NN50" s="192"/>
      <c r="NO50" s="192"/>
      <c r="NP50" s="192"/>
      <c r="NQ50" s="194">
        <f t="shared" si="295"/>
        <v>0</v>
      </c>
      <c r="NR50" s="175"/>
      <c r="NS50" s="175"/>
      <c r="NT50" s="175"/>
      <c r="NU50" s="194">
        <f t="shared" si="296"/>
        <v>0</v>
      </c>
      <c r="NV50" s="175"/>
      <c r="NW50" s="175"/>
      <c r="NX50" s="175"/>
      <c r="NY50" s="123">
        <f t="shared" si="163"/>
        <v>0</v>
      </c>
      <c r="NZ50" s="121">
        <f t="shared" si="297"/>
        <v>0</v>
      </c>
      <c r="OA50" s="192"/>
      <c r="OB50" s="192"/>
      <c r="OC50" s="192"/>
      <c r="OD50" s="194">
        <f t="shared" si="298"/>
        <v>0</v>
      </c>
      <c r="OE50" s="192"/>
      <c r="OF50" s="192"/>
      <c r="OG50" s="192"/>
      <c r="OH50" s="194">
        <f t="shared" si="299"/>
        <v>0</v>
      </c>
      <c r="OI50" s="175"/>
      <c r="OJ50" s="175"/>
      <c r="OK50" s="175"/>
      <c r="OL50" s="194">
        <f t="shared" si="300"/>
        <v>0</v>
      </c>
      <c r="OM50" s="175"/>
      <c r="ON50" s="175"/>
      <c r="OO50" s="175"/>
      <c r="OP50" s="123">
        <f t="shared" si="164"/>
        <v>0</v>
      </c>
      <c r="OQ50" s="122">
        <f t="shared" si="301"/>
        <v>0</v>
      </c>
      <c r="OR50" s="17">
        <f t="shared" si="371"/>
        <v>0</v>
      </c>
      <c r="OS50" s="193">
        <f t="shared" si="84"/>
        <v>0</v>
      </c>
      <c r="OT50" s="194"/>
      <c r="OU50" s="194"/>
      <c r="OV50" s="115">
        <f t="shared" si="302"/>
        <v>0</v>
      </c>
      <c r="OX50" s="175"/>
      <c r="OY50" s="175"/>
      <c r="OZ50" s="194">
        <f t="shared" si="372"/>
        <v>0</v>
      </c>
      <c r="PA50" s="193">
        <f t="shared" si="373"/>
        <v>0</v>
      </c>
      <c r="PB50" s="193"/>
      <c r="PC50" s="193"/>
      <c r="PD50" s="193"/>
      <c r="PE50" s="194">
        <f t="shared" si="374"/>
        <v>0</v>
      </c>
      <c r="PF50" s="192"/>
      <c r="PG50" s="192"/>
      <c r="PH50" s="192"/>
      <c r="PI50" s="194">
        <f t="shared" si="303"/>
        <v>0</v>
      </c>
      <c r="PJ50" s="192"/>
      <c r="PK50" s="192"/>
      <c r="PL50" s="192"/>
      <c r="PM50" s="194">
        <f t="shared" si="304"/>
        <v>0</v>
      </c>
      <c r="PN50" s="175"/>
      <c r="PO50" s="175"/>
      <c r="PP50" s="175"/>
      <c r="PQ50" s="194">
        <f t="shared" si="305"/>
        <v>0</v>
      </c>
      <c r="PR50" s="175"/>
      <c r="PS50" s="175"/>
      <c r="PT50" s="175"/>
      <c r="PU50" s="123">
        <f t="shared" si="165"/>
        <v>0</v>
      </c>
      <c r="PV50" s="121">
        <f t="shared" si="375"/>
        <v>0</v>
      </c>
      <c r="PW50" s="192"/>
      <c r="PX50" s="192"/>
      <c r="PY50" s="192"/>
      <c r="PZ50" s="194">
        <f t="shared" si="306"/>
        <v>0</v>
      </c>
      <c r="QA50" s="192"/>
      <c r="QB50" s="192"/>
      <c r="QC50" s="192"/>
      <c r="QD50" s="194">
        <f t="shared" si="307"/>
        <v>0</v>
      </c>
      <c r="QE50" s="175"/>
      <c r="QF50" s="175"/>
      <c r="QG50" s="175"/>
      <c r="QH50" s="194">
        <f t="shared" si="308"/>
        <v>0</v>
      </c>
      <c r="QI50" s="175"/>
      <c r="QJ50" s="175"/>
      <c r="QK50" s="175"/>
      <c r="QL50" s="123">
        <f t="shared" si="309"/>
        <v>0</v>
      </c>
      <c r="QM50" s="122">
        <f t="shared" si="310"/>
        <v>0</v>
      </c>
      <c r="QN50" s="17">
        <f t="shared" si="376"/>
        <v>0</v>
      </c>
      <c r="QO50" s="193">
        <f t="shared" si="89"/>
        <v>0</v>
      </c>
      <c r="QP50" s="194"/>
      <c r="QQ50" s="194"/>
      <c r="QR50" s="115">
        <f t="shared" si="129"/>
        <v>0</v>
      </c>
      <c r="QT50" s="175"/>
      <c r="QU50" s="175"/>
      <c r="QV50" s="194">
        <f t="shared" si="377"/>
        <v>0</v>
      </c>
      <c r="QW50" s="193">
        <f t="shared" si="378"/>
        <v>0</v>
      </c>
      <c r="QX50" s="193"/>
      <c r="QY50" s="193"/>
      <c r="QZ50" s="193"/>
      <c r="RA50" s="194">
        <f t="shared" si="379"/>
        <v>0</v>
      </c>
      <c r="RB50" s="192"/>
      <c r="RC50" s="192"/>
      <c r="RD50" s="192"/>
      <c r="RE50" s="194">
        <f t="shared" si="311"/>
        <v>0</v>
      </c>
      <c r="RF50" s="192"/>
      <c r="RG50" s="192"/>
      <c r="RH50" s="192"/>
      <c r="RI50" s="194">
        <f t="shared" si="312"/>
        <v>0</v>
      </c>
      <c r="RJ50" s="175"/>
      <c r="RK50" s="175"/>
      <c r="RL50" s="175"/>
      <c r="RM50" s="194">
        <f t="shared" si="313"/>
        <v>0</v>
      </c>
      <c r="RN50" s="175"/>
      <c r="RO50" s="175"/>
      <c r="RP50" s="175"/>
      <c r="RQ50" s="123">
        <f t="shared" si="314"/>
        <v>0</v>
      </c>
      <c r="RR50" s="121">
        <f t="shared" si="380"/>
        <v>0</v>
      </c>
      <c r="RS50" s="192"/>
      <c r="RT50" s="192"/>
      <c r="RU50" s="192"/>
      <c r="RV50" s="194">
        <f t="shared" si="315"/>
        <v>0</v>
      </c>
      <c r="RW50" s="192"/>
      <c r="RX50" s="192"/>
      <c r="RY50" s="192"/>
      <c r="RZ50" s="194">
        <f t="shared" si="316"/>
        <v>0</v>
      </c>
      <c r="SA50" s="175"/>
      <c r="SB50" s="175"/>
      <c r="SC50" s="175"/>
      <c r="SD50" s="194">
        <f t="shared" si="317"/>
        <v>0</v>
      </c>
      <c r="SE50" s="175"/>
      <c r="SF50" s="175"/>
      <c r="SG50" s="175"/>
      <c r="SH50" s="123">
        <f t="shared" si="318"/>
        <v>0</v>
      </c>
      <c r="SI50" s="122">
        <f t="shared" si="319"/>
        <v>0</v>
      </c>
      <c r="SJ50" s="17">
        <f t="shared" si="381"/>
        <v>0</v>
      </c>
      <c r="SK50" s="193">
        <f t="shared" si="93"/>
        <v>0</v>
      </c>
      <c r="SL50" s="194"/>
      <c r="SM50" s="194"/>
      <c r="SN50" s="115">
        <f t="shared" si="136"/>
        <v>0</v>
      </c>
      <c r="SP50" s="175"/>
      <c r="SQ50" s="175"/>
      <c r="SR50" s="194">
        <f t="shared" si="382"/>
        <v>0</v>
      </c>
      <c r="SS50" s="193">
        <f t="shared" si="383"/>
        <v>0</v>
      </c>
      <c r="ST50" s="193"/>
      <c r="SU50" s="193"/>
      <c r="SV50" s="193"/>
      <c r="SW50" s="194">
        <f t="shared" si="384"/>
        <v>0</v>
      </c>
      <c r="SX50" s="192"/>
      <c r="SY50" s="192"/>
      <c r="SZ50" s="192"/>
      <c r="TA50" s="194">
        <f t="shared" si="320"/>
        <v>0</v>
      </c>
      <c r="TB50" s="192"/>
      <c r="TC50" s="192"/>
      <c r="TD50" s="192"/>
      <c r="TE50" s="194">
        <f t="shared" si="321"/>
        <v>0</v>
      </c>
      <c r="TF50" s="175"/>
      <c r="TG50" s="175"/>
      <c r="TH50" s="175"/>
      <c r="TI50" s="194">
        <f t="shared" si="322"/>
        <v>0</v>
      </c>
      <c r="TJ50" s="175"/>
      <c r="TK50" s="175"/>
      <c r="TL50" s="175"/>
      <c r="TM50" s="123">
        <f t="shared" si="323"/>
        <v>0</v>
      </c>
      <c r="TN50" s="121">
        <f t="shared" si="324"/>
        <v>0</v>
      </c>
      <c r="TO50" s="192"/>
      <c r="TP50" s="192"/>
      <c r="TQ50" s="192"/>
      <c r="TR50" s="194">
        <f t="shared" si="325"/>
        <v>0</v>
      </c>
      <c r="TS50" s="192"/>
      <c r="TT50" s="192"/>
      <c r="TU50" s="192"/>
      <c r="TV50" s="194">
        <f t="shared" si="326"/>
        <v>0</v>
      </c>
      <c r="TW50" s="175"/>
      <c r="TX50" s="175"/>
      <c r="TY50" s="175"/>
      <c r="TZ50" s="194">
        <f t="shared" si="327"/>
        <v>0</v>
      </c>
      <c r="UA50" s="175"/>
      <c r="UB50" s="175"/>
      <c r="UC50" s="175"/>
      <c r="UD50" s="123">
        <f t="shared" si="328"/>
        <v>0</v>
      </c>
      <c r="UE50" s="122">
        <f t="shared" si="329"/>
        <v>0</v>
      </c>
      <c r="UF50" s="17">
        <f t="shared" si="385"/>
        <v>0</v>
      </c>
      <c r="UG50" s="193">
        <f t="shared" si="98"/>
        <v>0</v>
      </c>
      <c r="UH50" s="194"/>
      <c r="UI50" s="194"/>
      <c r="UJ50" s="194"/>
      <c r="UK50" s="115">
        <f t="shared" si="141"/>
        <v>0</v>
      </c>
      <c r="UL50" s="115">
        <f>CK50+EG50+GC50+HZ50+JV50+MD50+NZ50+PV50+RR50+TN50</f>
        <v>0</v>
      </c>
      <c r="UM50" s="115">
        <f>UL50-AF50</f>
        <v>0</v>
      </c>
      <c r="UN50" s="115">
        <f>DB50+EX50+GT50+IQ50+KO50+MU50+OQ50+QM50+SI50+UE50</f>
        <v>0</v>
      </c>
      <c r="UO50" s="115">
        <f>UN50-AW50</f>
        <v>0</v>
      </c>
      <c r="UP50" s="115"/>
      <c r="UQ50" s="115"/>
      <c r="UR50" s="115">
        <f>BU50+DQ50+FM50+HJ50+JF50+LN50+NJ50+PF50+RB50+SX50</f>
        <v>0</v>
      </c>
      <c r="US50" s="115">
        <f>UR50-P50</f>
        <v>0</v>
      </c>
      <c r="UT50" s="115"/>
      <c r="UU50" s="115"/>
      <c r="UV50" s="115"/>
      <c r="UW50" s="115">
        <f>H50</f>
        <v>0</v>
      </c>
      <c r="UX50" s="115">
        <f>AF50</f>
        <v>0</v>
      </c>
      <c r="UY50" s="115"/>
      <c r="UZ50" s="115"/>
      <c r="VA50" s="130">
        <f t="shared" si="386"/>
        <v>0</v>
      </c>
      <c r="VB50" s="193">
        <f>BM50+DI50+FE50+HB50+IX50+LF50+NB50+OX50+QT50+SP50</f>
        <v>0</v>
      </c>
      <c r="VC50" s="193">
        <f>BN50+DJ50+FF50+HC50+IY50+LG50+NC50+OY50+QU50+SQ50</f>
        <v>0</v>
      </c>
      <c r="VD50" s="194">
        <f t="shared" si="330"/>
        <v>0</v>
      </c>
      <c r="VE50" s="193">
        <f t="shared" si="387"/>
        <v>0</v>
      </c>
      <c r="VF50" s="175"/>
      <c r="VG50" s="175"/>
      <c r="VH50" s="175"/>
      <c r="VI50" s="194">
        <f t="shared" si="388"/>
        <v>0</v>
      </c>
      <c r="VJ50" s="192"/>
      <c r="VK50" s="192"/>
      <c r="VL50" s="192"/>
      <c r="VM50" s="194">
        <f t="shared" si="331"/>
        <v>0</v>
      </c>
      <c r="VN50" s="192"/>
      <c r="VO50" s="192"/>
      <c r="VP50" s="192"/>
      <c r="VQ50" s="194">
        <f t="shared" si="332"/>
        <v>0</v>
      </c>
      <c r="VR50" s="175"/>
      <c r="VS50" s="175"/>
      <c r="VT50" s="175"/>
      <c r="VU50" s="194">
        <f t="shared" si="333"/>
        <v>0</v>
      </c>
      <c r="VV50" s="175"/>
      <c r="VW50" s="175"/>
      <c r="VX50" s="175"/>
      <c r="VY50" s="175"/>
      <c r="VZ50" s="121">
        <f t="shared" si="334"/>
        <v>0</v>
      </c>
      <c r="WA50" s="192"/>
      <c r="WB50" s="192"/>
      <c r="WC50" s="192"/>
      <c r="WD50" s="194">
        <f t="shared" si="335"/>
        <v>0</v>
      </c>
      <c r="WE50" s="192"/>
      <c r="WF50" s="192"/>
      <c r="WG50" s="192"/>
      <c r="WH50" s="194">
        <f t="shared" si="336"/>
        <v>0</v>
      </c>
      <c r="WI50" s="175"/>
      <c r="WJ50" s="175"/>
      <c r="WK50" s="175"/>
      <c r="WL50" s="194">
        <f t="shared" si="337"/>
        <v>0</v>
      </c>
      <c r="WM50" s="175"/>
      <c r="WN50" s="175"/>
      <c r="WO50" s="175"/>
      <c r="WP50" s="175"/>
      <c r="WQ50" s="122">
        <f t="shared" si="338"/>
        <v>0</v>
      </c>
      <c r="WR50" s="129">
        <f t="shared" si="389"/>
        <v>0</v>
      </c>
      <c r="WS50" s="120"/>
      <c r="WT50" s="194"/>
      <c r="WU50" s="194"/>
      <c r="WV50" s="115">
        <f t="shared" si="339"/>
        <v>0</v>
      </c>
      <c r="WY50" s="115">
        <f>VI50-BT50-DP50-FL50-HI50-JE50-LM50-NI50-PE50-RA50-SW50</f>
        <v>0</v>
      </c>
      <c r="WZ50" s="115">
        <f>VD50-BO50-DK50-FG50-HD50-IZ50-LH50-ND50-OZ50-QV50-SR50</f>
        <v>0</v>
      </c>
    </row>
    <row r="51" spans="1:624" s="116" customFormat="1" ht="13.5" x14ac:dyDescent="0.25">
      <c r="A51" s="443" t="s">
        <v>137</v>
      </c>
      <c r="B51" s="446"/>
      <c r="C51" s="446"/>
      <c r="D51" s="416"/>
      <c r="E51" s="416"/>
      <c r="F51" s="257"/>
      <c r="G51" s="293"/>
      <c r="H51" s="250">
        <f>BM51+DI51+FE51+HB51+IX51+LF51+NB51+OX51+QT51+SP51</f>
        <v>0</v>
      </c>
      <c r="I51" s="250">
        <f>BN51+DJ51+FF51+HC51+IY51+LG51+NC51+OY51+QU51+SQ51</f>
        <v>0</v>
      </c>
      <c r="J51" s="238">
        <f t="shared" si="340"/>
        <v>0</v>
      </c>
      <c r="K51" s="250">
        <f t="shared" si="341"/>
        <v>0</v>
      </c>
      <c r="L51" s="287"/>
      <c r="M51" s="287"/>
      <c r="N51" s="287"/>
      <c r="O51" s="238">
        <f t="shared" si="342"/>
        <v>0</v>
      </c>
      <c r="P51" s="250">
        <f>BU51+DQ51+FM51+HJ51+JF51+LN51+NJ51+PF51+RB51+SX51</f>
        <v>0</v>
      </c>
      <c r="Q51" s="250">
        <f>BV51+DR51+FN51+HK51+JG51+LO51+NK51+PG51+RC51+SY51</f>
        <v>0</v>
      </c>
      <c r="R51" s="250">
        <f>BW51+DS51+FO51+HL51+JH51+LP51+NL51+PH51+RD51+SZ51</f>
        <v>0</v>
      </c>
      <c r="S51" s="238">
        <f t="shared" si="254"/>
        <v>0</v>
      </c>
      <c r="T51" s="250">
        <f>BY51+DU51+FQ51+HN51+JJ51+LR51+NN51+PJ51+RF51+TB51</f>
        <v>0</v>
      </c>
      <c r="U51" s="250">
        <f>BZ51+DV51+FR51+HO51+JK51+LS51+NO51+PK51+RG51+TC51</f>
        <v>0</v>
      </c>
      <c r="V51" s="250">
        <f>CA51+DW51+FS51+HP51+JL51+LT51+NP51+PL51+RH51+TD51</f>
        <v>0</v>
      </c>
      <c r="W51" s="238">
        <f t="shared" si="255"/>
        <v>0</v>
      </c>
      <c r="X51" s="250">
        <f>CC51+DY51+FU51+HR51+JN51+LV51+NR51+PN51+RJ51+TF51</f>
        <v>0</v>
      </c>
      <c r="Y51" s="250">
        <f>CD51+DZ51+FV51+HS51+JO51+LW51+NS51+PO51+RK51+TG51</f>
        <v>0</v>
      </c>
      <c r="Z51" s="250">
        <f>CE51+EA51+FW51+HT51+JP51+LX51+NT51+PP51+RL51+TH51</f>
        <v>0</v>
      </c>
      <c r="AA51" s="238">
        <f t="shared" si="256"/>
        <v>0</v>
      </c>
      <c r="AB51" s="250">
        <f>CG51+EC51+FY51+HV51+JR51+LZ51+NV51+PR51+RN51+TJ51</f>
        <v>0</v>
      </c>
      <c r="AC51" s="250">
        <f>CH51+ED51+FZ51+HW51+JS51+MA51+NW51+PS51+RO51+TK51</f>
        <v>0</v>
      </c>
      <c r="AD51" s="250">
        <f>CI51+EE51+GA51+HX51+JT51+MB51+NX51+PT51+RP51+TL51</f>
        <v>0</v>
      </c>
      <c r="AE51" s="250">
        <f t="shared" si="257"/>
        <v>0</v>
      </c>
      <c r="AF51" s="238">
        <f t="shared" si="343"/>
        <v>0</v>
      </c>
      <c r="AG51" s="250">
        <f>CL51+EH51+GD51+IA51+JW51+ME51+OA51+PW51+RS51+TO51</f>
        <v>0</v>
      </c>
      <c r="AH51" s="250">
        <f>CM51+EI51+GE51+IB51+JZ51+MF51+OB51+PX51+RT51+TP51</f>
        <v>0</v>
      </c>
      <c r="AI51" s="250">
        <f>CN51+EJ51+GF51+IC51+KA51+MG51+OC51+PY51+RU51+TQ51</f>
        <v>0</v>
      </c>
      <c r="AJ51" s="238">
        <f t="shared" si="258"/>
        <v>0</v>
      </c>
      <c r="AK51" s="250">
        <f>CP51+EL51+GH51+IE51+KC51+MI51+OE51+QA51+RW51+TS51</f>
        <v>0</v>
      </c>
      <c r="AL51" s="250">
        <f>CQ51+EM51+GI51+IF51+KD51+MJ51+OF51+QB51+RX51+TT51</f>
        <v>0</v>
      </c>
      <c r="AM51" s="250">
        <f>CR51+EN51+GJ51+IG51+KE51+MK51+OG51+QC51+RY51+TU51</f>
        <v>0</v>
      </c>
      <c r="AN51" s="238">
        <f t="shared" si="259"/>
        <v>0</v>
      </c>
      <c r="AO51" s="250">
        <f>CT51+EP51+GL51+II51+KG51+MM51+OI51+QE51+SA51+TW51</f>
        <v>0</v>
      </c>
      <c r="AP51" s="250">
        <f>CU51+EQ51+GM51+IJ51+KH51+MN51+OJ51+QF51+SB51+TX51</f>
        <v>0</v>
      </c>
      <c r="AQ51" s="250">
        <f>CV51+ER51+GN51+IK51+KI51+MO51+OK51+QG51+SC51+TY51</f>
        <v>0</v>
      </c>
      <c r="AR51" s="238">
        <f t="shared" si="260"/>
        <v>0</v>
      </c>
      <c r="AS51" s="250">
        <f>CX51+ET51+GP51+IM51+KK51+MQ51+OM51+QI51+SE51+UA51</f>
        <v>0</v>
      </c>
      <c r="AT51" s="250">
        <f>CY51+EU51+GQ51+IN51+KL51+MR51+ON51+QJ51+SF51+UB51</f>
        <v>0</v>
      </c>
      <c r="AU51" s="250">
        <f>CZ51+EV51+GR51+IO51+KM51+MS51+OO51+QK51+SG51+UC51</f>
        <v>0</v>
      </c>
      <c r="AV51" s="238">
        <f t="shared" si="261"/>
        <v>0</v>
      </c>
      <c r="AW51" s="238">
        <f t="shared" si="344"/>
        <v>0</v>
      </c>
      <c r="AX51" s="250">
        <f t="shared" si="47"/>
        <v>0</v>
      </c>
      <c r="AY51" s="238">
        <f t="shared" si="345"/>
        <v>0</v>
      </c>
      <c r="AZ51" s="238">
        <f>DE51+FA51+GW51+IT51+KR51+MX51+OT51+QP51+SL51+UH51</f>
        <v>0</v>
      </c>
      <c r="BA51" s="238">
        <f>DF51+FB51+GX51+IU51+KS51+MY51+OU51+QQ51+SM51+UI51</f>
        <v>0</v>
      </c>
      <c r="BB51" s="239">
        <f>CK51+EG51+GC51+HZ51+JV51+MD51+NZ51+PV51+RR51+TN51</f>
        <v>0</v>
      </c>
      <c r="BC51" s="239">
        <f t="shared" si="45"/>
        <v>0</v>
      </c>
      <c r="BD51" s="238">
        <f>AZ51-DE51-FA51-GW51-IT51-KR51-MX51-OT51-QP51-SL51-UH51</f>
        <v>0</v>
      </c>
      <c r="BE51" s="240"/>
      <c r="BF51" s="241">
        <f t="shared" si="15"/>
        <v>0</v>
      </c>
      <c r="BG51" s="241">
        <f t="shared" si="49"/>
        <v>0</v>
      </c>
      <c r="BH51" s="251"/>
      <c r="BI51" s="242"/>
      <c r="BJ51" s="241"/>
      <c r="BK51" s="294"/>
      <c r="BL51" s="251">
        <f>DI51+FE51+HB51+IX51+LF51+NB51+OX51+QT51+SP51</f>
        <v>0</v>
      </c>
      <c r="BM51" s="294"/>
      <c r="BN51" s="288"/>
      <c r="BO51" s="238">
        <f t="shared" si="346"/>
        <v>0</v>
      </c>
      <c r="BP51" s="251">
        <f t="shared" si="347"/>
        <v>0</v>
      </c>
      <c r="BQ51" s="251"/>
      <c r="BR51" s="251"/>
      <c r="BS51" s="251"/>
      <c r="BT51" s="238">
        <f t="shared" si="348"/>
        <v>0</v>
      </c>
      <c r="BU51" s="288"/>
      <c r="BV51" s="288"/>
      <c r="BW51" s="288"/>
      <c r="BX51" s="238">
        <f t="shared" si="50"/>
        <v>0</v>
      </c>
      <c r="BY51" s="288"/>
      <c r="BZ51" s="288"/>
      <c r="CA51" s="288"/>
      <c r="CB51" s="238">
        <f t="shared" si="51"/>
        <v>0</v>
      </c>
      <c r="CC51" s="288"/>
      <c r="CD51" s="288"/>
      <c r="CE51" s="288"/>
      <c r="CF51" s="238">
        <f t="shared" si="104"/>
        <v>0</v>
      </c>
      <c r="CG51" s="288"/>
      <c r="CH51" s="288"/>
      <c r="CI51" s="288"/>
      <c r="CJ51" s="251">
        <f t="shared" si="390"/>
        <v>0</v>
      </c>
      <c r="CK51" s="238">
        <f t="shared" si="149"/>
        <v>0</v>
      </c>
      <c r="CL51" s="288"/>
      <c r="CM51" s="288"/>
      <c r="CN51" s="288"/>
      <c r="CO51" s="238">
        <f t="shared" si="262"/>
        <v>0</v>
      </c>
      <c r="CP51" s="288"/>
      <c r="CQ51" s="288"/>
      <c r="CR51" s="288"/>
      <c r="CS51" s="238">
        <f t="shared" si="263"/>
        <v>0</v>
      </c>
      <c r="CT51" s="288"/>
      <c r="CU51" s="288"/>
      <c r="CV51" s="288"/>
      <c r="CW51" s="238">
        <f t="shared" si="264"/>
        <v>0</v>
      </c>
      <c r="CX51" s="288"/>
      <c r="CY51" s="288"/>
      <c r="CZ51" s="288"/>
      <c r="DA51" s="251">
        <f t="shared" si="391"/>
        <v>0</v>
      </c>
      <c r="DB51" s="238">
        <f t="shared" si="349"/>
        <v>0</v>
      </c>
      <c r="DC51" s="251"/>
      <c r="DD51" s="251">
        <f t="shared" si="150"/>
        <v>0</v>
      </c>
      <c r="DE51" s="238"/>
      <c r="DF51" s="238"/>
      <c r="DG51" s="243">
        <f t="shared" si="151"/>
        <v>0</v>
      </c>
      <c r="DH51" s="244"/>
      <c r="DI51" s="287"/>
      <c r="DJ51" s="287"/>
      <c r="DK51" s="250">
        <f t="shared" si="350"/>
        <v>0</v>
      </c>
      <c r="DL51" s="250">
        <f t="shared" si="351"/>
        <v>0</v>
      </c>
      <c r="DM51" s="287"/>
      <c r="DN51" s="287"/>
      <c r="DO51" s="287"/>
      <c r="DP51" s="238">
        <f t="shared" si="352"/>
        <v>0</v>
      </c>
      <c r="DQ51" s="287"/>
      <c r="DR51" s="287"/>
      <c r="DS51" s="287"/>
      <c r="DT51" s="238">
        <f t="shared" si="265"/>
        <v>0</v>
      </c>
      <c r="DU51" s="287"/>
      <c r="DV51" s="287"/>
      <c r="DW51" s="287"/>
      <c r="DX51" s="238">
        <f t="shared" si="266"/>
        <v>0</v>
      </c>
      <c r="DY51" s="287"/>
      <c r="DZ51" s="287"/>
      <c r="EA51" s="287"/>
      <c r="EB51" s="238">
        <f t="shared" si="267"/>
        <v>0</v>
      </c>
      <c r="EC51" s="287"/>
      <c r="ED51" s="287"/>
      <c r="EE51" s="287"/>
      <c r="EF51" s="265">
        <f t="shared" si="152"/>
        <v>0</v>
      </c>
      <c r="EG51" s="259">
        <f t="shared" si="353"/>
        <v>0</v>
      </c>
      <c r="EH51" s="287"/>
      <c r="EI51" s="287"/>
      <c r="EJ51" s="287"/>
      <c r="EK51" s="238">
        <f t="shared" si="58"/>
        <v>0</v>
      </c>
      <c r="EL51" s="287"/>
      <c r="EM51" s="287"/>
      <c r="EN51" s="287"/>
      <c r="EO51" s="238">
        <f t="shared" si="59"/>
        <v>0</v>
      </c>
      <c r="EP51" s="287"/>
      <c r="EQ51" s="287"/>
      <c r="ER51" s="287"/>
      <c r="ES51" s="238">
        <f t="shared" si="268"/>
        <v>0</v>
      </c>
      <c r="ET51" s="287"/>
      <c r="EU51" s="287"/>
      <c r="EV51" s="287"/>
      <c r="EW51" s="265">
        <f t="shared" si="154"/>
        <v>0</v>
      </c>
      <c r="EX51" s="260">
        <f t="shared" si="269"/>
        <v>0</v>
      </c>
      <c r="EY51" s="238">
        <f t="shared" si="354"/>
        <v>0</v>
      </c>
      <c r="EZ51" s="250">
        <f t="shared" si="155"/>
        <v>0</v>
      </c>
      <c r="FA51" s="238"/>
      <c r="FB51" s="238"/>
      <c r="FC51" s="246">
        <f t="shared" si="108"/>
        <v>0</v>
      </c>
      <c r="FD51" s="244"/>
      <c r="FE51" s="287"/>
      <c r="FF51" s="287"/>
      <c r="FG51" s="250">
        <f t="shared" si="355"/>
        <v>0</v>
      </c>
      <c r="FH51" s="250">
        <f t="shared" si="356"/>
        <v>0</v>
      </c>
      <c r="FI51" s="250"/>
      <c r="FJ51" s="250"/>
      <c r="FK51" s="250"/>
      <c r="FL51" s="238">
        <f t="shared" si="357"/>
        <v>0</v>
      </c>
      <c r="FM51" s="289"/>
      <c r="FN51" s="289"/>
      <c r="FO51" s="289"/>
      <c r="FP51" s="238">
        <f t="shared" si="270"/>
        <v>0</v>
      </c>
      <c r="FQ51" s="289"/>
      <c r="FR51" s="289"/>
      <c r="FS51" s="289"/>
      <c r="FT51" s="238">
        <f t="shared" si="271"/>
        <v>0</v>
      </c>
      <c r="FU51" s="287"/>
      <c r="FV51" s="287"/>
      <c r="FW51" s="287"/>
      <c r="FX51" s="238">
        <f t="shared" si="272"/>
        <v>0</v>
      </c>
      <c r="FY51" s="287"/>
      <c r="FZ51" s="287"/>
      <c r="GA51" s="287"/>
      <c r="GB51" s="265">
        <f t="shared" si="156"/>
        <v>0</v>
      </c>
      <c r="GC51" s="259">
        <f t="shared" si="358"/>
        <v>0</v>
      </c>
      <c r="GD51" s="289"/>
      <c r="GE51" s="289"/>
      <c r="GF51" s="289"/>
      <c r="GG51" s="238">
        <f t="shared" si="273"/>
        <v>0</v>
      </c>
      <c r="GH51" s="289"/>
      <c r="GI51" s="289"/>
      <c r="GJ51" s="289"/>
      <c r="GK51" s="238">
        <f t="shared" si="274"/>
        <v>0</v>
      </c>
      <c r="GL51" s="287"/>
      <c r="GM51" s="287"/>
      <c r="GN51" s="287"/>
      <c r="GO51" s="238">
        <f t="shared" si="275"/>
        <v>0</v>
      </c>
      <c r="GP51" s="287"/>
      <c r="GQ51" s="287"/>
      <c r="GR51" s="287"/>
      <c r="GS51" s="265">
        <f t="shared" si="157"/>
        <v>0</v>
      </c>
      <c r="GT51" s="260">
        <f t="shared" si="276"/>
        <v>0</v>
      </c>
      <c r="GU51" s="238">
        <f t="shared" si="359"/>
        <v>0</v>
      </c>
      <c r="GV51" s="250">
        <f t="shared" si="67"/>
        <v>0</v>
      </c>
      <c r="GW51" s="238"/>
      <c r="GX51" s="238"/>
      <c r="GY51" s="246">
        <f t="shared" si="112"/>
        <v>0</v>
      </c>
      <c r="GZ51" s="244"/>
      <c r="HA51" s="244"/>
      <c r="HB51" s="287"/>
      <c r="HC51" s="287"/>
      <c r="HD51" s="250">
        <f t="shared" si="392"/>
        <v>0</v>
      </c>
      <c r="HE51" s="250">
        <f t="shared" si="360"/>
        <v>0</v>
      </c>
      <c r="HF51" s="287"/>
      <c r="HG51" s="287"/>
      <c r="HH51" s="238"/>
      <c r="HI51" s="238">
        <f t="shared" si="361"/>
        <v>0</v>
      </c>
      <c r="HJ51" s="289"/>
      <c r="HK51" s="289"/>
      <c r="HL51" s="289"/>
      <c r="HM51" s="238">
        <f t="shared" si="277"/>
        <v>0</v>
      </c>
      <c r="HN51" s="289"/>
      <c r="HO51" s="289"/>
      <c r="HP51" s="289"/>
      <c r="HQ51" s="238">
        <f t="shared" si="278"/>
        <v>0</v>
      </c>
      <c r="HR51" s="287"/>
      <c r="HS51" s="287"/>
      <c r="HT51" s="287"/>
      <c r="HU51" s="238">
        <f t="shared" si="279"/>
        <v>0</v>
      </c>
      <c r="HV51" s="287"/>
      <c r="HW51" s="290"/>
      <c r="HX51" s="287"/>
      <c r="HY51" s="265">
        <f t="shared" si="158"/>
        <v>0</v>
      </c>
      <c r="HZ51" s="259">
        <f t="shared" si="280"/>
        <v>0</v>
      </c>
      <c r="IA51" s="289"/>
      <c r="IB51" s="289"/>
      <c r="IC51" s="289"/>
      <c r="ID51" s="238">
        <f t="shared" si="281"/>
        <v>0</v>
      </c>
      <c r="IE51" s="289"/>
      <c r="IF51" s="289"/>
      <c r="IG51" s="289"/>
      <c r="IH51" s="238">
        <f t="shared" si="282"/>
        <v>0</v>
      </c>
      <c r="II51" s="287"/>
      <c r="IJ51" s="287"/>
      <c r="IK51" s="287"/>
      <c r="IL51" s="238">
        <f t="shared" si="283"/>
        <v>0</v>
      </c>
      <c r="IM51" s="287"/>
      <c r="IN51" s="290"/>
      <c r="IO51" s="287"/>
      <c r="IP51" s="265">
        <f t="shared" si="284"/>
        <v>0</v>
      </c>
      <c r="IQ51" s="260">
        <f t="shared" si="285"/>
        <v>0</v>
      </c>
      <c r="IR51" s="238">
        <f t="shared" si="362"/>
        <v>0</v>
      </c>
      <c r="IS51" s="250">
        <f t="shared" si="73"/>
        <v>0</v>
      </c>
      <c r="IT51" s="238"/>
      <c r="IU51" s="238"/>
      <c r="IV51" s="246">
        <f t="shared" si="286"/>
        <v>0</v>
      </c>
      <c r="IW51" s="244"/>
      <c r="IX51" s="291"/>
      <c r="IY51" s="291"/>
      <c r="IZ51" s="247"/>
      <c r="JA51" s="254"/>
      <c r="JB51" s="254"/>
      <c r="JC51" s="254"/>
      <c r="JD51" s="254"/>
      <c r="JE51" s="254"/>
      <c r="JF51" s="292"/>
      <c r="JG51" s="292"/>
      <c r="JH51" s="292"/>
      <c r="JI51" s="247">
        <f t="shared" si="394"/>
        <v>0</v>
      </c>
      <c r="JJ51" s="292"/>
      <c r="JK51" s="292"/>
      <c r="JL51" s="292"/>
      <c r="JM51" s="247"/>
      <c r="JN51" s="291"/>
      <c r="JO51" s="291"/>
      <c r="JP51" s="291"/>
      <c r="JQ51" s="247">
        <f t="shared" si="393"/>
        <v>0</v>
      </c>
      <c r="JR51" s="291"/>
      <c r="JS51" s="291"/>
      <c r="JT51" s="291"/>
      <c r="JU51" s="270"/>
      <c r="JV51" s="261">
        <f t="shared" si="395"/>
        <v>0</v>
      </c>
      <c r="JW51" s="561"/>
      <c r="JX51" s="590"/>
      <c r="JY51" s="591"/>
      <c r="JZ51" s="574"/>
      <c r="KA51" s="292"/>
      <c r="KB51" s="247">
        <f>JW51+JZ51+KA51</f>
        <v>0</v>
      </c>
      <c r="KC51" s="292"/>
      <c r="KD51" s="292"/>
      <c r="KE51" s="292"/>
      <c r="KF51" s="247"/>
      <c r="KG51" s="291"/>
      <c r="KH51" s="291"/>
      <c r="KI51" s="291"/>
      <c r="KJ51" s="247">
        <f t="shared" si="396"/>
        <v>0</v>
      </c>
      <c r="KK51" s="291"/>
      <c r="KL51" s="291"/>
      <c r="KM51" s="291"/>
      <c r="KN51" s="270"/>
      <c r="KO51" s="262">
        <f>JI51+KF51+KJ51+KN51</f>
        <v>0</v>
      </c>
      <c r="KP51" s="247"/>
      <c r="KQ51" s="254">
        <f>JE51-JV51</f>
        <v>0</v>
      </c>
      <c r="KR51" s="247"/>
      <c r="KS51" s="248"/>
      <c r="KT51" s="211">
        <f>JV51-KO51</f>
        <v>0</v>
      </c>
      <c r="KU51" s="211"/>
      <c r="KV51" s="211"/>
      <c r="KW51" s="211"/>
      <c r="KX51" s="211"/>
      <c r="KY51" s="211"/>
      <c r="KZ51" s="211"/>
      <c r="LA51" s="211"/>
      <c r="LB51" s="211"/>
      <c r="LC51" s="211"/>
      <c r="LD51" s="211"/>
      <c r="LF51" s="175"/>
      <c r="LG51" s="175"/>
      <c r="LH51" s="194">
        <f t="shared" si="363"/>
        <v>0</v>
      </c>
      <c r="LI51" s="193">
        <f t="shared" si="364"/>
        <v>0</v>
      </c>
      <c r="LJ51" s="193"/>
      <c r="LK51" s="193"/>
      <c r="LL51" s="193"/>
      <c r="LM51" s="194">
        <f t="shared" si="365"/>
        <v>0</v>
      </c>
      <c r="LN51" s="192"/>
      <c r="LO51" s="192"/>
      <c r="LP51" s="192"/>
      <c r="LQ51" s="194">
        <f t="shared" si="287"/>
        <v>0</v>
      </c>
      <c r="LR51" s="192"/>
      <c r="LS51" s="192"/>
      <c r="LT51" s="192"/>
      <c r="LU51" s="194">
        <f t="shared" si="288"/>
        <v>0</v>
      </c>
      <c r="LV51" s="175"/>
      <c r="LW51" s="175"/>
      <c r="LX51" s="175"/>
      <c r="LY51" s="194">
        <f t="shared" si="289"/>
        <v>0</v>
      </c>
      <c r="LZ51" s="175"/>
      <c r="MA51" s="175"/>
      <c r="MB51" s="175"/>
      <c r="MC51" s="123">
        <f t="shared" si="160"/>
        <v>0</v>
      </c>
      <c r="MD51" s="121">
        <f t="shared" si="366"/>
        <v>0</v>
      </c>
      <c r="ME51" s="192"/>
      <c r="MF51" s="192"/>
      <c r="MG51" s="192"/>
      <c r="MH51" s="194">
        <f t="shared" si="290"/>
        <v>0</v>
      </c>
      <c r="MI51" s="192"/>
      <c r="MJ51" s="192"/>
      <c r="MK51" s="192"/>
      <c r="ML51" s="194">
        <f t="shared" si="291"/>
        <v>0</v>
      </c>
      <c r="MM51" s="175"/>
      <c r="MN51" s="175"/>
      <c r="MO51" s="175"/>
      <c r="MP51" s="194">
        <f t="shared" si="292"/>
        <v>0</v>
      </c>
      <c r="MQ51" s="175"/>
      <c r="MR51" s="175"/>
      <c r="MS51" s="175"/>
      <c r="MT51" s="123">
        <f t="shared" si="293"/>
        <v>0</v>
      </c>
      <c r="MU51" s="121">
        <f t="shared" si="367"/>
        <v>0</v>
      </c>
      <c r="MV51" s="17">
        <f t="shared" si="368"/>
        <v>0</v>
      </c>
      <c r="MW51" s="193">
        <f t="shared" si="79"/>
        <v>0</v>
      </c>
      <c r="MX51" s="194"/>
      <c r="MY51" s="194"/>
      <c r="MZ51" s="115">
        <f t="shared" si="162"/>
        <v>0</v>
      </c>
      <c r="NB51" s="175"/>
      <c r="NC51" s="175"/>
      <c r="ND51" s="194">
        <f t="shared" si="369"/>
        <v>0</v>
      </c>
      <c r="NE51" s="175"/>
      <c r="NF51" s="175"/>
      <c r="NG51" s="175"/>
      <c r="NH51" s="175"/>
      <c r="NI51" s="194">
        <f t="shared" si="370"/>
        <v>0</v>
      </c>
      <c r="NJ51" s="192"/>
      <c r="NK51" s="192"/>
      <c r="NL51" s="192"/>
      <c r="NM51" s="194">
        <f t="shared" si="294"/>
        <v>0</v>
      </c>
      <c r="NN51" s="192"/>
      <c r="NO51" s="192"/>
      <c r="NP51" s="192"/>
      <c r="NQ51" s="194">
        <f t="shared" si="295"/>
        <v>0</v>
      </c>
      <c r="NR51" s="175"/>
      <c r="NS51" s="175"/>
      <c r="NT51" s="175"/>
      <c r="NU51" s="194">
        <f t="shared" si="296"/>
        <v>0</v>
      </c>
      <c r="NV51" s="175"/>
      <c r="NW51" s="175"/>
      <c r="NX51" s="175"/>
      <c r="NY51" s="123">
        <f t="shared" si="163"/>
        <v>0</v>
      </c>
      <c r="NZ51" s="121">
        <f t="shared" si="297"/>
        <v>0</v>
      </c>
      <c r="OA51" s="192"/>
      <c r="OB51" s="192"/>
      <c r="OC51" s="192"/>
      <c r="OD51" s="194">
        <f t="shared" si="298"/>
        <v>0</v>
      </c>
      <c r="OE51" s="192"/>
      <c r="OF51" s="192"/>
      <c r="OG51" s="192"/>
      <c r="OH51" s="194">
        <f t="shared" si="299"/>
        <v>0</v>
      </c>
      <c r="OI51" s="175"/>
      <c r="OJ51" s="175"/>
      <c r="OK51" s="175"/>
      <c r="OL51" s="194">
        <f t="shared" si="300"/>
        <v>0</v>
      </c>
      <c r="OM51" s="175"/>
      <c r="ON51" s="175"/>
      <c r="OO51" s="175"/>
      <c r="OP51" s="123">
        <f t="shared" si="164"/>
        <v>0</v>
      </c>
      <c r="OQ51" s="122">
        <f t="shared" si="301"/>
        <v>0</v>
      </c>
      <c r="OR51" s="17">
        <f t="shared" si="371"/>
        <v>0</v>
      </c>
      <c r="OS51" s="193">
        <f t="shared" si="84"/>
        <v>0</v>
      </c>
      <c r="OT51" s="194"/>
      <c r="OU51" s="194"/>
      <c r="OV51" s="115">
        <f t="shared" si="302"/>
        <v>0</v>
      </c>
      <c r="OX51" s="175"/>
      <c r="OY51" s="175"/>
      <c r="OZ51" s="194">
        <f t="shared" si="372"/>
        <v>0</v>
      </c>
      <c r="PA51" s="193">
        <f t="shared" si="373"/>
        <v>0</v>
      </c>
      <c r="PB51" s="193"/>
      <c r="PC51" s="193"/>
      <c r="PD51" s="193"/>
      <c r="PE51" s="194">
        <f t="shared" si="374"/>
        <v>0</v>
      </c>
      <c r="PF51" s="192"/>
      <c r="PG51" s="192"/>
      <c r="PH51" s="192"/>
      <c r="PI51" s="194">
        <f t="shared" si="303"/>
        <v>0</v>
      </c>
      <c r="PJ51" s="192"/>
      <c r="PK51" s="192"/>
      <c r="PL51" s="192"/>
      <c r="PM51" s="194">
        <f t="shared" si="304"/>
        <v>0</v>
      </c>
      <c r="PN51" s="175"/>
      <c r="PO51" s="175"/>
      <c r="PP51" s="175"/>
      <c r="PQ51" s="194">
        <f t="shared" si="305"/>
        <v>0</v>
      </c>
      <c r="PR51" s="175"/>
      <c r="PS51" s="175"/>
      <c r="PT51" s="175"/>
      <c r="PU51" s="123">
        <f t="shared" si="165"/>
        <v>0</v>
      </c>
      <c r="PV51" s="121">
        <f t="shared" si="375"/>
        <v>0</v>
      </c>
      <c r="PW51" s="192"/>
      <c r="PX51" s="192"/>
      <c r="PY51" s="192"/>
      <c r="PZ51" s="194">
        <f t="shared" si="306"/>
        <v>0</v>
      </c>
      <c r="QA51" s="192"/>
      <c r="QB51" s="192"/>
      <c r="QC51" s="192"/>
      <c r="QD51" s="194">
        <f t="shared" si="307"/>
        <v>0</v>
      </c>
      <c r="QE51" s="175"/>
      <c r="QF51" s="175"/>
      <c r="QG51" s="175"/>
      <c r="QH51" s="194">
        <f t="shared" si="308"/>
        <v>0</v>
      </c>
      <c r="QI51" s="175"/>
      <c r="QJ51" s="175"/>
      <c r="QK51" s="175"/>
      <c r="QL51" s="123">
        <f t="shared" si="309"/>
        <v>0</v>
      </c>
      <c r="QM51" s="122">
        <f t="shared" si="310"/>
        <v>0</v>
      </c>
      <c r="QN51" s="17">
        <f t="shared" si="376"/>
        <v>0</v>
      </c>
      <c r="QO51" s="193">
        <f t="shared" si="89"/>
        <v>0</v>
      </c>
      <c r="QP51" s="194"/>
      <c r="QQ51" s="194"/>
      <c r="QR51" s="115">
        <f t="shared" si="129"/>
        <v>0</v>
      </c>
      <c r="QT51" s="175"/>
      <c r="QU51" s="175"/>
      <c r="QV51" s="194">
        <f t="shared" si="377"/>
        <v>0</v>
      </c>
      <c r="QW51" s="193">
        <f t="shared" si="378"/>
        <v>0</v>
      </c>
      <c r="QX51" s="193"/>
      <c r="QY51" s="193"/>
      <c r="QZ51" s="193"/>
      <c r="RA51" s="194">
        <f t="shared" si="379"/>
        <v>0</v>
      </c>
      <c r="RB51" s="192"/>
      <c r="RC51" s="192"/>
      <c r="RD51" s="192"/>
      <c r="RE51" s="194">
        <f t="shared" si="311"/>
        <v>0</v>
      </c>
      <c r="RF51" s="192"/>
      <c r="RG51" s="192"/>
      <c r="RH51" s="192"/>
      <c r="RI51" s="194">
        <f t="shared" si="312"/>
        <v>0</v>
      </c>
      <c r="RJ51" s="175"/>
      <c r="RK51" s="175"/>
      <c r="RL51" s="175"/>
      <c r="RM51" s="194">
        <f t="shared" si="313"/>
        <v>0</v>
      </c>
      <c r="RN51" s="175"/>
      <c r="RO51" s="175"/>
      <c r="RP51" s="175"/>
      <c r="RQ51" s="123">
        <f t="shared" si="314"/>
        <v>0</v>
      </c>
      <c r="RR51" s="121">
        <f t="shared" si="380"/>
        <v>0</v>
      </c>
      <c r="RS51" s="192"/>
      <c r="RT51" s="192"/>
      <c r="RU51" s="192"/>
      <c r="RV51" s="194">
        <f t="shared" si="315"/>
        <v>0</v>
      </c>
      <c r="RW51" s="192"/>
      <c r="RX51" s="192"/>
      <c r="RY51" s="192"/>
      <c r="RZ51" s="194">
        <f t="shared" si="316"/>
        <v>0</v>
      </c>
      <c r="SA51" s="175"/>
      <c r="SB51" s="175"/>
      <c r="SC51" s="175"/>
      <c r="SD51" s="194">
        <f t="shared" si="317"/>
        <v>0</v>
      </c>
      <c r="SE51" s="175"/>
      <c r="SF51" s="175"/>
      <c r="SG51" s="175"/>
      <c r="SH51" s="123">
        <f t="shared" si="318"/>
        <v>0</v>
      </c>
      <c r="SI51" s="122">
        <f t="shared" si="319"/>
        <v>0</v>
      </c>
      <c r="SJ51" s="17">
        <f t="shared" si="381"/>
        <v>0</v>
      </c>
      <c r="SK51" s="193">
        <f t="shared" si="93"/>
        <v>0</v>
      </c>
      <c r="SL51" s="194"/>
      <c r="SM51" s="194"/>
      <c r="SN51" s="115">
        <f t="shared" si="136"/>
        <v>0</v>
      </c>
      <c r="SP51" s="175"/>
      <c r="SQ51" s="175"/>
      <c r="SR51" s="194">
        <f t="shared" si="382"/>
        <v>0</v>
      </c>
      <c r="SS51" s="193">
        <f t="shared" si="383"/>
        <v>0</v>
      </c>
      <c r="ST51" s="193"/>
      <c r="SU51" s="193"/>
      <c r="SV51" s="193"/>
      <c r="SW51" s="194">
        <f t="shared" si="384"/>
        <v>0</v>
      </c>
      <c r="SX51" s="192"/>
      <c r="SY51" s="192"/>
      <c r="SZ51" s="192"/>
      <c r="TA51" s="194">
        <f t="shared" si="320"/>
        <v>0</v>
      </c>
      <c r="TB51" s="192"/>
      <c r="TC51" s="192"/>
      <c r="TD51" s="192"/>
      <c r="TE51" s="194">
        <f t="shared" si="321"/>
        <v>0</v>
      </c>
      <c r="TF51" s="175"/>
      <c r="TG51" s="175"/>
      <c r="TH51" s="175"/>
      <c r="TI51" s="194">
        <f t="shared" si="322"/>
        <v>0</v>
      </c>
      <c r="TJ51" s="175"/>
      <c r="TK51" s="175"/>
      <c r="TL51" s="175"/>
      <c r="TM51" s="123">
        <f t="shared" si="323"/>
        <v>0</v>
      </c>
      <c r="TN51" s="121">
        <f t="shared" si="324"/>
        <v>0</v>
      </c>
      <c r="TO51" s="192"/>
      <c r="TP51" s="192"/>
      <c r="TQ51" s="192"/>
      <c r="TR51" s="194">
        <f t="shared" si="325"/>
        <v>0</v>
      </c>
      <c r="TS51" s="192"/>
      <c r="TT51" s="192"/>
      <c r="TU51" s="192"/>
      <c r="TV51" s="194">
        <f t="shared" si="326"/>
        <v>0</v>
      </c>
      <c r="TW51" s="175"/>
      <c r="TX51" s="175"/>
      <c r="TY51" s="175"/>
      <c r="TZ51" s="194">
        <f t="shared" si="327"/>
        <v>0</v>
      </c>
      <c r="UA51" s="175"/>
      <c r="UB51" s="175"/>
      <c r="UC51" s="175"/>
      <c r="UD51" s="123">
        <f t="shared" si="328"/>
        <v>0</v>
      </c>
      <c r="UE51" s="122">
        <f t="shared" si="329"/>
        <v>0</v>
      </c>
      <c r="UF51" s="17">
        <f t="shared" si="385"/>
        <v>0</v>
      </c>
      <c r="UG51" s="193">
        <f t="shared" si="98"/>
        <v>0</v>
      </c>
      <c r="UH51" s="194"/>
      <c r="UI51" s="194"/>
      <c r="UJ51" s="194"/>
      <c r="UK51" s="115">
        <f t="shared" si="141"/>
        <v>0</v>
      </c>
      <c r="UL51" s="115">
        <f>CK51+EG51+GC51+HZ51+JV51+MD51+NZ51+PV51+RR51+TN51</f>
        <v>0</v>
      </c>
      <c r="UM51" s="115">
        <f>UL51-AF51</f>
        <v>0</v>
      </c>
      <c r="UN51" s="115">
        <f>DB51+EX51+GT51+IQ51+KO51+MU51+OQ51+QM51+SI51+UE51</f>
        <v>0</v>
      </c>
      <c r="UO51" s="115">
        <f>UN51-AW51</f>
        <v>0</v>
      </c>
      <c r="UP51" s="115"/>
      <c r="UQ51" s="115"/>
      <c r="UR51" s="115">
        <f>BU51+DQ51+FM51+HJ51+JF51+LN51+NJ51+PF51+RB51+SX51</f>
        <v>0</v>
      </c>
      <c r="US51" s="115">
        <f>UR51-P51</f>
        <v>0</v>
      </c>
      <c r="UT51" s="115"/>
      <c r="UU51" s="115"/>
      <c r="UV51" s="115"/>
      <c r="UW51" s="115">
        <f>H51</f>
        <v>0</v>
      </c>
      <c r="UX51" s="115">
        <f>AF51</f>
        <v>0</v>
      </c>
      <c r="UY51" s="115"/>
      <c r="UZ51" s="115"/>
      <c r="VA51" s="130">
        <f t="shared" si="386"/>
        <v>0</v>
      </c>
      <c r="VB51" s="193">
        <f>BM51+DI51+FE51+HB51+IX51+LF51+NB51+OX51+QT51+SP51</f>
        <v>0</v>
      </c>
      <c r="VC51" s="193">
        <f>BN51+DJ51+FF51+HC51+IY51+LG51+NC51+OY51+QU51+SQ51</f>
        <v>0</v>
      </c>
      <c r="VD51" s="194">
        <f t="shared" si="330"/>
        <v>0</v>
      </c>
      <c r="VE51" s="193">
        <f t="shared" si="387"/>
        <v>0</v>
      </c>
      <c r="VF51" s="175"/>
      <c r="VG51" s="175"/>
      <c r="VH51" s="175"/>
      <c r="VI51" s="194">
        <f t="shared" si="388"/>
        <v>0</v>
      </c>
      <c r="VJ51" s="192"/>
      <c r="VK51" s="192"/>
      <c r="VL51" s="192"/>
      <c r="VM51" s="194">
        <f t="shared" si="331"/>
        <v>0</v>
      </c>
      <c r="VN51" s="192"/>
      <c r="VO51" s="192"/>
      <c r="VP51" s="192"/>
      <c r="VQ51" s="194">
        <f t="shared" si="332"/>
        <v>0</v>
      </c>
      <c r="VR51" s="175"/>
      <c r="VS51" s="175"/>
      <c r="VT51" s="175"/>
      <c r="VU51" s="194">
        <f t="shared" si="333"/>
        <v>0</v>
      </c>
      <c r="VV51" s="175"/>
      <c r="VW51" s="175"/>
      <c r="VX51" s="175"/>
      <c r="VY51" s="175"/>
      <c r="VZ51" s="121">
        <f t="shared" si="334"/>
        <v>0</v>
      </c>
      <c r="WA51" s="192"/>
      <c r="WB51" s="192"/>
      <c r="WC51" s="192"/>
      <c r="WD51" s="194">
        <f t="shared" si="335"/>
        <v>0</v>
      </c>
      <c r="WE51" s="192"/>
      <c r="WF51" s="192"/>
      <c r="WG51" s="192"/>
      <c r="WH51" s="194">
        <f t="shared" si="336"/>
        <v>0</v>
      </c>
      <c r="WI51" s="175"/>
      <c r="WJ51" s="175"/>
      <c r="WK51" s="175"/>
      <c r="WL51" s="194">
        <f t="shared" si="337"/>
        <v>0</v>
      </c>
      <c r="WM51" s="175"/>
      <c r="WN51" s="175"/>
      <c r="WO51" s="175"/>
      <c r="WP51" s="175"/>
      <c r="WQ51" s="122">
        <f t="shared" si="338"/>
        <v>0</v>
      </c>
      <c r="WR51" s="129">
        <f t="shared" si="389"/>
        <v>0</v>
      </c>
      <c r="WS51" s="120"/>
      <c r="WT51" s="194"/>
      <c r="WU51" s="194"/>
      <c r="WV51" s="115">
        <f t="shared" si="339"/>
        <v>0</v>
      </c>
      <c r="WY51" s="115">
        <f>VI51-BT51-DP51-FL51-HI51-JE51-LM51-NI51-PE51-RA51-SW51</f>
        <v>0</v>
      </c>
      <c r="WZ51" s="115">
        <f>VD51-BO51-DK51-FG51-HD51-IZ51-LH51-ND51-OZ51-QV51-SR51</f>
        <v>0</v>
      </c>
    </row>
    <row r="52" spans="1:624" s="116" customFormat="1" ht="13.5" x14ac:dyDescent="0.25">
      <c r="A52" s="444"/>
      <c r="B52" s="447" t="s">
        <v>323</v>
      </c>
      <c r="C52" s="417"/>
      <c r="D52" s="417"/>
      <c r="E52" s="417"/>
      <c r="F52" s="295"/>
      <c r="G52" s="296" t="s">
        <v>138</v>
      </c>
      <c r="H52" s="250">
        <f>BM52+DI52+FE52+HB52+IX52+LF52+NB52+OX52+QT52+SP52</f>
        <v>1229000</v>
      </c>
      <c r="I52" s="250">
        <f>BN52+DJ52+FF52+HC52+IY52+LG52+NC52+OY52+QU52+SQ52</f>
        <v>92327.42</v>
      </c>
      <c r="J52" s="238">
        <f t="shared" si="340"/>
        <v>1321327.42</v>
      </c>
      <c r="K52" s="250">
        <f t="shared" si="341"/>
        <v>1321327.42</v>
      </c>
      <c r="L52" s="287"/>
      <c r="M52" s="287"/>
      <c r="N52" s="287"/>
      <c r="O52" s="238">
        <f t="shared" si="342"/>
        <v>1321327.42</v>
      </c>
      <c r="P52" s="250">
        <f>BU52+DQ52+FM52+HJ52+JF52+LN52+NJ52+PF52+RB52+SX52</f>
        <v>0</v>
      </c>
      <c r="Q52" s="250">
        <f>BV52+DR52+FN52+HK52+JG52+LO52+NK52+PG52+RC52+SY52</f>
        <v>101627.42</v>
      </c>
      <c r="R52" s="250">
        <f>BW52+DS52+FO52+HL52+JH52+LP52+NL52+PH52+RD52+SZ52</f>
        <v>0</v>
      </c>
      <c r="S52" s="238">
        <f t="shared" si="254"/>
        <v>101627.42</v>
      </c>
      <c r="T52" s="250">
        <f>BY52+DU52+FQ52+HN52+JJ52+LR52+NN52+PJ52+RF52+TB52</f>
        <v>0</v>
      </c>
      <c r="U52" s="250">
        <f>BZ52+DV52+FR52+HO52+JK52+LS52+NO52+PK52+RG52+TC52</f>
        <v>0</v>
      </c>
      <c r="V52" s="250">
        <f>CA52+DW52+FS52+HP52+JL52+LT52+NP52+PL52+RH52+TD52</f>
        <v>0</v>
      </c>
      <c r="W52" s="238">
        <f t="shared" si="255"/>
        <v>0</v>
      </c>
      <c r="X52" s="250">
        <f>CC52+DY52+FU52+HR52+JN52+LV52+NR52+PN52+RJ52+TF52</f>
        <v>0</v>
      </c>
      <c r="Y52" s="250">
        <f>CD52+DZ52+FV52+HS52+JO52+LW52+NS52+PO52+RK52+TG52</f>
        <v>0</v>
      </c>
      <c r="Z52" s="250">
        <f>CE52+EA52+FW52+HT52+JP52+LX52+NT52+PP52+RL52+TH52</f>
        <v>0</v>
      </c>
      <c r="AA52" s="238">
        <f t="shared" si="256"/>
        <v>0</v>
      </c>
      <c r="AB52" s="250">
        <f>CG52+EC52+FY52+HV52+JR52+LZ52+NV52+PR52+RN52+TJ52</f>
        <v>0</v>
      </c>
      <c r="AC52" s="250">
        <f>CH52+ED52+FZ52+HW52+JS52+MA52+NW52+PS52+RO52+TK52</f>
        <v>0</v>
      </c>
      <c r="AD52" s="250">
        <f>CI52+EE52+GA52+HX52+JT52+MB52+NX52+PT52+RP52+TL52</f>
        <v>0</v>
      </c>
      <c r="AE52" s="250">
        <f t="shared" si="257"/>
        <v>0</v>
      </c>
      <c r="AF52" s="238">
        <f t="shared" si="343"/>
        <v>101627.42</v>
      </c>
      <c r="AG52" s="250">
        <f>CL52+EH52+GD52+IA52+JW52+ME52+OA52+PW52+RS52+TO52</f>
        <v>0</v>
      </c>
      <c r="AH52" s="250">
        <f>CM52+EI52+GE52+IB52+JZ52+MF52+OB52+PX52+RT52+TP52</f>
        <v>7200</v>
      </c>
      <c r="AI52" s="250">
        <f>CN52+EJ52+GF52+IC52+KA52+MG52+OC52+PY52+RU52+TQ52</f>
        <v>0</v>
      </c>
      <c r="AJ52" s="238">
        <f t="shared" si="258"/>
        <v>7200</v>
      </c>
      <c r="AK52" s="250">
        <f>CP52+EL52+GH52+IE52+KC52+MI52+OE52+QA52+RW52+TS52</f>
        <v>0</v>
      </c>
      <c r="AL52" s="250">
        <f>CQ52+EM52+GI52+IF52+KD52+MJ52+OF52+QB52+RX52+TT52</f>
        <v>0</v>
      </c>
      <c r="AM52" s="250">
        <f>CR52+EN52+GJ52+IG52+KE52+MK52+OG52+QC52+RY52+TU52</f>
        <v>0</v>
      </c>
      <c r="AN52" s="238">
        <f t="shared" si="259"/>
        <v>0</v>
      </c>
      <c r="AO52" s="250">
        <f>CT52+EP52+GL52+II52+KG52+MM52+OI52+QE52+SA52+TW52</f>
        <v>0</v>
      </c>
      <c r="AP52" s="250">
        <f>CU52+EQ52+GM52+IJ52+KH52+MN52+OJ52+QF52+SB52+TX52</f>
        <v>0</v>
      </c>
      <c r="AQ52" s="250">
        <f>CV52+ER52+GN52+IK52+KI52+MO52+OK52+QG52+SC52+TY52</f>
        <v>0</v>
      </c>
      <c r="AR52" s="238">
        <f t="shared" si="260"/>
        <v>0</v>
      </c>
      <c r="AS52" s="250">
        <f>CX52+ET52+GP52+IM52+KK52+MQ52+OM52+QI52+SE52+UA52</f>
        <v>0</v>
      </c>
      <c r="AT52" s="250">
        <f>CY52+EU52+GQ52+IN52+KL52+MR52+ON52+QJ52+SF52+UB52</f>
        <v>0</v>
      </c>
      <c r="AU52" s="250">
        <f>CZ52+EV52+GR52+IO52+KM52+MS52+OO52+QK52+SG52+UC52</f>
        <v>0</v>
      </c>
      <c r="AV52" s="238">
        <f t="shared" si="261"/>
        <v>0</v>
      </c>
      <c r="AW52" s="238">
        <f t="shared" si="344"/>
        <v>7200</v>
      </c>
      <c r="AX52" s="250">
        <f t="shared" si="47"/>
        <v>0</v>
      </c>
      <c r="AY52" s="238">
        <f t="shared" si="345"/>
        <v>1219700</v>
      </c>
      <c r="AZ52" s="238">
        <f>DE52+FA52+GW52+IT52+KR52+MX52+OT52+QP52+SL52+UH52</f>
        <v>0</v>
      </c>
      <c r="BA52" s="238">
        <f>DF52+FB52+GX52+IU52+KS52+MY52+OU52+QQ52+SM52+UI52</f>
        <v>0</v>
      </c>
      <c r="BB52" s="239">
        <f>CK52+EG52+GC52+HZ52+JV52+MD52+NZ52+PV52+RR52+TN52</f>
        <v>101627.42</v>
      </c>
      <c r="BC52" s="239">
        <f t="shared" si="45"/>
        <v>0</v>
      </c>
      <c r="BD52" s="238">
        <f>AZ52-DE52-FA52-GW52-IT52-KR52-MX52-OT52-QP52-SL52-UH52</f>
        <v>0</v>
      </c>
      <c r="BE52" s="240"/>
      <c r="BF52" s="241">
        <f t="shared" si="15"/>
        <v>0</v>
      </c>
      <c r="BG52" s="241">
        <f t="shared" si="49"/>
        <v>1321327.42</v>
      </c>
      <c r="BH52" s="251">
        <f>13553.42+78774</f>
        <v>92327.42</v>
      </c>
      <c r="BI52" s="242"/>
      <c r="BJ52" s="241"/>
      <c r="BK52" s="285">
        <v>1229000</v>
      </c>
      <c r="BL52" s="251">
        <f>DI52+FE52+HB52+IX52+LF52+NB52+OX52+QT52+SP52</f>
        <v>0</v>
      </c>
      <c r="BM52" s="285">
        <v>1229000</v>
      </c>
      <c r="BN52" s="288">
        <f>13553.42+78774</f>
        <v>92327.42</v>
      </c>
      <c r="BO52" s="238">
        <f t="shared" si="346"/>
        <v>1321327.42</v>
      </c>
      <c r="BP52" s="251">
        <f t="shared" si="347"/>
        <v>1321327.42</v>
      </c>
      <c r="BQ52" s="251"/>
      <c r="BR52" s="251"/>
      <c r="BS52" s="251"/>
      <c r="BT52" s="238">
        <f t="shared" si="348"/>
        <v>1321327.42</v>
      </c>
      <c r="BU52" s="288"/>
      <c r="BV52" s="288">
        <f>7200+13553.42+78774</f>
        <v>99527.42</v>
      </c>
      <c r="BW52" s="288"/>
      <c r="BX52" s="238">
        <f t="shared" si="50"/>
        <v>99527.42</v>
      </c>
      <c r="BY52" s="288"/>
      <c r="BZ52" s="288"/>
      <c r="CA52" s="288"/>
      <c r="CB52" s="238">
        <f t="shared" si="51"/>
        <v>0</v>
      </c>
      <c r="CC52" s="288"/>
      <c r="CD52" s="288"/>
      <c r="CE52" s="288"/>
      <c r="CF52" s="238">
        <f t="shared" si="104"/>
        <v>0</v>
      </c>
      <c r="CG52" s="288"/>
      <c r="CH52" s="288"/>
      <c r="CI52" s="288"/>
      <c r="CJ52" s="251">
        <f t="shared" si="390"/>
        <v>0</v>
      </c>
      <c r="CK52" s="238">
        <f t="shared" si="149"/>
        <v>99527.42</v>
      </c>
      <c r="CL52" s="288"/>
      <c r="CM52" s="288">
        <v>7200</v>
      </c>
      <c r="CN52" s="288"/>
      <c r="CO52" s="238">
        <f t="shared" si="262"/>
        <v>7200</v>
      </c>
      <c r="CP52" s="288"/>
      <c r="CQ52" s="288"/>
      <c r="CR52" s="288"/>
      <c r="CS52" s="238">
        <f t="shared" si="263"/>
        <v>0</v>
      </c>
      <c r="CT52" s="288"/>
      <c r="CU52" s="288"/>
      <c r="CV52" s="288"/>
      <c r="CW52" s="238">
        <f t="shared" si="264"/>
        <v>0</v>
      </c>
      <c r="CX52" s="288"/>
      <c r="CY52" s="288"/>
      <c r="CZ52" s="288"/>
      <c r="DA52" s="251">
        <f t="shared" si="391"/>
        <v>0</v>
      </c>
      <c r="DB52" s="238">
        <f t="shared" si="349"/>
        <v>7200</v>
      </c>
      <c r="DC52" s="251"/>
      <c r="DD52" s="251">
        <f t="shared" si="150"/>
        <v>1221800</v>
      </c>
      <c r="DE52" s="238"/>
      <c r="DF52" s="238"/>
      <c r="DG52" s="243">
        <f t="shared" si="151"/>
        <v>92327.42</v>
      </c>
      <c r="DH52" s="244"/>
      <c r="DI52" s="287"/>
      <c r="DJ52" s="287"/>
      <c r="DK52" s="250">
        <f t="shared" si="350"/>
        <v>0</v>
      </c>
      <c r="DL52" s="250">
        <f t="shared" si="351"/>
        <v>0</v>
      </c>
      <c r="DM52" s="287"/>
      <c r="DN52" s="287"/>
      <c r="DO52" s="287"/>
      <c r="DP52" s="238">
        <f t="shared" si="352"/>
        <v>0</v>
      </c>
      <c r="DQ52" s="287"/>
      <c r="DR52" s="287"/>
      <c r="DS52" s="287"/>
      <c r="DT52" s="238">
        <f t="shared" si="265"/>
        <v>0</v>
      </c>
      <c r="DU52" s="287"/>
      <c r="DV52" s="287"/>
      <c r="DW52" s="287"/>
      <c r="DX52" s="238">
        <f t="shared" si="266"/>
        <v>0</v>
      </c>
      <c r="DY52" s="287"/>
      <c r="DZ52" s="287"/>
      <c r="EA52" s="287"/>
      <c r="EB52" s="238">
        <f t="shared" si="267"/>
        <v>0</v>
      </c>
      <c r="EC52" s="287"/>
      <c r="ED52" s="287"/>
      <c r="EE52" s="287"/>
      <c r="EF52" s="265">
        <f t="shared" si="152"/>
        <v>0</v>
      </c>
      <c r="EG52" s="259">
        <f t="shared" si="353"/>
        <v>0</v>
      </c>
      <c r="EH52" s="287"/>
      <c r="EI52" s="287"/>
      <c r="EJ52" s="287"/>
      <c r="EK52" s="238">
        <f t="shared" si="58"/>
        <v>0</v>
      </c>
      <c r="EL52" s="287"/>
      <c r="EM52" s="287"/>
      <c r="EN52" s="287"/>
      <c r="EO52" s="238">
        <f t="shared" si="59"/>
        <v>0</v>
      </c>
      <c r="EP52" s="287"/>
      <c r="EQ52" s="287"/>
      <c r="ER52" s="287"/>
      <c r="ES52" s="238">
        <f t="shared" si="268"/>
        <v>0</v>
      </c>
      <c r="ET52" s="287"/>
      <c r="EU52" s="287"/>
      <c r="EV52" s="287"/>
      <c r="EW52" s="265">
        <f t="shared" si="154"/>
        <v>0</v>
      </c>
      <c r="EX52" s="260">
        <f t="shared" si="269"/>
        <v>0</v>
      </c>
      <c r="EY52" s="238">
        <f t="shared" si="354"/>
        <v>0</v>
      </c>
      <c r="EZ52" s="250">
        <f t="shared" si="155"/>
        <v>0</v>
      </c>
      <c r="FA52" s="238"/>
      <c r="FB52" s="238"/>
      <c r="FC52" s="246">
        <f t="shared" si="108"/>
        <v>0</v>
      </c>
      <c r="FD52" s="244"/>
      <c r="FE52" s="287"/>
      <c r="FF52" s="287"/>
      <c r="FG52" s="250">
        <f t="shared" si="355"/>
        <v>0</v>
      </c>
      <c r="FH52" s="250">
        <f t="shared" si="356"/>
        <v>0</v>
      </c>
      <c r="FI52" s="250"/>
      <c r="FJ52" s="250"/>
      <c r="FK52" s="250"/>
      <c r="FL52" s="238">
        <f t="shared" si="357"/>
        <v>0</v>
      </c>
      <c r="FM52" s="289"/>
      <c r="FN52" s="289"/>
      <c r="FO52" s="289"/>
      <c r="FP52" s="238">
        <f t="shared" si="270"/>
        <v>0</v>
      </c>
      <c r="FQ52" s="289"/>
      <c r="FR52" s="289"/>
      <c r="FS52" s="289"/>
      <c r="FT52" s="238">
        <f t="shared" si="271"/>
        <v>0</v>
      </c>
      <c r="FU52" s="287"/>
      <c r="FV52" s="287"/>
      <c r="FW52" s="287"/>
      <c r="FX52" s="238">
        <f t="shared" si="272"/>
        <v>0</v>
      </c>
      <c r="FY52" s="287"/>
      <c r="FZ52" s="287"/>
      <c r="GA52" s="287"/>
      <c r="GB52" s="265">
        <f t="shared" si="156"/>
        <v>0</v>
      </c>
      <c r="GC52" s="259">
        <f t="shared" si="358"/>
        <v>0</v>
      </c>
      <c r="GD52" s="289"/>
      <c r="GE52" s="289"/>
      <c r="GF52" s="289"/>
      <c r="GG52" s="238">
        <f t="shared" si="273"/>
        <v>0</v>
      </c>
      <c r="GH52" s="289"/>
      <c r="GI52" s="289"/>
      <c r="GJ52" s="289"/>
      <c r="GK52" s="238">
        <f t="shared" si="274"/>
        <v>0</v>
      </c>
      <c r="GL52" s="287"/>
      <c r="GM52" s="287"/>
      <c r="GN52" s="287"/>
      <c r="GO52" s="238">
        <f t="shared" si="275"/>
        <v>0</v>
      </c>
      <c r="GP52" s="287"/>
      <c r="GQ52" s="287"/>
      <c r="GR52" s="287"/>
      <c r="GS52" s="265">
        <f t="shared" si="157"/>
        <v>0</v>
      </c>
      <c r="GT52" s="260">
        <f t="shared" si="276"/>
        <v>0</v>
      </c>
      <c r="GU52" s="238">
        <f t="shared" si="359"/>
        <v>0</v>
      </c>
      <c r="GV52" s="250">
        <f t="shared" si="67"/>
        <v>0</v>
      </c>
      <c r="GW52" s="238"/>
      <c r="GX52" s="238"/>
      <c r="GY52" s="246">
        <f t="shared" si="112"/>
        <v>0</v>
      </c>
      <c r="GZ52" s="244"/>
      <c r="HA52" s="244"/>
      <c r="HB52" s="287"/>
      <c r="HC52" s="287"/>
      <c r="HD52" s="250">
        <f t="shared" si="392"/>
        <v>0</v>
      </c>
      <c r="HE52" s="250">
        <f t="shared" si="360"/>
        <v>0</v>
      </c>
      <c r="HF52" s="287"/>
      <c r="HG52" s="287"/>
      <c r="HH52" s="238"/>
      <c r="HI52" s="238">
        <f t="shared" si="361"/>
        <v>0</v>
      </c>
      <c r="HJ52" s="289"/>
      <c r="HK52" s="290">
        <v>2100</v>
      </c>
      <c r="HL52" s="289"/>
      <c r="HM52" s="238">
        <f t="shared" si="277"/>
        <v>2100</v>
      </c>
      <c r="HN52" s="289"/>
      <c r="HO52" s="289"/>
      <c r="HP52" s="289"/>
      <c r="HQ52" s="238">
        <f t="shared" si="278"/>
        <v>0</v>
      </c>
      <c r="HR52" s="287"/>
      <c r="HS52" s="287"/>
      <c r="HT52" s="287"/>
      <c r="HU52" s="238">
        <f t="shared" si="279"/>
        <v>0</v>
      </c>
      <c r="HV52" s="287"/>
      <c r="HW52" s="290"/>
      <c r="HX52" s="287"/>
      <c r="HY52" s="265">
        <f t="shared" si="158"/>
        <v>0</v>
      </c>
      <c r="HZ52" s="259">
        <f t="shared" si="280"/>
        <v>2100</v>
      </c>
      <c r="IA52" s="289"/>
      <c r="IB52" s="289"/>
      <c r="IC52" s="289"/>
      <c r="ID52" s="238">
        <f>SUM(IA52:IC52)</f>
        <v>0</v>
      </c>
      <c r="IE52" s="289"/>
      <c r="IF52" s="289"/>
      <c r="IG52" s="289"/>
      <c r="IH52" s="238">
        <f t="shared" si="282"/>
        <v>0</v>
      </c>
      <c r="II52" s="287"/>
      <c r="IJ52" s="287"/>
      <c r="IK52" s="287"/>
      <c r="IL52" s="238">
        <f t="shared" si="283"/>
        <v>0</v>
      </c>
      <c r="IM52" s="287"/>
      <c r="IN52" s="290"/>
      <c r="IO52" s="287"/>
      <c r="IP52" s="265">
        <f t="shared" si="284"/>
        <v>0</v>
      </c>
      <c r="IQ52" s="260">
        <f t="shared" si="285"/>
        <v>0</v>
      </c>
      <c r="IR52" s="238">
        <f t="shared" si="362"/>
        <v>0</v>
      </c>
      <c r="IS52" s="250">
        <f t="shared" si="73"/>
        <v>-2100</v>
      </c>
      <c r="IT52" s="238"/>
      <c r="IU52" s="238"/>
      <c r="IV52" s="246">
        <f t="shared" si="286"/>
        <v>2100</v>
      </c>
      <c r="IW52" s="244"/>
      <c r="IX52" s="291"/>
      <c r="IY52" s="291"/>
      <c r="IZ52" s="247"/>
      <c r="JA52" s="254"/>
      <c r="JB52" s="254"/>
      <c r="JC52" s="254"/>
      <c r="JD52" s="254"/>
      <c r="JE52" s="254"/>
      <c r="JF52" s="292"/>
      <c r="JG52" s="292"/>
      <c r="JH52" s="292"/>
      <c r="JI52" s="247">
        <f t="shared" si="394"/>
        <v>0</v>
      </c>
      <c r="JJ52" s="292"/>
      <c r="JK52" s="292"/>
      <c r="JL52" s="292"/>
      <c r="JM52" s="247"/>
      <c r="JN52" s="291"/>
      <c r="JO52" s="291"/>
      <c r="JP52" s="291"/>
      <c r="JQ52" s="247">
        <f t="shared" si="393"/>
        <v>0</v>
      </c>
      <c r="JR52" s="291"/>
      <c r="JS52" s="291"/>
      <c r="JT52" s="291"/>
      <c r="JU52" s="270"/>
      <c r="JV52" s="261">
        <f t="shared" si="395"/>
        <v>0</v>
      </c>
      <c r="JW52" s="561"/>
      <c r="JX52" s="590"/>
      <c r="JY52" s="591"/>
      <c r="JZ52" s="574"/>
      <c r="KA52" s="292"/>
      <c r="KB52" s="247">
        <f>JW52+JZ52+KA52</f>
        <v>0</v>
      </c>
      <c r="KC52" s="292"/>
      <c r="KD52" s="292"/>
      <c r="KE52" s="292"/>
      <c r="KF52" s="247"/>
      <c r="KG52" s="291"/>
      <c r="KH52" s="291"/>
      <c r="KI52" s="291"/>
      <c r="KJ52" s="247">
        <f t="shared" si="396"/>
        <v>0</v>
      </c>
      <c r="KK52" s="291"/>
      <c r="KL52" s="291"/>
      <c r="KM52" s="291"/>
      <c r="KN52" s="270"/>
      <c r="KO52" s="262">
        <f>JI52+KF52+KJ52+KN52</f>
        <v>0</v>
      </c>
      <c r="KP52" s="247"/>
      <c r="KQ52" s="254">
        <f>JE52-JV52</f>
        <v>0</v>
      </c>
      <c r="KR52" s="247"/>
      <c r="KS52" s="248"/>
      <c r="KT52" s="211">
        <f>JV52-KO52</f>
        <v>0</v>
      </c>
      <c r="KU52" s="211"/>
      <c r="KV52" s="211"/>
      <c r="KW52" s="211"/>
      <c r="KX52" s="211"/>
      <c r="KY52" s="211"/>
      <c r="KZ52" s="211"/>
      <c r="LA52" s="211"/>
      <c r="LB52" s="211"/>
      <c r="LC52" s="211"/>
      <c r="LD52" s="211"/>
      <c r="LF52" s="175"/>
      <c r="LG52" s="175"/>
      <c r="LH52" s="194">
        <f t="shared" si="363"/>
        <v>0</v>
      </c>
      <c r="LI52" s="193">
        <f t="shared" si="364"/>
        <v>0</v>
      </c>
      <c r="LJ52" s="193"/>
      <c r="LK52" s="193"/>
      <c r="LL52" s="193"/>
      <c r="LM52" s="194">
        <f t="shared" si="365"/>
        <v>0</v>
      </c>
      <c r="LN52" s="192"/>
      <c r="LO52" s="192"/>
      <c r="LP52" s="192"/>
      <c r="LQ52" s="194">
        <f t="shared" si="287"/>
        <v>0</v>
      </c>
      <c r="LR52" s="192"/>
      <c r="LS52" s="192"/>
      <c r="LT52" s="192"/>
      <c r="LU52" s="194">
        <f t="shared" si="288"/>
        <v>0</v>
      </c>
      <c r="LV52" s="175"/>
      <c r="LW52" s="175"/>
      <c r="LX52" s="175"/>
      <c r="LY52" s="194">
        <f t="shared" si="289"/>
        <v>0</v>
      </c>
      <c r="LZ52" s="175"/>
      <c r="MA52" s="175"/>
      <c r="MB52" s="175"/>
      <c r="MC52" s="123">
        <f t="shared" si="160"/>
        <v>0</v>
      </c>
      <c r="MD52" s="121">
        <f t="shared" si="366"/>
        <v>0</v>
      </c>
      <c r="ME52" s="192"/>
      <c r="MF52" s="192"/>
      <c r="MG52" s="192"/>
      <c r="MH52" s="194">
        <f t="shared" si="290"/>
        <v>0</v>
      </c>
      <c r="MI52" s="192"/>
      <c r="MJ52" s="192"/>
      <c r="MK52" s="192"/>
      <c r="ML52" s="194">
        <f t="shared" si="291"/>
        <v>0</v>
      </c>
      <c r="MM52" s="175"/>
      <c r="MN52" s="175"/>
      <c r="MO52" s="175"/>
      <c r="MP52" s="194">
        <f t="shared" si="292"/>
        <v>0</v>
      </c>
      <c r="MQ52" s="175"/>
      <c r="MR52" s="175"/>
      <c r="MS52" s="175"/>
      <c r="MT52" s="123">
        <f t="shared" si="293"/>
        <v>0</v>
      </c>
      <c r="MU52" s="121">
        <f t="shared" si="367"/>
        <v>0</v>
      </c>
      <c r="MV52" s="17">
        <f t="shared" si="368"/>
        <v>0</v>
      </c>
      <c r="MW52" s="193">
        <f t="shared" si="79"/>
        <v>0</v>
      </c>
      <c r="MX52" s="194"/>
      <c r="MY52" s="194"/>
      <c r="MZ52" s="115">
        <f t="shared" si="162"/>
        <v>0</v>
      </c>
      <c r="NB52" s="175"/>
      <c r="NC52" s="175"/>
      <c r="ND52" s="194">
        <f t="shared" si="369"/>
        <v>0</v>
      </c>
      <c r="NE52" s="175"/>
      <c r="NF52" s="175"/>
      <c r="NG52" s="175"/>
      <c r="NH52" s="175"/>
      <c r="NI52" s="194">
        <f t="shared" si="370"/>
        <v>0</v>
      </c>
      <c r="NJ52" s="192"/>
      <c r="NK52" s="192"/>
      <c r="NL52" s="192"/>
      <c r="NM52" s="194">
        <f t="shared" si="294"/>
        <v>0</v>
      </c>
      <c r="NN52" s="192"/>
      <c r="NO52" s="192"/>
      <c r="NP52" s="192"/>
      <c r="NQ52" s="194">
        <f t="shared" si="295"/>
        <v>0</v>
      </c>
      <c r="NR52" s="175"/>
      <c r="NS52" s="175"/>
      <c r="NT52" s="175"/>
      <c r="NU52" s="194">
        <f t="shared" si="296"/>
        <v>0</v>
      </c>
      <c r="NV52" s="175"/>
      <c r="NW52" s="175"/>
      <c r="NX52" s="175"/>
      <c r="NY52" s="123">
        <f t="shared" si="163"/>
        <v>0</v>
      </c>
      <c r="NZ52" s="121">
        <f t="shared" si="297"/>
        <v>0</v>
      </c>
      <c r="OA52" s="192"/>
      <c r="OB52" s="192"/>
      <c r="OC52" s="192"/>
      <c r="OD52" s="194">
        <f t="shared" si="298"/>
        <v>0</v>
      </c>
      <c r="OE52" s="192"/>
      <c r="OF52" s="192"/>
      <c r="OG52" s="192"/>
      <c r="OH52" s="194">
        <f t="shared" si="299"/>
        <v>0</v>
      </c>
      <c r="OI52" s="175"/>
      <c r="OJ52" s="175"/>
      <c r="OK52" s="175"/>
      <c r="OL52" s="194">
        <f t="shared" si="300"/>
        <v>0</v>
      </c>
      <c r="OM52" s="175"/>
      <c r="ON52" s="175"/>
      <c r="OO52" s="175"/>
      <c r="OP52" s="123">
        <f t="shared" si="164"/>
        <v>0</v>
      </c>
      <c r="OQ52" s="122">
        <f t="shared" si="301"/>
        <v>0</v>
      </c>
      <c r="OR52" s="17">
        <f t="shared" si="371"/>
        <v>0</v>
      </c>
      <c r="OS52" s="193">
        <f t="shared" si="84"/>
        <v>0</v>
      </c>
      <c r="OT52" s="194"/>
      <c r="OU52" s="194"/>
      <c r="OV52" s="115">
        <f t="shared" si="302"/>
        <v>0</v>
      </c>
      <c r="OX52" s="175"/>
      <c r="OY52" s="175"/>
      <c r="OZ52" s="194">
        <f t="shared" si="372"/>
        <v>0</v>
      </c>
      <c r="PA52" s="193">
        <f t="shared" si="373"/>
        <v>0</v>
      </c>
      <c r="PB52" s="193"/>
      <c r="PC52" s="193"/>
      <c r="PD52" s="193"/>
      <c r="PE52" s="194">
        <f t="shared" si="374"/>
        <v>0</v>
      </c>
      <c r="PF52" s="192"/>
      <c r="PG52" s="192"/>
      <c r="PH52" s="192"/>
      <c r="PI52" s="194">
        <f t="shared" si="303"/>
        <v>0</v>
      </c>
      <c r="PJ52" s="192"/>
      <c r="PK52" s="192"/>
      <c r="PL52" s="192"/>
      <c r="PM52" s="194">
        <f t="shared" si="304"/>
        <v>0</v>
      </c>
      <c r="PN52" s="175"/>
      <c r="PO52" s="175"/>
      <c r="PP52" s="175"/>
      <c r="PQ52" s="194">
        <f t="shared" si="305"/>
        <v>0</v>
      </c>
      <c r="PR52" s="175"/>
      <c r="PS52" s="175"/>
      <c r="PT52" s="175"/>
      <c r="PU52" s="123">
        <f t="shared" si="165"/>
        <v>0</v>
      </c>
      <c r="PV52" s="121">
        <f t="shared" si="375"/>
        <v>0</v>
      </c>
      <c r="PW52" s="192"/>
      <c r="PX52" s="192"/>
      <c r="PY52" s="192"/>
      <c r="PZ52" s="194">
        <f t="shared" si="306"/>
        <v>0</v>
      </c>
      <c r="QA52" s="192"/>
      <c r="QB52" s="192"/>
      <c r="QC52" s="192"/>
      <c r="QD52" s="194">
        <f t="shared" si="307"/>
        <v>0</v>
      </c>
      <c r="QE52" s="175"/>
      <c r="QF52" s="175"/>
      <c r="QG52" s="175"/>
      <c r="QH52" s="194">
        <f t="shared" si="308"/>
        <v>0</v>
      </c>
      <c r="QI52" s="175"/>
      <c r="QJ52" s="175"/>
      <c r="QK52" s="175"/>
      <c r="QL52" s="123">
        <f t="shared" si="309"/>
        <v>0</v>
      </c>
      <c r="QM52" s="122">
        <f t="shared" si="310"/>
        <v>0</v>
      </c>
      <c r="QN52" s="17">
        <f t="shared" si="376"/>
        <v>0</v>
      </c>
      <c r="QO52" s="193">
        <f t="shared" si="89"/>
        <v>0</v>
      </c>
      <c r="QP52" s="194"/>
      <c r="QQ52" s="194"/>
      <c r="QR52" s="115">
        <f t="shared" si="129"/>
        <v>0</v>
      </c>
      <c r="QT52" s="175"/>
      <c r="QU52" s="175"/>
      <c r="QV52" s="194">
        <f t="shared" si="377"/>
        <v>0</v>
      </c>
      <c r="QW52" s="193">
        <f t="shared" si="378"/>
        <v>0</v>
      </c>
      <c r="QX52" s="193"/>
      <c r="QY52" s="193"/>
      <c r="QZ52" s="193"/>
      <c r="RA52" s="194">
        <f t="shared" si="379"/>
        <v>0</v>
      </c>
      <c r="RB52" s="192"/>
      <c r="RC52" s="192"/>
      <c r="RD52" s="192"/>
      <c r="RE52" s="194">
        <f t="shared" si="311"/>
        <v>0</v>
      </c>
      <c r="RF52" s="192"/>
      <c r="RG52" s="192"/>
      <c r="RH52" s="192"/>
      <c r="RI52" s="194">
        <f t="shared" si="312"/>
        <v>0</v>
      </c>
      <c r="RJ52" s="175"/>
      <c r="RK52" s="175"/>
      <c r="RL52" s="175"/>
      <c r="RM52" s="194">
        <f t="shared" si="313"/>
        <v>0</v>
      </c>
      <c r="RN52" s="175"/>
      <c r="RO52" s="175"/>
      <c r="RP52" s="175"/>
      <c r="RQ52" s="123">
        <f t="shared" si="314"/>
        <v>0</v>
      </c>
      <c r="RR52" s="121">
        <f t="shared" si="380"/>
        <v>0</v>
      </c>
      <c r="RS52" s="192"/>
      <c r="RT52" s="192"/>
      <c r="RU52" s="192"/>
      <c r="RV52" s="194">
        <f t="shared" si="315"/>
        <v>0</v>
      </c>
      <c r="RW52" s="192"/>
      <c r="RX52" s="192"/>
      <c r="RY52" s="192"/>
      <c r="RZ52" s="194">
        <f t="shared" si="316"/>
        <v>0</v>
      </c>
      <c r="SA52" s="175"/>
      <c r="SB52" s="175"/>
      <c r="SC52" s="175"/>
      <c r="SD52" s="194">
        <f t="shared" si="317"/>
        <v>0</v>
      </c>
      <c r="SE52" s="175"/>
      <c r="SF52" s="175"/>
      <c r="SG52" s="175"/>
      <c r="SH52" s="123">
        <f t="shared" si="318"/>
        <v>0</v>
      </c>
      <c r="SI52" s="122">
        <f t="shared" si="319"/>
        <v>0</v>
      </c>
      <c r="SJ52" s="17">
        <f t="shared" si="381"/>
        <v>0</v>
      </c>
      <c r="SK52" s="193">
        <f t="shared" si="93"/>
        <v>0</v>
      </c>
      <c r="SL52" s="194"/>
      <c r="SM52" s="194"/>
      <c r="SN52" s="115">
        <f t="shared" si="136"/>
        <v>0</v>
      </c>
      <c r="SP52" s="175"/>
      <c r="SQ52" s="175"/>
      <c r="SR52" s="194">
        <f t="shared" si="382"/>
        <v>0</v>
      </c>
      <c r="SS52" s="193">
        <f t="shared" si="383"/>
        <v>0</v>
      </c>
      <c r="ST52" s="193"/>
      <c r="SU52" s="193"/>
      <c r="SV52" s="193"/>
      <c r="SW52" s="194">
        <f t="shared" si="384"/>
        <v>0</v>
      </c>
      <c r="SX52" s="192"/>
      <c r="SY52" s="192"/>
      <c r="SZ52" s="192"/>
      <c r="TA52" s="194">
        <f t="shared" si="320"/>
        <v>0</v>
      </c>
      <c r="TB52" s="192"/>
      <c r="TC52" s="192"/>
      <c r="TD52" s="192"/>
      <c r="TE52" s="194">
        <f t="shared" si="321"/>
        <v>0</v>
      </c>
      <c r="TF52" s="175"/>
      <c r="TG52" s="175"/>
      <c r="TH52" s="175"/>
      <c r="TI52" s="194">
        <f t="shared" si="322"/>
        <v>0</v>
      </c>
      <c r="TJ52" s="175"/>
      <c r="TK52" s="175"/>
      <c r="TL52" s="175"/>
      <c r="TM52" s="123">
        <f t="shared" si="323"/>
        <v>0</v>
      </c>
      <c r="TN52" s="121">
        <f t="shared" si="324"/>
        <v>0</v>
      </c>
      <c r="TO52" s="192"/>
      <c r="TP52" s="192"/>
      <c r="TQ52" s="192"/>
      <c r="TR52" s="194">
        <f t="shared" si="325"/>
        <v>0</v>
      </c>
      <c r="TS52" s="192"/>
      <c r="TT52" s="192"/>
      <c r="TU52" s="192"/>
      <c r="TV52" s="194">
        <f t="shared" si="326"/>
        <v>0</v>
      </c>
      <c r="TW52" s="175"/>
      <c r="TX52" s="175"/>
      <c r="TY52" s="175"/>
      <c r="TZ52" s="194">
        <f t="shared" si="327"/>
        <v>0</v>
      </c>
      <c r="UA52" s="175"/>
      <c r="UB52" s="175"/>
      <c r="UC52" s="175"/>
      <c r="UD52" s="123">
        <f t="shared" si="328"/>
        <v>0</v>
      </c>
      <c r="UE52" s="122">
        <f t="shared" si="329"/>
        <v>0</v>
      </c>
      <c r="UF52" s="17">
        <f t="shared" si="385"/>
        <v>0</v>
      </c>
      <c r="UG52" s="193">
        <f t="shared" si="98"/>
        <v>0</v>
      </c>
      <c r="UH52" s="194"/>
      <c r="UI52" s="194"/>
      <c r="UJ52" s="194"/>
      <c r="UK52" s="115">
        <f t="shared" si="141"/>
        <v>0</v>
      </c>
      <c r="UL52" s="115">
        <f>CK52+EG52+GC52+HZ52+JV52+MD52+NZ52+PV52+RR52+TN52</f>
        <v>101627.42</v>
      </c>
      <c r="UM52" s="115">
        <f>UL52-AF52</f>
        <v>0</v>
      </c>
      <c r="UN52" s="115">
        <f>DB52+EX52+GT52+IQ52+KO52+MU52+OQ52+QM52+SI52+UE52</f>
        <v>7200</v>
      </c>
      <c r="UO52" s="115">
        <f>UN52-AW52</f>
        <v>0</v>
      </c>
      <c r="UP52" s="115"/>
      <c r="UQ52" s="115"/>
      <c r="UR52" s="115">
        <f>BU52+DQ52+FM52+HJ52+JF52+LN52+NJ52+PF52+RB52+SX52</f>
        <v>0</v>
      </c>
      <c r="US52" s="115">
        <f>UR52-P52</f>
        <v>0</v>
      </c>
      <c r="UT52" s="115"/>
      <c r="UU52" s="115"/>
      <c r="UV52" s="115"/>
      <c r="UW52" s="115">
        <f>H52</f>
        <v>1229000</v>
      </c>
      <c r="UX52" s="115">
        <f>AF52</f>
        <v>101627.42</v>
      </c>
      <c r="UY52" s="115"/>
      <c r="UZ52" s="115"/>
      <c r="VA52" s="130">
        <f t="shared" si="386"/>
        <v>92327.419999999925</v>
      </c>
      <c r="VB52" s="193">
        <f>BM52+DI52+FE52+HB52+IX52+LF52+NB52+OX52+QT52+SP52</f>
        <v>1229000</v>
      </c>
      <c r="VC52" s="193">
        <f>BN52+DJ52+FF52+HC52+IY52+LG52+NC52+OY52+QU52+SQ52</f>
        <v>92327.42</v>
      </c>
      <c r="VD52" s="194">
        <f t="shared" si="330"/>
        <v>1321327.42</v>
      </c>
      <c r="VE52" s="193">
        <f t="shared" si="387"/>
        <v>1321327.42</v>
      </c>
      <c r="VF52" s="175"/>
      <c r="VG52" s="175"/>
      <c r="VH52" s="175"/>
      <c r="VI52" s="194">
        <f t="shared" si="388"/>
        <v>1321327.42</v>
      </c>
      <c r="VJ52" s="192"/>
      <c r="VK52" s="192"/>
      <c r="VL52" s="192"/>
      <c r="VM52" s="194">
        <f t="shared" si="331"/>
        <v>0</v>
      </c>
      <c r="VN52" s="192"/>
      <c r="VO52" s="192"/>
      <c r="VP52" s="192"/>
      <c r="VQ52" s="194">
        <f t="shared" si="332"/>
        <v>0</v>
      </c>
      <c r="VR52" s="175"/>
      <c r="VS52" s="175"/>
      <c r="VT52" s="175"/>
      <c r="VU52" s="194">
        <f t="shared" si="333"/>
        <v>0</v>
      </c>
      <c r="VV52" s="175"/>
      <c r="VW52" s="175"/>
      <c r="VX52" s="175"/>
      <c r="VY52" s="175"/>
      <c r="VZ52" s="121">
        <f t="shared" si="334"/>
        <v>0</v>
      </c>
      <c r="WA52" s="192"/>
      <c r="WB52" s="192"/>
      <c r="WC52" s="192"/>
      <c r="WD52" s="194">
        <f t="shared" si="335"/>
        <v>0</v>
      </c>
      <c r="WE52" s="192"/>
      <c r="WF52" s="192"/>
      <c r="WG52" s="192"/>
      <c r="WH52" s="194">
        <f t="shared" si="336"/>
        <v>0</v>
      </c>
      <c r="WI52" s="175"/>
      <c r="WJ52" s="175"/>
      <c r="WK52" s="175"/>
      <c r="WL52" s="194">
        <f t="shared" si="337"/>
        <v>0</v>
      </c>
      <c r="WM52" s="175"/>
      <c r="WN52" s="175"/>
      <c r="WO52" s="175"/>
      <c r="WP52" s="175"/>
      <c r="WQ52" s="122">
        <f t="shared" si="338"/>
        <v>0</v>
      </c>
      <c r="WR52" s="129">
        <f t="shared" si="389"/>
        <v>0</v>
      </c>
      <c r="WS52" s="120"/>
      <c r="WT52" s="194"/>
      <c r="WU52" s="194"/>
      <c r="WV52" s="115">
        <f t="shared" si="339"/>
        <v>0</v>
      </c>
      <c r="WY52" s="115">
        <f>VI52-BT52-DP52-FL52-HI52-JE52-LM52-NI52-PE52-RA52-SW52</f>
        <v>0</v>
      </c>
      <c r="WZ52" s="115">
        <f>VD52-BO52-DK52-FG52-HD52-IZ52-LH52-ND52-OZ52-QV52-SR52</f>
        <v>0</v>
      </c>
    </row>
    <row r="53" spans="1:624" s="116" customFormat="1" ht="13.5" x14ac:dyDescent="0.25">
      <c r="A53" s="444"/>
      <c r="B53" s="447" t="s">
        <v>332</v>
      </c>
      <c r="C53" s="417"/>
      <c r="D53" s="417"/>
      <c r="E53" s="417"/>
      <c r="F53" s="295"/>
      <c r="G53" s="296" t="s">
        <v>138</v>
      </c>
      <c r="H53" s="250">
        <f>BM53+DI53+FE53+HB53+IX53+LF53+NB53+OX53+QT53+SP53</f>
        <v>13411000</v>
      </c>
      <c r="I53" s="250">
        <f>BN53+DJ53+FF53+HC53+IY53+LG53+NC53+OY53+QU53+SQ53</f>
        <v>344238.3</v>
      </c>
      <c r="J53" s="238">
        <f t="shared" si="340"/>
        <v>13755238.300000001</v>
      </c>
      <c r="K53" s="250">
        <f t="shared" si="341"/>
        <v>13755238.300000001</v>
      </c>
      <c r="L53" s="287"/>
      <c r="M53" s="287"/>
      <c r="N53" s="287"/>
      <c r="O53" s="238">
        <f t="shared" si="342"/>
        <v>13755238.300000001</v>
      </c>
      <c r="P53" s="250">
        <f>BU53+DQ53+FM53+HJ53+JF53+LN53+NJ53+PF53+RB53+SX53</f>
        <v>0</v>
      </c>
      <c r="Q53" s="250">
        <f>BV53+DR53+FN53+HK53+JG53+LO53+NK53+PG53+RC53+SY53</f>
        <v>0</v>
      </c>
      <c r="R53" s="250">
        <f>BW53+DS53+FO53+HL53+JH53+LP53+NL53+PH53+RD53+SZ53</f>
        <v>0</v>
      </c>
      <c r="S53" s="238">
        <f t="shared" si="254"/>
        <v>0</v>
      </c>
      <c r="T53" s="250">
        <f>BY53+DU53+FQ53+HN53+JJ53+LR53+NN53+PJ53+RF53+TB53</f>
        <v>0</v>
      </c>
      <c r="U53" s="250">
        <f>BZ53+DV53+FR53+HO53+JK53+LS53+NO53+PK53+RG53+TC53</f>
        <v>0</v>
      </c>
      <c r="V53" s="250">
        <f>CA53+DW53+FS53+HP53+JL53+LT53+NP53+PL53+RH53+TD53</f>
        <v>0</v>
      </c>
      <c r="W53" s="238">
        <f t="shared" si="255"/>
        <v>0</v>
      </c>
      <c r="X53" s="250">
        <f>CC53+DY53+FU53+HR53+JN53+LV53+NR53+PN53+RJ53+TF53</f>
        <v>0</v>
      </c>
      <c r="Y53" s="250">
        <f>CD53+DZ53+FV53+HS53+JO53+LW53+NS53+PO53+RK53+TG53</f>
        <v>0</v>
      </c>
      <c r="Z53" s="250">
        <f>CE53+EA53+FW53+HT53+JP53+LX53+NT53+PP53+RL53+TH53</f>
        <v>0</v>
      </c>
      <c r="AA53" s="238">
        <f t="shared" si="256"/>
        <v>0</v>
      </c>
      <c r="AB53" s="250">
        <f>CG53+EC53+FY53+HV53+JR53+LZ53+NV53+PR53+RN53+TJ53</f>
        <v>0</v>
      </c>
      <c r="AC53" s="250">
        <f>CH53+ED53+FZ53+HW53+JS53+MA53+NW53+PS53+RO53+TK53</f>
        <v>0</v>
      </c>
      <c r="AD53" s="250">
        <f>CI53+EE53+GA53+HX53+JT53+MB53+NX53+PT53+RP53+TL53</f>
        <v>0</v>
      </c>
      <c r="AE53" s="250">
        <f t="shared" si="257"/>
        <v>0</v>
      </c>
      <c r="AF53" s="238">
        <f t="shared" si="343"/>
        <v>0</v>
      </c>
      <c r="AG53" s="250">
        <f>CL53+EH53+GD53+IA53+JW53+ME53+OA53+PW53+RS53+TO53</f>
        <v>0</v>
      </c>
      <c r="AH53" s="250">
        <f>CM53+EI53+GE53+IB53+JZ53+MF53+OB53+PX53+RT53+TP53</f>
        <v>0</v>
      </c>
      <c r="AI53" s="250">
        <f>CN53+EJ53+GF53+IC53+KA53+MG53+OC53+PY53+RU53+TQ53</f>
        <v>0</v>
      </c>
      <c r="AJ53" s="238">
        <f t="shared" si="258"/>
        <v>0</v>
      </c>
      <c r="AK53" s="250">
        <f>CP53+EL53+GH53+IE53+KC53+MI53+OE53+QA53+RW53+TS53</f>
        <v>0</v>
      </c>
      <c r="AL53" s="250">
        <f>CQ53+EM53+GI53+IF53+KD53+MJ53+OF53+QB53+RX53+TT53</f>
        <v>0</v>
      </c>
      <c r="AM53" s="250">
        <f>CR53+EN53+GJ53+IG53+KE53+MK53+OG53+QC53+RY53+TU53</f>
        <v>0</v>
      </c>
      <c r="AN53" s="238">
        <f t="shared" si="259"/>
        <v>0</v>
      </c>
      <c r="AO53" s="250">
        <f>CT53+EP53+GL53+II53+KG53+MM53+OI53+QE53+SA53+TW53</f>
        <v>0</v>
      </c>
      <c r="AP53" s="250">
        <f>CU53+EQ53+GM53+IJ53+KH53+MN53+OJ53+QF53+SB53+TX53</f>
        <v>0</v>
      </c>
      <c r="AQ53" s="250">
        <f>CV53+ER53+GN53+IK53+KI53+MO53+OK53+QG53+SC53+TY53</f>
        <v>0</v>
      </c>
      <c r="AR53" s="238">
        <f t="shared" si="260"/>
        <v>0</v>
      </c>
      <c r="AS53" s="250">
        <f>CX53+ET53+GP53+IM53+KK53+MQ53+OM53+QI53+SE53+UA53</f>
        <v>0</v>
      </c>
      <c r="AT53" s="250">
        <f>CY53+EU53+GQ53+IN53+KL53+MR53+ON53+QJ53+SF53+UB53</f>
        <v>0</v>
      </c>
      <c r="AU53" s="250">
        <f>CZ53+EV53+GR53+IO53+KM53+MS53+OO53+QK53+SG53+UC53</f>
        <v>0</v>
      </c>
      <c r="AV53" s="238">
        <f t="shared" si="261"/>
        <v>0</v>
      </c>
      <c r="AW53" s="238">
        <f t="shared" si="344"/>
        <v>0</v>
      </c>
      <c r="AX53" s="250">
        <f t="shared" si="47"/>
        <v>0</v>
      </c>
      <c r="AY53" s="238">
        <f t="shared" si="345"/>
        <v>13755238.300000001</v>
      </c>
      <c r="AZ53" s="238">
        <f>DE53+FA53+GW53+IT53+KR53+MX53+OT53+QP53+SL53+UH53</f>
        <v>0</v>
      </c>
      <c r="BA53" s="238">
        <f>DF53+FB53+GX53+IU53+KS53+MY53+OU53+QQ53+SM53+UI53</f>
        <v>0</v>
      </c>
      <c r="BB53" s="239">
        <f>CK53+EG53+GC53+HZ53+JV53+MD53+NZ53+PV53+RR53+TN53</f>
        <v>0</v>
      </c>
      <c r="BC53" s="239">
        <f t="shared" si="45"/>
        <v>0</v>
      </c>
      <c r="BD53" s="238">
        <f>AZ53-DE53-FA53-GW53-IT53-KR53-MX53-OT53-QP53-SL53-UH53</f>
        <v>0</v>
      </c>
      <c r="BE53" s="240"/>
      <c r="BF53" s="241">
        <f t="shared" si="15"/>
        <v>17858.699999999255</v>
      </c>
      <c r="BG53" s="241">
        <f t="shared" si="49"/>
        <v>13773097</v>
      </c>
      <c r="BH53" s="250">
        <v>362097</v>
      </c>
      <c r="BI53" s="242"/>
      <c r="BJ53" s="241"/>
      <c r="BK53" s="297">
        <v>13411000</v>
      </c>
      <c r="BL53" s="251">
        <f>DI53+FE53+HB53+IX53+LF53+NB53+OX53+QT53+SP53</f>
        <v>0</v>
      </c>
      <c r="BM53" s="297">
        <v>13411000</v>
      </c>
      <c r="BN53" s="288">
        <v>72419.399999999994</v>
      </c>
      <c r="BO53" s="238">
        <f t="shared" si="346"/>
        <v>13483419.4</v>
      </c>
      <c r="BP53" s="251">
        <f t="shared" si="347"/>
        <v>13483419.4</v>
      </c>
      <c r="BQ53" s="251"/>
      <c r="BR53" s="251"/>
      <c r="BS53" s="251"/>
      <c r="BT53" s="238">
        <f t="shared" si="348"/>
        <v>13483419.4</v>
      </c>
      <c r="BU53" s="288"/>
      <c r="BV53" s="288"/>
      <c r="BW53" s="288"/>
      <c r="BX53" s="238">
        <f t="shared" si="50"/>
        <v>0</v>
      </c>
      <c r="BY53" s="288"/>
      <c r="BZ53" s="288"/>
      <c r="CA53" s="288"/>
      <c r="CB53" s="238">
        <f t="shared" si="51"/>
        <v>0</v>
      </c>
      <c r="CC53" s="288"/>
      <c r="CD53" s="288"/>
      <c r="CE53" s="288"/>
      <c r="CF53" s="238">
        <f t="shared" si="104"/>
        <v>0</v>
      </c>
      <c r="CG53" s="288"/>
      <c r="CH53" s="288"/>
      <c r="CI53" s="288"/>
      <c r="CJ53" s="251">
        <f t="shared" si="390"/>
        <v>0</v>
      </c>
      <c r="CK53" s="238">
        <f t="shared" si="149"/>
        <v>0</v>
      </c>
      <c r="CL53" s="288"/>
      <c r="CM53" s="288"/>
      <c r="CN53" s="288"/>
      <c r="CO53" s="238">
        <f t="shared" si="262"/>
        <v>0</v>
      </c>
      <c r="CP53" s="288"/>
      <c r="CQ53" s="288"/>
      <c r="CR53" s="288"/>
      <c r="CS53" s="238">
        <f t="shared" si="263"/>
        <v>0</v>
      </c>
      <c r="CT53" s="288"/>
      <c r="CU53" s="288"/>
      <c r="CV53" s="288"/>
      <c r="CW53" s="238">
        <f t="shared" si="264"/>
        <v>0</v>
      </c>
      <c r="CX53" s="288"/>
      <c r="CY53" s="288"/>
      <c r="CZ53" s="288"/>
      <c r="DA53" s="251">
        <f t="shared" si="391"/>
        <v>0</v>
      </c>
      <c r="DB53" s="238">
        <f t="shared" si="349"/>
        <v>0</v>
      </c>
      <c r="DC53" s="251"/>
      <c r="DD53" s="251">
        <f t="shared" si="150"/>
        <v>13483419.4</v>
      </c>
      <c r="DE53" s="238"/>
      <c r="DF53" s="238"/>
      <c r="DG53" s="243">
        <f t="shared" si="151"/>
        <v>0</v>
      </c>
      <c r="DH53" s="244"/>
      <c r="DI53" s="287"/>
      <c r="DJ53" s="287">
        <v>82569.600000000006</v>
      </c>
      <c r="DK53" s="250">
        <f t="shared" si="350"/>
        <v>82569.600000000006</v>
      </c>
      <c r="DL53" s="250">
        <f t="shared" si="351"/>
        <v>82569.600000000006</v>
      </c>
      <c r="DM53" s="287"/>
      <c r="DN53" s="287"/>
      <c r="DO53" s="287"/>
      <c r="DP53" s="238">
        <f t="shared" si="352"/>
        <v>82569.600000000006</v>
      </c>
      <c r="DQ53" s="287"/>
      <c r="DR53" s="287"/>
      <c r="DS53" s="287"/>
      <c r="DT53" s="238">
        <f t="shared" si="265"/>
        <v>0</v>
      </c>
      <c r="DU53" s="287"/>
      <c r="DV53" s="287"/>
      <c r="DW53" s="287"/>
      <c r="DX53" s="238">
        <f t="shared" si="266"/>
        <v>0</v>
      </c>
      <c r="DY53" s="287"/>
      <c r="DZ53" s="287"/>
      <c r="EA53" s="287"/>
      <c r="EB53" s="238">
        <f t="shared" si="267"/>
        <v>0</v>
      </c>
      <c r="EC53" s="287"/>
      <c r="ED53" s="298"/>
      <c r="EE53" s="287"/>
      <c r="EF53" s="265">
        <f t="shared" si="152"/>
        <v>0</v>
      </c>
      <c r="EG53" s="259">
        <f t="shared" si="353"/>
        <v>0</v>
      </c>
      <c r="EH53" s="287"/>
      <c r="EI53" s="287"/>
      <c r="EJ53" s="287"/>
      <c r="EK53" s="238">
        <f t="shared" si="58"/>
        <v>0</v>
      </c>
      <c r="EL53" s="287"/>
      <c r="EM53" s="287"/>
      <c r="EN53" s="287"/>
      <c r="EO53" s="238">
        <f t="shared" si="59"/>
        <v>0</v>
      </c>
      <c r="EP53" s="287"/>
      <c r="EQ53" s="287"/>
      <c r="ER53" s="287"/>
      <c r="ES53" s="238">
        <f t="shared" si="268"/>
        <v>0</v>
      </c>
      <c r="ET53" s="287"/>
      <c r="EU53" s="298"/>
      <c r="EV53" s="287"/>
      <c r="EW53" s="265">
        <f t="shared" si="154"/>
        <v>0</v>
      </c>
      <c r="EX53" s="260">
        <f t="shared" si="269"/>
        <v>0</v>
      </c>
      <c r="EY53" s="238">
        <f t="shared" si="354"/>
        <v>0</v>
      </c>
      <c r="EZ53" s="250">
        <f t="shared" si="155"/>
        <v>82569.600000000006</v>
      </c>
      <c r="FA53" s="238"/>
      <c r="FB53" s="238"/>
      <c r="FC53" s="246">
        <f t="shared" si="108"/>
        <v>0</v>
      </c>
      <c r="FD53" s="244"/>
      <c r="FE53" s="287"/>
      <c r="FF53" s="287"/>
      <c r="FG53" s="250">
        <f t="shared" si="355"/>
        <v>0</v>
      </c>
      <c r="FH53" s="250">
        <f t="shared" si="356"/>
        <v>0</v>
      </c>
      <c r="FI53" s="250"/>
      <c r="FJ53" s="250"/>
      <c r="FK53" s="250"/>
      <c r="FL53" s="238">
        <f t="shared" si="357"/>
        <v>0</v>
      </c>
      <c r="FM53" s="287"/>
      <c r="FN53" s="287"/>
      <c r="FO53" s="287"/>
      <c r="FP53" s="238">
        <f t="shared" si="270"/>
        <v>0</v>
      </c>
      <c r="FQ53" s="287"/>
      <c r="FR53" s="287"/>
      <c r="FS53" s="287"/>
      <c r="FT53" s="238">
        <f t="shared" si="271"/>
        <v>0</v>
      </c>
      <c r="FU53" s="287"/>
      <c r="FV53" s="287"/>
      <c r="FW53" s="287"/>
      <c r="FX53" s="238">
        <f t="shared" si="272"/>
        <v>0</v>
      </c>
      <c r="FY53" s="287"/>
      <c r="FZ53" s="287"/>
      <c r="GA53" s="287"/>
      <c r="GB53" s="265">
        <f t="shared" si="156"/>
        <v>0</v>
      </c>
      <c r="GC53" s="259">
        <f t="shared" si="358"/>
        <v>0</v>
      </c>
      <c r="GD53" s="289"/>
      <c r="GE53" s="289"/>
      <c r="GF53" s="289"/>
      <c r="GG53" s="238">
        <f t="shared" si="273"/>
        <v>0</v>
      </c>
      <c r="GH53" s="289"/>
      <c r="GI53" s="289"/>
      <c r="GJ53" s="289"/>
      <c r="GK53" s="238">
        <f t="shared" si="274"/>
        <v>0</v>
      </c>
      <c r="GL53" s="287"/>
      <c r="GM53" s="287"/>
      <c r="GN53" s="287"/>
      <c r="GO53" s="238">
        <f t="shared" si="275"/>
        <v>0</v>
      </c>
      <c r="GP53" s="287"/>
      <c r="GQ53" s="287"/>
      <c r="GR53" s="287"/>
      <c r="GS53" s="265">
        <f t="shared" si="157"/>
        <v>0</v>
      </c>
      <c r="GT53" s="260">
        <f t="shared" si="276"/>
        <v>0</v>
      </c>
      <c r="GU53" s="238">
        <f t="shared" si="359"/>
        <v>0</v>
      </c>
      <c r="GV53" s="250">
        <f t="shared" si="67"/>
        <v>0</v>
      </c>
      <c r="GW53" s="238"/>
      <c r="GX53" s="238"/>
      <c r="GY53" s="246">
        <f t="shared" si="112"/>
        <v>0</v>
      </c>
      <c r="GZ53" s="244"/>
      <c r="HA53" s="244"/>
      <c r="HB53" s="287"/>
      <c r="HC53" s="287">
        <v>49869.9</v>
      </c>
      <c r="HD53" s="250">
        <f t="shared" si="392"/>
        <v>49869.9</v>
      </c>
      <c r="HE53" s="250">
        <f t="shared" si="360"/>
        <v>49869.9</v>
      </c>
      <c r="HF53" s="287"/>
      <c r="HG53" s="287"/>
      <c r="HH53" s="238"/>
      <c r="HI53" s="238">
        <f t="shared" si="361"/>
        <v>49869.9</v>
      </c>
      <c r="HJ53" s="287"/>
      <c r="HK53" s="287"/>
      <c r="HL53" s="287"/>
      <c r="HM53" s="238">
        <f t="shared" si="277"/>
        <v>0</v>
      </c>
      <c r="HN53" s="287"/>
      <c r="HO53" s="287"/>
      <c r="HP53" s="287"/>
      <c r="HQ53" s="238">
        <f t="shared" si="278"/>
        <v>0</v>
      </c>
      <c r="HR53" s="287"/>
      <c r="HS53" s="287"/>
      <c r="HT53" s="287"/>
      <c r="HU53" s="238">
        <f t="shared" si="279"/>
        <v>0</v>
      </c>
      <c r="HV53" s="287"/>
      <c r="HW53" s="290"/>
      <c r="HX53" s="287"/>
      <c r="HY53" s="265">
        <f t="shared" si="158"/>
        <v>0</v>
      </c>
      <c r="HZ53" s="259">
        <f t="shared" si="280"/>
        <v>0</v>
      </c>
      <c r="IA53" s="287"/>
      <c r="IB53" s="287"/>
      <c r="IC53" s="287"/>
      <c r="ID53" s="238">
        <f t="shared" si="281"/>
        <v>0</v>
      </c>
      <c r="IE53" s="287"/>
      <c r="IF53" s="287"/>
      <c r="IG53" s="287"/>
      <c r="IH53" s="238">
        <f t="shared" si="282"/>
        <v>0</v>
      </c>
      <c r="II53" s="287"/>
      <c r="IJ53" s="287"/>
      <c r="IK53" s="287"/>
      <c r="IL53" s="238">
        <f t="shared" si="283"/>
        <v>0</v>
      </c>
      <c r="IM53" s="287"/>
      <c r="IN53" s="290"/>
      <c r="IO53" s="287"/>
      <c r="IP53" s="265">
        <f t="shared" si="284"/>
        <v>0</v>
      </c>
      <c r="IQ53" s="260">
        <f t="shared" si="285"/>
        <v>0</v>
      </c>
      <c r="IR53" s="238">
        <f t="shared" si="362"/>
        <v>0</v>
      </c>
      <c r="IS53" s="250">
        <f t="shared" si="73"/>
        <v>49869.9</v>
      </c>
      <c r="IT53" s="238"/>
      <c r="IU53" s="238"/>
      <c r="IV53" s="246">
        <f t="shared" si="286"/>
        <v>0</v>
      </c>
      <c r="IW53" s="244"/>
      <c r="IX53" s="299"/>
      <c r="IY53" s="291"/>
      <c r="IZ53" s="247"/>
      <c r="JA53" s="254"/>
      <c r="JB53" s="254"/>
      <c r="JC53" s="254"/>
      <c r="JD53" s="254"/>
      <c r="JE53" s="254"/>
      <c r="JF53" s="291"/>
      <c r="JG53" s="291"/>
      <c r="JH53" s="291"/>
      <c r="JI53" s="247">
        <f t="shared" si="394"/>
        <v>0</v>
      </c>
      <c r="JJ53" s="291"/>
      <c r="JK53" s="291"/>
      <c r="JL53" s="291"/>
      <c r="JM53" s="247"/>
      <c r="JN53" s="291"/>
      <c r="JO53" s="291"/>
      <c r="JP53" s="291"/>
      <c r="JQ53" s="247">
        <f t="shared" si="393"/>
        <v>0</v>
      </c>
      <c r="JR53" s="291"/>
      <c r="JS53" s="291"/>
      <c r="JT53" s="291"/>
      <c r="JU53" s="270"/>
      <c r="JV53" s="261">
        <f t="shared" si="395"/>
        <v>0</v>
      </c>
      <c r="JW53" s="562"/>
      <c r="JX53" s="590"/>
      <c r="JY53" s="591"/>
      <c r="JZ53" s="575"/>
      <c r="KA53" s="291"/>
      <c r="KB53" s="247">
        <f>JW53+JZ53+KA53</f>
        <v>0</v>
      </c>
      <c r="KC53" s="291"/>
      <c r="KD53" s="291"/>
      <c r="KE53" s="291"/>
      <c r="KF53" s="247"/>
      <c r="KG53" s="291"/>
      <c r="KH53" s="291"/>
      <c r="KI53" s="291"/>
      <c r="KJ53" s="247">
        <f t="shared" si="396"/>
        <v>0</v>
      </c>
      <c r="KK53" s="291"/>
      <c r="KL53" s="291"/>
      <c r="KM53" s="291"/>
      <c r="KN53" s="270"/>
      <c r="KO53" s="262">
        <f>JI53+KF53+KJ53+KN53</f>
        <v>0</v>
      </c>
      <c r="KP53" s="247"/>
      <c r="KQ53" s="254">
        <f>JE53-JV53</f>
        <v>0</v>
      </c>
      <c r="KR53" s="247"/>
      <c r="KS53" s="248"/>
      <c r="KT53" s="211">
        <f>JV53-KO53</f>
        <v>0</v>
      </c>
      <c r="KU53" s="211"/>
      <c r="KV53" s="211"/>
      <c r="KW53" s="211"/>
      <c r="KX53" s="211"/>
      <c r="KY53" s="211"/>
      <c r="KZ53" s="211"/>
      <c r="LA53" s="211"/>
      <c r="LB53" s="211"/>
      <c r="LC53" s="211"/>
      <c r="LD53" s="211"/>
      <c r="LF53" s="170"/>
      <c r="LG53" s="175">
        <v>139379.4</v>
      </c>
      <c r="LH53" s="194">
        <f t="shared" si="363"/>
        <v>139379.4</v>
      </c>
      <c r="LI53" s="193">
        <f t="shared" si="364"/>
        <v>139379.4</v>
      </c>
      <c r="LJ53" s="193"/>
      <c r="LK53" s="193"/>
      <c r="LL53" s="193"/>
      <c r="LM53" s="194">
        <f t="shared" si="365"/>
        <v>139379.4</v>
      </c>
      <c r="LN53" s="175"/>
      <c r="LO53" s="175"/>
      <c r="LP53" s="175"/>
      <c r="LQ53" s="194">
        <f t="shared" si="287"/>
        <v>0</v>
      </c>
      <c r="LR53" s="175"/>
      <c r="LS53" s="175"/>
      <c r="LT53" s="175"/>
      <c r="LU53" s="194">
        <f t="shared" si="288"/>
        <v>0</v>
      </c>
      <c r="LV53" s="175"/>
      <c r="LW53" s="175"/>
      <c r="LX53" s="175"/>
      <c r="LY53" s="194">
        <f t="shared" si="289"/>
        <v>0</v>
      </c>
      <c r="LZ53" s="175"/>
      <c r="MA53" s="175"/>
      <c r="MB53" s="175"/>
      <c r="MC53" s="123">
        <f t="shared" si="160"/>
        <v>0</v>
      </c>
      <c r="MD53" s="121">
        <f t="shared" si="366"/>
        <v>0</v>
      </c>
      <c r="ME53" s="175"/>
      <c r="MF53" s="175"/>
      <c r="MG53" s="175"/>
      <c r="MH53" s="194">
        <f t="shared" si="290"/>
        <v>0</v>
      </c>
      <c r="MI53" s="175"/>
      <c r="MJ53" s="175"/>
      <c r="MK53" s="175"/>
      <c r="ML53" s="194">
        <f t="shared" si="291"/>
        <v>0</v>
      </c>
      <c r="MM53" s="175"/>
      <c r="MN53" s="175"/>
      <c r="MO53" s="175"/>
      <c r="MP53" s="194">
        <f t="shared" si="292"/>
        <v>0</v>
      </c>
      <c r="MQ53" s="175"/>
      <c r="MR53" s="175"/>
      <c r="MS53" s="175"/>
      <c r="MT53" s="123">
        <f t="shared" si="293"/>
        <v>0</v>
      </c>
      <c r="MU53" s="121">
        <f t="shared" si="367"/>
        <v>0</v>
      </c>
      <c r="MV53" s="17">
        <f t="shared" si="368"/>
        <v>0</v>
      </c>
      <c r="MW53" s="193">
        <f t="shared" si="79"/>
        <v>139379.4</v>
      </c>
      <c r="MX53" s="194"/>
      <c r="MY53" s="194"/>
      <c r="MZ53" s="115">
        <f t="shared" si="162"/>
        <v>0</v>
      </c>
      <c r="NA53" s="115">
        <f>12114822.25-MZ53</f>
        <v>12114822.25</v>
      </c>
      <c r="NB53" s="175"/>
      <c r="NC53" s="175"/>
      <c r="ND53" s="194">
        <f t="shared" si="369"/>
        <v>0</v>
      </c>
      <c r="NE53" s="175"/>
      <c r="NF53" s="175"/>
      <c r="NG53" s="175"/>
      <c r="NH53" s="175"/>
      <c r="NI53" s="194">
        <f t="shared" si="370"/>
        <v>0</v>
      </c>
      <c r="NJ53" s="175"/>
      <c r="NK53" s="175"/>
      <c r="NL53" s="175"/>
      <c r="NM53" s="194">
        <f t="shared" si="294"/>
        <v>0</v>
      </c>
      <c r="NN53" s="175"/>
      <c r="NO53" s="175"/>
      <c r="NP53" s="175"/>
      <c r="NQ53" s="194">
        <f t="shared" si="295"/>
        <v>0</v>
      </c>
      <c r="NR53" s="175"/>
      <c r="NS53" s="175"/>
      <c r="NT53" s="175"/>
      <c r="NU53" s="194">
        <f t="shared" si="296"/>
        <v>0</v>
      </c>
      <c r="NV53" s="175"/>
      <c r="NW53" s="175"/>
      <c r="NX53" s="175"/>
      <c r="NY53" s="123">
        <f t="shared" si="163"/>
        <v>0</v>
      </c>
      <c r="NZ53" s="121">
        <f t="shared" si="297"/>
        <v>0</v>
      </c>
      <c r="OA53" s="192"/>
      <c r="OB53" s="192"/>
      <c r="OC53" s="192"/>
      <c r="OD53" s="194">
        <f t="shared" si="298"/>
        <v>0</v>
      </c>
      <c r="OE53" s="192"/>
      <c r="OF53" s="192"/>
      <c r="OG53" s="192"/>
      <c r="OH53" s="194">
        <f t="shared" si="299"/>
        <v>0</v>
      </c>
      <c r="OI53" s="175"/>
      <c r="OJ53" s="175"/>
      <c r="OK53" s="175"/>
      <c r="OL53" s="194">
        <f t="shared" si="300"/>
        <v>0</v>
      </c>
      <c r="OM53" s="175"/>
      <c r="ON53" s="175"/>
      <c r="OO53" s="175"/>
      <c r="OP53" s="123">
        <f t="shared" si="164"/>
        <v>0</v>
      </c>
      <c r="OQ53" s="122">
        <f t="shared" si="301"/>
        <v>0</v>
      </c>
      <c r="OR53" s="17">
        <f t="shared" si="371"/>
        <v>0</v>
      </c>
      <c r="OS53" s="193">
        <f t="shared" si="84"/>
        <v>0</v>
      </c>
      <c r="OT53" s="194"/>
      <c r="OU53" s="194"/>
      <c r="OV53" s="115">
        <f t="shared" si="302"/>
        <v>0</v>
      </c>
      <c r="OX53" s="175"/>
      <c r="OY53" s="175"/>
      <c r="OZ53" s="194">
        <f t="shared" si="372"/>
        <v>0</v>
      </c>
      <c r="PA53" s="193">
        <f t="shared" si="373"/>
        <v>0</v>
      </c>
      <c r="PB53" s="193"/>
      <c r="PC53" s="193"/>
      <c r="PD53" s="193"/>
      <c r="PE53" s="194">
        <f t="shared" si="374"/>
        <v>0</v>
      </c>
      <c r="PF53" s="175"/>
      <c r="PG53" s="175"/>
      <c r="PH53" s="175"/>
      <c r="PI53" s="194">
        <f t="shared" si="303"/>
        <v>0</v>
      </c>
      <c r="PJ53" s="175"/>
      <c r="PK53" s="175"/>
      <c r="PL53" s="175"/>
      <c r="PM53" s="194">
        <f t="shared" si="304"/>
        <v>0</v>
      </c>
      <c r="PN53" s="175"/>
      <c r="PO53" s="175"/>
      <c r="PP53" s="175"/>
      <c r="PQ53" s="194">
        <f t="shared" si="305"/>
        <v>0</v>
      </c>
      <c r="PR53" s="175"/>
      <c r="PS53" s="175"/>
      <c r="PT53" s="175"/>
      <c r="PU53" s="123">
        <f t="shared" si="165"/>
        <v>0</v>
      </c>
      <c r="PV53" s="121">
        <f t="shared" si="375"/>
        <v>0</v>
      </c>
      <c r="PW53" s="175"/>
      <c r="PX53" s="175"/>
      <c r="PY53" s="175"/>
      <c r="PZ53" s="194">
        <f t="shared" si="306"/>
        <v>0</v>
      </c>
      <c r="QA53" s="175"/>
      <c r="QB53" s="175"/>
      <c r="QC53" s="175"/>
      <c r="QD53" s="194">
        <f t="shared" si="307"/>
        <v>0</v>
      </c>
      <c r="QE53" s="175"/>
      <c r="QF53" s="175"/>
      <c r="QG53" s="175"/>
      <c r="QH53" s="194">
        <f t="shared" si="308"/>
        <v>0</v>
      </c>
      <c r="QI53" s="175"/>
      <c r="QJ53" s="175"/>
      <c r="QK53" s="175"/>
      <c r="QL53" s="123">
        <f t="shared" si="309"/>
        <v>0</v>
      </c>
      <c r="QM53" s="122">
        <f t="shared" si="310"/>
        <v>0</v>
      </c>
      <c r="QN53" s="17">
        <f t="shared" si="376"/>
        <v>0</v>
      </c>
      <c r="QO53" s="193">
        <f t="shared" si="89"/>
        <v>0</v>
      </c>
      <c r="QP53" s="194"/>
      <c r="QQ53" s="194"/>
      <c r="QR53" s="115">
        <f t="shared" si="129"/>
        <v>0</v>
      </c>
      <c r="QT53" s="175"/>
      <c r="QU53" s="175"/>
      <c r="QV53" s="194">
        <f t="shared" si="377"/>
        <v>0</v>
      </c>
      <c r="QW53" s="193">
        <f t="shared" si="378"/>
        <v>0</v>
      </c>
      <c r="QX53" s="193"/>
      <c r="QY53" s="193"/>
      <c r="QZ53" s="193"/>
      <c r="RA53" s="194">
        <f t="shared" si="379"/>
        <v>0</v>
      </c>
      <c r="RB53" s="175"/>
      <c r="RC53" s="175"/>
      <c r="RD53" s="175"/>
      <c r="RE53" s="194">
        <f t="shared" si="311"/>
        <v>0</v>
      </c>
      <c r="RF53" s="175"/>
      <c r="RG53" s="175"/>
      <c r="RH53" s="175"/>
      <c r="RI53" s="194">
        <f t="shared" si="312"/>
        <v>0</v>
      </c>
      <c r="RJ53" s="175"/>
      <c r="RK53" s="175"/>
      <c r="RL53" s="175"/>
      <c r="RM53" s="194">
        <f t="shared" si="313"/>
        <v>0</v>
      </c>
      <c r="RN53" s="175"/>
      <c r="RO53" s="175"/>
      <c r="RP53" s="175"/>
      <c r="RQ53" s="123">
        <f t="shared" si="314"/>
        <v>0</v>
      </c>
      <c r="RR53" s="121">
        <f t="shared" si="380"/>
        <v>0</v>
      </c>
      <c r="RS53" s="175"/>
      <c r="RT53" s="175"/>
      <c r="RU53" s="175"/>
      <c r="RV53" s="194">
        <f t="shared" si="315"/>
        <v>0</v>
      </c>
      <c r="RW53" s="175"/>
      <c r="RX53" s="175"/>
      <c r="RY53" s="175"/>
      <c r="RZ53" s="194">
        <f t="shared" si="316"/>
        <v>0</v>
      </c>
      <c r="SA53" s="175"/>
      <c r="SB53" s="175"/>
      <c r="SC53" s="175"/>
      <c r="SD53" s="194">
        <f t="shared" si="317"/>
        <v>0</v>
      </c>
      <c r="SE53" s="175"/>
      <c r="SF53" s="175"/>
      <c r="SG53" s="175"/>
      <c r="SH53" s="123">
        <f t="shared" si="318"/>
        <v>0</v>
      </c>
      <c r="SI53" s="122">
        <f t="shared" si="319"/>
        <v>0</v>
      </c>
      <c r="SJ53" s="17">
        <f t="shared" si="381"/>
        <v>0</v>
      </c>
      <c r="SK53" s="193">
        <f t="shared" si="93"/>
        <v>0</v>
      </c>
      <c r="SL53" s="194"/>
      <c r="SM53" s="194"/>
      <c r="SN53" s="115">
        <f t="shared" si="136"/>
        <v>0</v>
      </c>
      <c r="SP53" s="175"/>
      <c r="SQ53" s="175"/>
      <c r="SR53" s="194">
        <f t="shared" si="382"/>
        <v>0</v>
      </c>
      <c r="SS53" s="193">
        <f t="shared" si="383"/>
        <v>0</v>
      </c>
      <c r="ST53" s="193"/>
      <c r="SU53" s="193"/>
      <c r="SV53" s="193"/>
      <c r="SW53" s="194">
        <f t="shared" si="384"/>
        <v>0</v>
      </c>
      <c r="SX53" s="175"/>
      <c r="SY53" s="175"/>
      <c r="SZ53" s="175"/>
      <c r="TA53" s="194">
        <f t="shared" si="320"/>
        <v>0</v>
      </c>
      <c r="TB53" s="175"/>
      <c r="TC53" s="175"/>
      <c r="TD53" s="175"/>
      <c r="TE53" s="194">
        <f t="shared" si="321"/>
        <v>0</v>
      </c>
      <c r="TF53" s="175"/>
      <c r="TG53" s="175"/>
      <c r="TH53" s="175"/>
      <c r="TI53" s="194">
        <f t="shared" si="322"/>
        <v>0</v>
      </c>
      <c r="TJ53" s="175"/>
      <c r="TK53" s="175"/>
      <c r="TL53" s="175"/>
      <c r="TM53" s="123">
        <f t="shared" si="323"/>
        <v>0</v>
      </c>
      <c r="TN53" s="121">
        <f t="shared" si="324"/>
        <v>0</v>
      </c>
      <c r="TO53" s="175"/>
      <c r="TP53" s="175"/>
      <c r="TQ53" s="175"/>
      <c r="TR53" s="194">
        <f t="shared" si="325"/>
        <v>0</v>
      </c>
      <c r="TS53" s="192"/>
      <c r="TT53" s="192"/>
      <c r="TU53" s="192"/>
      <c r="TV53" s="194">
        <f t="shared" si="326"/>
        <v>0</v>
      </c>
      <c r="TW53" s="175"/>
      <c r="TX53" s="175"/>
      <c r="TY53" s="175"/>
      <c r="TZ53" s="194">
        <f t="shared" si="327"/>
        <v>0</v>
      </c>
      <c r="UA53" s="175"/>
      <c r="UB53" s="175"/>
      <c r="UC53" s="175"/>
      <c r="UD53" s="123">
        <f t="shared" si="328"/>
        <v>0</v>
      </c>
      <c r="UE53" s="122">
        <f t="shared" si="329"/>
        <v>0</v>
      </c>
      <c r="UF53" s="17">
        <f t="shared" si="385"/>
        <v>0</v>
      </c>
      <c r="UG53" s="193">
        <f t="shared" si="98"/>
        <v>0</v>
      </c>
      <c r="UH53" s="194"/>
      <c r="UI53" s="194"/>
      <c r="UJ53" s="194"/>
      <c r="UK53" s="115">
        <f t="shared" si="141"/>
        <v>0</v>
      </c>
      <c r="UL53" s="115">
        <f>CK53+EG53+GC53+HZ53+JV53+MD53+NZ53+PV53+RR53+TN53</f>
        <v>0</v>
      </c>
      <c r="UM53" s="115">
        <f>UL53-AF53</f>
        <v>0</v>
      </c>
      <c r="UN53" s="115">
        <f>DB53+EX53+GT53+IQ53+KO53+MU53+OQ53+QM53+SI53+UE53</f>
        <v>0</v>
      </c>
      <c r="UO53" s="115">
        <f>UN53-AW53</f>
        <v>0</v>
      </c>
      <c r="UP53" s="115"/>
      <c r="UQ53" s="115"/>
      <c r="UR53" s="115">
        <f>BU53+DQ53+FM53+HJ53+JF53+LN53+NJ53+PF53+RB53+SX53</f>
        <v>0</v>
      </c>
      <c r="US53" s="115">
        <f>UR53-P53</f>
        <v>0</v>
      </c>
      <c r="UT53" s="115"/>
      <c r="UU53" s="115"/>
      <c r="UV53" s="115"/>
      <c r="UW53" s="115"/>
      <c r="UX53" s="115"/>
      <c r="UY53" s="115"/>
      <c r="UZ53" s="115"/>
      <c r="VA53" s="130">
        <f t="shared" si="386"/>
        <v>13755238.300000001</v>
      </c>
      <c r="VB53" s="193">
        <f>BM53+DI53+FE53+HB53+IX53+LF53+NB53+OX53+QT53+SP53</f>
        <v>13411000</v>
      </c>
      <c r="VC53" s="193">
        <f>BN53+DJ53+FF53+HC53+IY53+LG53+NC53+OY53+QU53+SQ53</f>
        <v>344238.3</v>
      </c>
      <c r="VD53" s="194">
        <f t="shared" si="330"/>
        <v>13755238.300000001</v>
      </c>
      <c r="VE53" s="193">
        <f t="shared" si="387"/>
        <v>13755238.300000001</v>
      </c>
      <c r="VF53" s="175"/>
      <c r="VG53" s="175"/>
      <c r="VH53" s="175"/>
      <c r="VI53" s="194">
        <f t="shared" si="388"/>
        <v>13755238.300000001</v>
      </c>
      <c r="VJ53" s="175"/>
      <c r="VK53" s="175"/>
      <c r="VL53" s="175"/>
      <c r="VM53" s="194">
        <f t="shared" si="331"/>
        <v>0</v>
      </c>
      <c r="VN53" s="175"/>
      <c r="VO53" s="175"/>
      <c r="VP53" s="175"/>
      <c r="VQ53" s="194">
        <f t="shared" si="332"/>
        <v>0</v>
      </c>
      <c r="VR53" s="175"/>
      <c r="VS53" s="175"/>
      <c r="VT53" s="175"/>
      <c r="VU53" s="194">
        <f t="shared" si="333"/>
        <v>0</v>
      </c>
      <c r="VV53" s="175"/>
      <c r="VW53" s="175"/>
      <c r="VX53" s="175"/>
      <c r="VY53" s="175"/>
      <c r="VZ53" s="121">
        <f t="shared" si="334"/>
        <v>0</v>
      </c>
      <c r="WA53" s="192"/>
      <c r="WB53" s="192"/>
      <c r="WC53" s="192"/>
      <c r="WD53" s="194">
        <f t="shared" si="335"/>
        <v>0</v>
      </c>
      <c r="WE53" s="192"/>
      <c r="WF53" s="192"/>
      <c r="WG53" s="192"/>
      <c r="WH53" s="194">
        <f t="shared" si="336"/>
        <v>0</v>
      </c>
      <c r="WI53" s="175"/>
      <c r="WJ53" s="175"/>
      <c r="WK53" s="175"/>
      <c r="WL53" s="194">
        <f t="shared" si="337"/>
        <v>0</v>
      </c>
      <c r="WM53" s="175"/>
      <c r="WN53" s="175"/>
      <c r="WO53" s="175"/>
      <c r="WP53" s="175"/>
      <c r="WQ53" s="122">
        <f t="shared" si="338"/>
        <v>0</v>
      </c>
      <c r="WR53" s="129">
        <f t="shared" si="389"/>
        <v>0</v>
      </c>
      <c r="WS53" s="120"/>
      <c r="WT53" s="194"/>
      <c r="WU53" s="194"/>
      <c r="WV53" s="115">
        <f t="shared" si="339"/>
        <v>0</v>
      </c>
      <c r="WY53" s="115">
        <f>VI53-BT53-DP53-FL53-HI53-JE53-LM53-NI53-PE53-RA53-SW53</f>
        <v>3.7834979593753815E-10</v>
      </c>
      <c r="WZ53" s="115">
        <f>VD53-BO53-DK53-FG53-HD53-IZ53-LH53-ND53-OZ53-QV53-SR53</f>
        <v>3.7834979593753815E-10</v>
      </c>
    </row>
    <row r="54" spans="1:624" s="116" customFormat="1" ht="13.5" x14ac:dyDescent="0.25">
      <c r="A54" s="444"/>
      <c r="B54" s="447" t="s">
        <v>331</v>
      </c>
      <c r="C54" s="417"/>
      <c r="D54" s="417"/>
      <c r="E54" s="417"/>
      <c r="F54" s="295"/>
      <c r="G54" s="296"/>
      <c r="H54" s="250"/>
      <c r="I54" s="250"/>
      <c r="J54" s="238"/>
      <c r="K54" s="250"/>
      <c r="L54" s="287"/>
      <c r="M54" s="287"/>
      <c r="N54" s="287"/>
      <c r="O54" s="238"/>
      <c r="P54" s="250"/>
      <c r="Q54" s="250"/>
      <c r="R54" s="250"/>
      <c r="S54" s="238"/>
      <c r="T54" s="250"/>
      <c r="U54" s="250"/>
      <c r="V54" s="250"/>
      <c r="W54" s="238"/>
      <c r="X54" s="250"/>
      <c r="Y54" s="250"/>
      <c r="Z54" s="250"/>
      <c r="AA54" s="238"/>
      <c r="AB54" s="250"/>
      <c r="AC54" s="250"/>
      <c r="AD54" s="250"/>
      <c r="AE54" s="250"/>
      <c r="AF54" s="238"/>
      <c r="AG54" s="250"/>
      <c r="AH54" s="250"/>
      <c r="AI54" s="250"/>
      <c r="AJ54" s="238"/>
      <c r="AK54" s="250"/>
      <c r="AL54" s="250"/>
      <c r="AM54" s="250"/>
      <c r="AN54" s="238"/>
      <c r="AO54" s="250"/>
      <c r="AP54" s="250"/>
      <c r="AQ54" s="250"/>
      <c r="AR54" s="238"/>
      <c r="AS54" s="250"/>
      <c r="AT54" s="250"/>
      <c r="AU54" s="250"/>
      <c r="AV54" s="238"/>
      <c r="AW54" s="238"/>
      <c r="AX54" s="250"/>
      <c r="AY54" s="238"/>
      <c r="AZ54" s="238"/>
      <c r="BA54" s="238"/>
      <c r="BB54" s="239"/>
      <c r="BC54" s="239"/>
      <c r="BD54" s="238"/>
      <c r="BE54" s="240"/>
      <c r="BF54" s="241"/>
      <c r="BG54" s="241"/>
      <c r="BH54" s="250"/>
      <c r="BI54" s="242"/>
      <c r="BJ54" s="241"/>
      <c r="BK54" s="297"/>
      <c r="BL54" s="251"/>
      <c r="BM54" s="297"/>
      <c r="BN54" s="288"/>
      <c r="BO54" s="238"/>
      <c r="BP54" s="251"/>
      <c r="BQ54" s="251"/>
      <c r="BR54" s="251"/>
      <c r="BS54" s="251"/>
      <c r="BT54" s="238"/>
      <c r="BU54" s="288"/>
      <c r="BV54" s="288"/>
      <c r="BW54" s="288"/>
      <c r="BX54" s="238"/>
      <c r="BY54" s="288"/>
      <c r="BZ54" s="288"/>
      <c r="CA54" s="288"/>
      <c r="CB54" s="238"/>
      <c r="CC54" s="288"/>
      <c r="CD54" s="288"/>
      <c r="CE54" s="288"/>
      <c r="CF54" s="238"/>
      <c r="CG54" s="288"/>
      <c r="CH54" s="288"/>
      <c r="CI54" s="288"/>
      <c r="CJ54" s="251"/>
      <c r="CK54" s="238"/>
      <c r="CL54" s="288"/>
      <c r="CM54" s="288"/>
      <c r="CN54" s="288"/>
      <c r="CO54" s="238"/>
      <c r="CP54" s="288"/>
      <c r="CQ54" s="288"/>
      <c r="CR54" s="288"/>
      <c r="CS54" s="238"/>
      <c r="CT54" s="288"/>
      <c r="CU54" s="288"/>
      <c r="CV54" s="288"/>
      <c r="CW54" s="238"/>
      <c r="CX54" s="288"/>
      <c r="CY54" s="288"/>
      <c r="CZ54" s="288"/>
      <c r="DA54" s="251"/>
      <c r="DB54" s="238"/>
      <c r="DC54" s="251"/>
      <c r="DD54" s="251"/>
      <c r="DE54" s="238"/>
      <c r="DF54" s="238"/>
      <c r="DG54" s="243"/>
      <c r="DH54" s="244"/>
      <c r="DI54" s="287"/>
      <c r="DJ54" s="287"/>
      <c r="DK54" s="250"/>
      <c r="DL54" s="250"/>
      <c r="DM54" s="287"/>
      <c r="DN54" s="287"/>
      <c r="DO54" s="287"/>
      <c r="DP54" s="238"/>
      <c r="DQ54" s="287"/>
      <c r="DR54" s="287"/>
      <c r="DS54" s="287"/>
      <c r="DT54" s="238"/>
      <c r="DU54" s="287"/>
      <c r="DV54" s="287"/>
      <c r="DW54" s="287"/>
      <c r="DX54" s="238"/>
      <c r="DY54" s="287"/>
      <c r="DZ54" s="287"/>
      <c r="EA54" s="287"/>
      <c r="EB54" s="238"/>
      <c r="EC54" s="287"/>
      <c r="ED54" s="298"/>
      <c r="EE54" s="287"/>
      <c r="EF54" s="265"/>
      <c r="EG54" s="259"/>
      <c r="EH54" s="287"/>
      <c r="EI54" s="287"/>
      <c r="EJ54" s="287"/>
      <c r="EK54" s="238"/>
      <c r="EL54" s="287"/>
      <c r="EM54" s="287"/>
      <c r="EN54" s="287"/>
      <c r="EO54" s="238"/>
      <c r="EP54" s="287"/>
      <c r="EQ54" s="287"/>
      <c r="ER54" s="287"/>
      <c r="ES54" s="238"/>
      <c r="ET54" s="287"/>
      <c r="EU54" s="298"/>
      <c r="EV54" s="287"/>
      <c r="EW54" s="265"/>
      <c r="EX54" s="260"/>
      <c r="EY54" s="238"/>
      <c r="EZ54" s="250"/>
      <c r="FA54" s="238"/>
      <c r="FB54" s="238"/>
      <c r="FC54" s="246"/>
      <c r="FD54" s="244"/>
      <c r="FE54" s="287"/>
      <c r="FF54" s="287"/>
      <c r="FG54" s="250"/>
      <c r="FH54" s="250"/>
      <c r="FI54" s="250"/>
      <c r="FJ54" s="250"/>
      <c r="FK54" s="250"/>
      <c r="FL54" s="238"/>
      <c r="FM54" s="287"/>
      <c r="FN54" s="287"/>
      <c r="FO54" s="287"/>
      <c r="FP54" s="238"/>
      <c r="FQ54" s="287"/>
      <c r="FR54" s="287"/>
      <c r="FS54" s="287"/>
      <c r="FT54" s="238"/>
      <c r="FU54" s="287"/>
      <c r="FV54" s="287"/>
      <c r="FW54" s="287"/>
      <c r="FX54" s="238"/>
      <c r="FY54" s="287"/>
      <c r="FZ54" s="287"/>
      <c r="GA54" s="287"/>
      <c r="GB54" s="265"/>
      <c r="GC54" s="259"/>
      <c r="GD54" s="289"/>
      <c r="GE54" s="289"/>
      <c r="GF54" s="289"/>
      <c r="GG54" s="238"/>
      <c r="GH54" s="289"/>
      <c r="GI54" s="289"/>
      <c r="GJ54" s="289"/>
      <c r="GK54" s="238"/>
      <c r="GL54" s="287"/>
      <c r="GM54" s="287"/>
      <c r="GN54" s="287"/>
      <c r="GO54" s="238"/>
      <c r="GP54" s="287"/>
      <c r="GQ54" s="287"/>
      <c r="GR54" s="287"/>
      <c r="GS54" s="265"/>
      <c r="GT54" s="260"/>
      <c r="GU54" s="238"/>
      <c r="GV54" s="250"/>
      <c r="GW54" s="238"/>
      <c r="GX54" s="238"/>
      <c r="GY54" s="246"/>
      <c r="GZ54" s="244"/>
      <c r="HA54" s="244"/>
      <c r="HB54" s="287"/>
      <c r="HC54" s="287"/>
      <c r="HD54" s="250"/>
      <c r="HE54" s="250"/>
      <c r="HF54" s="287"/>
      <c r="HG54" s="287"/>
      <c r="HH54" s="238"/>
      <c r="HI54" s="238"/>
      <c r="HJ54" s="287"/>
      <c r="HK54" s="287"/>
      <c r="HL54" s="287"/>
      <c r="HM54" s="238"/>
      <c r="HN54" s="287"/>
      <c r="HO54" s="287"/>
      <c r="HP54" s="287"/>
      <c r="HQ54" s="238"/>
      <c r="HR54" s="287"/>
      <c r="HS54" s="287"/>
      <c r="HT54" s="287"/>
      <c r="HU54" s="238"/>
      <c r="HV54" s="287"/>
      <c r="HW54" s="290"/>
      <c r="HX54" s="287"/>
      <c r="HY54" s="265"/>
      <c r="HZ54" s="259"/>
      <c r="IA54" s="287"/>
      <c r="IB54" s="287"/>
      <c r="IC54" s="287"/>
      <c r="ID54" s="238"/>
      <c r="IE54" s="287"/>
      <c r="IF54" s="287"/>
      <c r="IG54" s="287"/>
      <c r="IH54" s="238"/>
      <c r="II54" s="287"/>
      <c r="IJ54" s="287"/>
      <c r="IK54" s="287"/>
      <c r="IL54" s="238"/>
      <c r="IM54" s="287"/>
      <c r="IN54" s="290"/>
      <c r="IO54" s="287"/>
      <c r="IP54" s="265"/>
      <c r="IQ54" s="260"/>
      <c r="IR54" s="238"/>
      <c r="IS54" s="250"/>
      <c r="IT54" s="238"/>
      <c r="IU54" s="238"/>
      <c r="IV54" s="246"/>
      <c r="IW54" s="244"/>
      <c r="IX54" s="299"/>
      <c r="IY54" s="291"/>
      <c r="IZ54" s="247"/>
      <c r="JA54" s="254"/>
      <c r="JB54" s="254"/>
      <c r="JC54" s="254"/>
      <c r="JD54" s="254"/>
      <c r="JE54" s="254"/>
      <c r="JF54" s="291"/>
      <c r="JG54" s="291"/>
      <c r="JH54" s="291"/>
      <c r="JI54" s="247">
        <f t="shared" si="394"/>
        <v>0</v>
      </c>
      <c r="JJ54" s="291"/>
      <c r="JK54" s="291"/>
      <c r="JL54" s="291"/>
      <c r="JM54" s="247"/>
      <c r="JN54" s="291"/>
      <c r="JO54" s="291"/>
      <c r="JP54" s="291"/>
      <c r="JQ54" s="247">
        <f t="shared" si="393"/>
        <v>0</v>
      </c>
      <c r="JR54" s="291"/>
      <c r="JS54" s="291"/>
      <c r="JT54" s="291"/>
      <c r="JU54" s="270"/>
      <c r="JV54" s="261">
        <f t="shared" si="395"/>
        <v>0</v>
      </c>
      <c r="JW54" s="562"/>
      <c r="JX54" s="590"/>
      <c r="JY54" s="591"/>
      <c r="JZ54" s="575"/>
      <c r="KA54" s="291"/>
      <c r="KB54" s="247">
        <f>JW54+JZ54+KA54</f>
        <v>0</v>
      </c>
      <c r="KC54" s="291"/>
      <c r="KD54" s="291"/>
      <c r="KE54" s="291"/>
      <c r="KF54" s="247"/>
      <c r="KG54" s="291"/>
      <c r="KH54" s="291"/>
      <c r="KI54" s="291"/>
      <c r="KJ54" s="247">
        <f t="shared" si="396"/>
        <v>0</v>
      </c>
      <c r="KK54" s="291"/>
      <c r="KL54" s="291"/>
      <c r="KM54" s="291"/>
      <c r="KN54" s="270"/>
      <c r="KO54" s="262">
        <f>JI54+KF54+KJ54+KN54</f>
        <v>0</v>
      </c>
      <c r="KP54" s="247"/>
      <c r="KQ54" s="254">
        <f>JE54-JV54</f>
        <v>0</v>
      </c>
      <c r="KR54" s="247"/>
      <c r="KS54" s="248"/>
      <c r="KT54" s="211">
        <f>JV54-KO54</f>
        <v>0</v>
      </c>
      <c r="KU54" s="211"/>
      <c r="KV54" s="211"/>
      <c r="KW54" s="211"/>
      <c r="KX54" s="211"/>
      <c r="KY54" s="211"/>
      <c r="KZ54" s="211"/>
      <c r="LA54" s="211"/>
      <c r="LB54" s="211"/>
      <c r="LC54" s="211"/>
      <c r="LD54" s="211"/>
      <c r="LF54" s="170"/>
      <c r="LG54" s="175"/>
      <c r="LH54" s="194"/>
      <c r="LI54" s="193"/>
      <c r="LJ54" s="193"/>
      <c r="LK54" s="193"/>
      <c r="LL54" s="193"/>
      <c r="LM54" s="194"/>
      <c r="LN54" s="175"/>
      <c r="LO54" s="175"/>
      <c r="LP54" s="175"/>
      <c r="LQ54" s="194"/>
      <c r="LR54" s="175"/>
      <c r="LS54" s="175"/>
      <c r="LT54" s="175"/>
      <c r="LU54" s="194"/>
      <c r="LV54" s="175"/>
      <c r="LW54" s="175"/>
      <c r="LX54" s="175"/>
      <c r="LY54" s="194"/>
      <c r="LZ54" s="175"/>
      <c r="MA54" s="175"/>
      <c r="MB54" s="175"/>
      <c r="MC54" s="123"/>
      <c r="MD54" s="121"/>
      <c r="ME54" s="175"/>
      <c r="MF54" s="175"/>
      <c r="MG54" s="175"/>
      <c r="MH54" s="194"/>
      <c r="MI54" s="175"/>
      <c r="MJ54" s="175"/>
      <c r="MK54" s="175"/>
      <c r="ML54" s="194"/>
      <c r="MM54" s="175"/>
      <c r="MN54" s="175"/>
      <c r="MO54" s="175"/>
      <c r="MP54" s="194"/>
      <c r="MQ54" s="175"/>
      <c r="MR54" s="175"/>
      <c r="MS54" s="175"/>
      <c r="MT54" s="123"/>
      <c r="MU54" s="121"/>
      <c r="MV54" s="17"/>
      <c r="MW54" s="193"/>
      <c r="MX54" s="194"/>
      <c r="MY54" s="194"/>
      <c r="MZ54" s="115"/>
      <c r="NA54" s="115"/>
      <c r="NB54" s="175"/>
      <c r="NC54" s="175"/>
      <c r="ND54" s="194"/>
      <c r="NE54" s="175"/>
      <c r="NF54" s="175"/>
      <c r="NG54" s="175"/>
      <c r="NH54" s="175"/>
      <c r="NI54" s="194"/>
      <c r="NJ54" s="175"/>
      <c r="NK54" s="175"/>
      <c r="NL54" s="175"/>
      <c r="NM54" s="194"/>
      <c r="NN54" s="175"/>
      <c r="NO54" s="175"/>
      <c r="NP54" s="175"/>
      <c r="NQ54" s="194"/>
      <c r="NR54" s="175"/>
      <c r="NS54" s="175"/>
      <c r="NT54" s="175"/>
      <c r="NU54" s="194"/>
      <c r="NV54" s="175"/>
      <c r="NW54" s="175"/>
      <c r="NX54" s="175"/>
      <c r="NY54" s="123"/>
      <c r="NZ54" s="121"/>
      <c r="OA54" s="192"/>
      <c r="OB54" s="192"/>
      <c r="OC54" s="192"/>
      <c r="OD54" s="194"/>
      <c r="OE54" s="192"/>
      <c r="OF54" s="192"/>
      <c r="OG54" s="192"/>
      <c r="OH54" s="194"/>
      <c r="OI54" s="175"/>
      <c r="OJ54" s="175"/>
      <c r="OK54" s="175"/>
      <c r="OL54" s="194"/>
      <c r="OM54" s="175"/>
      <c r="ON54" s="175"/>
      <c r="OO54" s="175"/>
      <c r="OP54" s="123"/>
      <c r="OQ54" s="122"/>
      <c r="OR54" s="17"/>
      <c r="OS54" s="193"/>
      <c r="OT54" s="194"/>
      <c r="OU54" s="194"/>
      <c r="OV54" s="115"/>
      <c r="OX54" s="175"/>
      <c r="OY54" s="175"/>
      <c r="OZ54" s="194"/>
      <c r="PA54" s="193"/>
      <c r="PB54" s="193"/>
      <c r="PC54" s="193"/>
      <c r="PD54" s="193"/>
      <c r="PE54" s="194"/>
      <c r="PF54" s="175"/>
      <c r="PG54" s="175"/>
      <c r="PH54" s="175"/>
      <c r="PI54" s="194"/>
      <c r="PJ54" s="175"/>
      <c r="PK54" s="175"/>
      <c r="PL54" s="175"/>
      <c r="PM54" s="194"/>
      <c r="PN54" s="175"/>
      <c r="PO54" s="175"/>
      <c r="PP54" s="175"/>
      <c r="PQ54" s="194"/>
      <c r="PR54" s="175"/>
      <c r="PS54" s="175"/>
      <c r="PT54" s="175"/>
      <c r="PU54" s="123"/>
      <c r="PV54" s="121"/>
      <c r="PW54" s="175"/>
      <c r="PX54" s="175"/>
      <c r="PY54" s="175"/>
      <c r="PZ54" s="194"/>
      <c r="QA54" s="175"/>
      <c r="QB54" s="175"/>
      <c r="QC54" s="175"/>
      <c r="QD54" s="194"/>
      <c r="QE54" s="175"/>
      <c r="QF54" s="175"/>
      <c r="QG54" s="175"/>
      <c r="QH54" s="194"/>
      <c r="QI54" s="175"/>
      <c r="QJ54" s="175"/>
      <c r="QK54" s="175"/>
      <c r="QL54" s="123"/>
      <c r="QM54" s="122"/>
      <c r="QN54" s="17"/>
      <c r="QO54" s="193"/>
      <c r="QP54" s="194"/>
      <c r="QQ54" s="194"/>
      <c r="QR54" s="115"/>
      <c r="QT54" s="175"/>
      <c r="QU54" s="175"/>
      <c r="QV54" s="194"/>
      <c r="QW54" s="193"/>
      <c r="QX54" s="193"/>
      <c r="QY54" s="193"/>
      <c r="QZ54" s="193"/>
      <c r="RA54" s="194"/>
      <c r="RB54" s="175"/>
      <c r="RC54" s="175"/>
      <c r="RD54" s="175"/>
      <c r="RE54" s="194"/>
      <c r="RF54" s="175"/>
      <c r="RG54" s="175"/>
      <c r="RH54" s="175"/>
      <c r="RI54" s="194"/>
      <c r="RJ54" s="175"/>
      <c r="RK54" s="175"/>
      <c r="RL54" s="175"/>
      <c r="RM54" s="194"/>
      <c r="RN54" s="175"/>
      <c r="RO54" s="175"/>
      <c r="RP54" s="175"/>
      <c r="RQ54" s="123"/>
      <c r="RR54" s="121"/>
      <c r="RS54" s="175"/>
      <c r="RT54" s="175"/>
      <c r="RU54" s="175"/>
      <c r="RV54" s="194"/>
      <c r="RW54" s="175"/>
      <c r="RX54" s="175"/>
      <c r="RY54" s="175"/>
      <c r="RZ54" s="194"/>
      <c r="SA54" s="175"/>
      <c r="SB54" s="175"/>
      <c r="SC54" s="175"/>
      <c r="SD54" s="194"/>
      <c r="SE54" s="175"/>
      <c r="SF54" s="175"/>
      <c r="SG54" s="175"/>
      <c r="SH54" s="123"/>
      <c r="SI54" s="122"/>
      <c r="SJ54" s="17"/>
      <c r="SK54" s="193"/>
      <c r="SL54" s="194"/>
      <c r="SM54" s="194"/>
      <c r="SN54" s="115"/>
      <c r="SP54" s="175"/>
      <c r="SQ54" s="175"/>
      <c r="SR54" s="194"/>
      <c r="SS54" s="193"/>
      <c r="ST54" s="193"/>
      <c r="SU54" s="193"/>
      <c r="SV54" s="193"/>
      <c r="SW54" s="194"/>
      <c r="SX54" s="175"/>
      <c r="SY54" s="175"/>
      <c r="SZ54" s="175"/>
      <c r="TA54" s="194"/>
      <c r="TB54" s="175"/>
      <c r="TC54" s="175"/>
      <c r="TD54" s="175"/>
      <c r="TE54" s="194"/>
      <c r="TF54" s="175"/>
      <c r="TG54" s="175"/>
      <c r="TH54" s="175"/>
      <c r="TI54" s="194"/>
      <c r="TJ54" s="175"/>
      <c r="TK54" s="175"/>
      <c r="TL54" s="175"/>
      <c r="TM54" s="123"/>
      <c r="TN54" s="121"/>
      <c r="TO54" s="175"/>
      <c r="TP54" s="175"/>
      <c r="TQ54" s="175"/>
      <c r="TR54" s="194"/>
      <c r="TS54" s="192"/>
      <c r="TT54" s="192"/>
      <c r="TU54" s="192"/>
      <c r="TV54" s="194"/>
      <c r="TW54" s="175"/>
      <c r="TX54" s="175"/>
      <c r="TY54" s="175"/>
      <c r="TZ54" s="194"/>
      <c r="UA54" s="175"/>
      <c r="UB54" s="175"/>
      <c r="UC54" s="175"/>
      <c r="UD54" s="123"/>
      <c r="UE54" s="122"/>
      <c r="UF54" s="17"/>
      <c r="UG54" s="193"/>
      <c r="UH54" s="194"/>
      <c r="UI54" s="194"/>
      <c r="UJ54" s="194"/>
      <c r="UK54" s="115"/>
      <c r="UL54" s="115"/>
      <c r="UM54" s="115"/>
      <c r="UN54" s="115"/>
      <c r="UO54" s="115"/>
      <c r="UP54" s="115"/>
      <c r="UQ54" s="115"/>
      <c r="UR54" s="115"/>
      <c r="US54" s="115"/>
      <c r="UT54" s="115"/>
      <c r="UU54" s="115"/>
      <c r="UV54" s="115"/>
      <c r="UW54" s="115"/>
      <c r="UX54" s="115"/>
      <c r="UY54" s="115"/>
      <c r="UZ54" s="115"/>
      <c r="VA54" s="130"/>
      <c r="VB54" s="193"/>
      <c r="VC54" s="193"/>
      <c r="VD54" s="194"/>
      <c r="VE54" s="193"/>
      <c r="VF54" s="175"/>
      <c r="VG54" s="175"/>
      <c r="VH54" s="175"/>
      <c r="VI54" s="194"/>
      <c r="VJ54" s="175"/>
      <c r="VK54" s="175"/>
      <c r="VL54" s="175"/>
      <c r="VM54" s="194"/>
      <c r="VN54" s="175"/>
      <c r="VO54" s="175"/>
      <c r="VP54" s="175"/>
      <c r="VQ54" s="194"/>
      <c r="VR54" s="175"/>
      <c r="VS54" s="175"/>
      <c r="VT54" s="175"/>
      <c r="VU54" s="194"/>
      <c r="VV54" s="175"/>
      <c r="VW54" s="175"/>
      <c r="VX54" s="175"/>
      <c r="VY54" s="175"/>
      <c r="VZ54" s="121"/>
      <c r="WA54" s="192"/>
      <c r="WB54" s="192"/>
      <c r="WC54" s="192"/>
      <c r="WD54" s="194"/>
      <c r="WE54" s="192"/>
      <c r="WF54" s="192"/>
      <c r="WG54" s="192"/>
      <c r="WH54" s="194"/>
      <c r="WI54" s="175"/>
      <c r="WJ54" s="175"/>
      <c r="WK54" s="175"/>
      <c r="WL54" s="194"/>
      <c r="WM54" s="175"/>
      <c r="WN54" s="175"/>
      <c r="WO54" s="175"/>
      <c r="WP54" s="175"/>
      <c r="WQ54" s="122"/>
      <c r="WR54" s="129"/>
      <c r="WS54" s="120"/>
      <c r="WT54" s="194"/>
      <c r="WU54" s="194"/>
      <c r="WV54" s="115"/>
      <c r="WY54" s="115"/>
      <c r="WZ54" s="115"/>
    </row>
    <row r="55" spans="1:624" s="116" customFormat="1" ht="13.5" x14ac:dyDescent="0.25">
      <c r="A55" s="444"/>
      <c r="B55" s="537" t="s">
        <v>330</v>
      </c>
      <c r="C55" s="537"/>
      <c r="D55" s="537"/>
      <c r="E55" s="537"/>
      <c r="F55" s="538"/>
      <c r="G55" s="296" t="s">
        <v>138</v>
      </c>
      <c r="H55" s="250"/>
      <c r="I55" s="250"/>
      <c r="J55" s="238"/>
      <c r="K55" s="250"/>
      <c r="L55" s="287"/>
      <c r="M55" s="287"/>
      <c r="N55" s="287"/>
      <c r="O55" s="238"/>
      <c r="P55" s="250"/>
      <c r="Q55" s="250"/>
      <c r="R55" s="250"/>
      <c r="S55" s="238"/>
      <c r="T55" s="250"/>
      <c r="U55" s="250"/>
      <c r="V55" s="250"/>
      <c r="W55" s="238"/>
      <c r="X55" s="250"/>
      <c r="Y55" s="250"/>
      <c r="Z55" s="250"/>
      <c r="AA55" s="238"/>
      <c r="AB55" s="250"/>
      <c r="AC55" s="250"/>
      <c r="AD55" s="250"/>
      <c r="AE55" s="250"/>
      <c r="AF55" s="238"/>
      <c r="AG55" s="250"/>
      <c r="AH55" s="250"/>
      <c r="AI55" s="250"/>
      <c r="AJ55" s="238"/>
      <c r="AK55" s="250"/>
      <c r="AL55" s="250"/>
      <c r="AM55" s="250"/>
      <c r="AN55" s="238"/>
      <c r="AO55" s="250"/>
      <c r="AP55" s="250"/>
      <c r="AQ55" s="250"/>
      <c r="AR55" s="238"/>
      <c r="AS55" s="250"/>
      <c r="AT55" s="250"/>
      <c r="AU55" s="250"/>
      <c r="AV55" s="238"/>
      <c r="AW55" s="238"/>
      <c r="AX55" s="250"/>
      <c r="AY55" s="238"/>
      <c r="AZ55" s="238"/>
      <c r="BA55" s="238"/>
      <c r="BB55" s="239"/>
      <c r="BC55" s="239"/>
      <c r="BD55" s="238"/>
      <c r="BE55" s="240"/>
      <c r="BF55" s="241"/>
      <c r="BG55" s="241"/>
      <c r="BH55" s="250"/>
      <c r="BI55" s="242"/>
      <c r="BJ55" s="241"/>
      <c r="BK55" s="297"/>
      <c r="BL55" s="251"/>
      <c r="BM55" s="297"/>
      <c r="BN55" s="288"/>
      <c r="BO55" s="238"/>
      <c r="BP55" s="251"/>
      <c r="BQ55" s="251"/>
      <c r="BR55" s="251"/>
      <c r="BS55" s="251"/>
      <c r="BT55" s="238"/>
      <c r="BU55" s="288"/>
      <c r="BV55" s="288"/>
      <c r="BW55" s="288"/>
      <c r="BX55" s="238"/>
      <c r="BY55" s="288"/>
      <c r="BZ55" s="288"/>
      <c r="CA55" s="288"/>
      <c r="CB55" s="238"/>
      <c r="CC55" s="288"/>
      <c r="CD55" s="288"/>
      <c r="CE55" s="288"/>
      <c r="CF55" s="238"/>
      <c r="CG55" s="288"/>
      <c r="CH55" s="288"/>
      <c r="CI55" s="288"/>
      <c r="CJ55" s="251"/>
      <c r="CK55" s="238"/>
      <c r="CL55" s="288"/>
      <c r="CM55" s="288"/>
      <c r="CN55" s="288"/>
      <c r="CO55" s="238"/>
      <c r="CP55" s="288"/>
      <c r="CQ55" s="288"/>
      <c r="CR55" s="288"/>
      <c r="CS55" s="238"/>
      <c r="CT55" s="288"/>
      <c r="CU55" s="288"/>
      <c r="CV55" s="288"/>
      <c r="CW55" s="238"/>
      <c r="CX55" s="288"/>
      <c r="CY55" s="288"/>
      <c r="CZ55" s="288"/>
      <c r="DA55" s="251"/>
      <c r="DB55" s="238"/>
      <c r="DC55" s="251"/>
      <c r="DD55" s="251"/>
      <c r="DE55" s="238"/>
      <c r="DF55" s="238"/>
      <c r="DG55" s="243"/>
      <c r="DH55" s="244"/>
      <c r="DI55" s="287"/>
      <c r="DJ55" s="287"/>
      <c r="DK55" s="250"/>
      <c r="DL55" s="250"/>
      <c r="DM55" s="287"/>
      <c r="DN55" s="287"/>
      <c r="DO55" s="287"/>
      <c r="DP55" s="238"/>
      <c r="DQ55" s="287"/>
      <c r="DR55" s="287"/>
      <c r="DS55" s="287"/>
      <c r="DT55" s="238"/>
      <c r="DU55" s="287"/>
      <c r="DV55" s="287"/>
      <c r="DW55" s="287"/>
      <c r="DX55" s="238"/>
      <c r="DY55" s="287"/>
      <c r="DZ55" s="287"/>
      <c r="EA55" s="287"/>
      <c r="EB55" s="238"/>
      <c r="EC55" s="287"/>
      <c r="ED55" s="298"/>
      <c r="EE55" s="287"/>
      <c r="EF55" s="265"/>
      <c r="EG55" s="259"/>
      <c r="EH55" s="287"/>
      <c r="EI55" s="287"/>
      <c r="EJ55" s="287"/>
      <c r="EK55" s="238"/>
      <c r="EL55" s="287"/>
      <c r="EM55" s="287"/>
      <c r="EN55" s="287"/>
      <c r="EO55" s="238"/>
      <c r="EP55" s="287"/>
      <c r="EQ55" s="287"/>
      <c r="ER55" s="287"/>
      <c r="ES55" s="238"/>
      <c r="ET55" s="287"/>
      <c r="EU55" s="298"/>
      <c r="EV55" s="287"/>
      <c r="EW55" s="265"/>
      <c r="EX55" s="260"/>
      <c r="EY55" s="238"/>
      <c r="EZ55" s="250"/>
      <c r="FA55" s="238"/>
      <c r="FB55" s="238"/>
      <c r="FC55" s="246"/>
      <c r="FD55" s="244"/>
      <c r="FE55" s="287"/>
      <c r="FF55" s="287"/>
      <c r="FG55" s="250"/>
      <c r="FH55" s="250"/>
      <c r="FI55" s="250"/>
      <c r="FJ55" s="250"/>
      <c r="FK55" s="250"/>
      <c r="FL55" s="238"/>
      <c r="FM55" s="287"/>
      <c r="FN55" s="287"/>
      <c r="FO55" s="287"/>
      <c r="FP55" s="238"/>
      <c r="FQ55" s="287"/>
      <c r="FR55" s="287"/>
      <c r="FS55" s="287"/>
      <c r="FT55" s="238"/>
      <c r="FU55" s="287"/>
      <c r="FV55" s="287"/>
      <c r="FW55" s="287"/>
      <c r="FX55" s="238"/>
      <c r="FY55" s="287"/>
      <c r="FZ55" s="287"/>
      <c r="GA55" s="287"/>
      <c r="GB55" s="265"/>
      <c r="GC55" s="259"/>
      <c r="GD55" s="289"/>
      <c r="GE55" s="289"/>
      <c r="GF55" s="289"/>
      <c r="GG55" s="238"/>
      <c r="GH55" s="289"/>
      <c r="GI55" s="289"/>
      <c r="GJ55" s="289"/>
      <c r="GK55" s="238"/>
      <c r="GL55" s="287"/>
      <c r="GM55" s="287"/>
      <c r="GN55" s="287"/>
      <c r="GO55" s="238"/>
      <c r="GP55" s="287"/>
      <c r="GQ55" s="287"/>
      <c r="GR55" s="287"/>
      <c r="GS55" s="265"/>
      <c r="GT55" s="260"/>
      <c r="GU55" s="238"/>
      <c r="GV55" s="250"/>
      <c r="GW55" s="238"/>
      <c r="GX55" s="238"/>
      <c r="GY55" s="246"/>
      <c r="GZ55" s="244"/>
      <c r="HA55" s="244"/>
      <c r="HB55" s="287"/>
      <c r="HC55" s="287"/>
      <c r="HD55" s="250"/>
      <c r="HE55" s="250"/>
      <c r="HF55" s="287"/>
      <c r="HG55" s="287"/>
      <c r="HH55" s="238"/>
      <c r="HI55" s="238"/>
      <c r="HJ55" s="287"/>
      <c r="HK55" s="287"/>
      <c r="HL55" s="287"/>
      <c r="HM55" s="238"/>
      <c r="HN55" s="287"/>
      <c r="HO55" s="287"/>
      <c r="HP55" s="287"/>
      <c r="HQ55" s="238"/>
      <c r="HR55" s="287"/>
      <c r="HS55" s="287"/>
      <c r="HT55" s="287"/>
      <c r="HU55" s="238"/>
      <c r="HV55" s="287"/>
      <c r="HW55" s="290"/>
      <c r="HX55" s="287"/>
      <c r="HY55" s="265"/>
      <c r="HZ55" s="259"/>
      <c r="IA55" s="287"/>
      <c r="IB55" s="287"/>
      <c r="IC55" s="287"/>
      <c r="ID55" s="238"/>
      <c r="IE55" s="287"/>
      <c r="IF55" s="287"/>
      <c r="IG55" s="287"/>
      <c r="IH55" s="238"/>
      <c r="II55" s="287"/>
      <c r="IJ55" s="287"/>
      <c r="IK55" s="287"/>
      <c r="IL55" s="238"/>
      <c r="IM55" s="287"/>
      <c r="IN55" s="290"/>
      <c r="IO55" s="287"/>
      <c r="IP55" s="265"/>
      <c r="IQ55" s="260"/>
      <c r="IR55" s="238"/>
      <c r="IS55" s="250"/>
      <c r="IT55" s="238"/>
      <c r="IU55" s="238"/>
      <c r="IV55" s="246"/>
      <c r="IW55" s="244"/>
      <c r="IX55" s="299"/>
      <c r="IY55" s="291"/>
      <c r="IZ55" s="247"/>
      <c r="JA55" s="254"/>
      <c r="JB55" s="254"/>
      <c r="JC55" s="254"/>
      <c r="JD55" s="254"/>
      <c r="JE55" s="254"/>
      <c r="JF55" s="291"/>
      <c r="JG55" s="291"/>
      <c r="JH55" s="291"/>
      <c r="JI55" s="247">
        <f t="shared" si="394"/>
        <v>0</v>
      </c>
      <c r="JJ55" s="291"/>
      <c r="JK55" s="291"/>
      <c r="JL55" s="291"/>
      <c r="JM55" s="247"/>
      <c r="JN55" s="291"/>
      <c r="JO55" s="291"/>
      <c r="JP55" s="291"/>
      <c r="JQ55" s="247">
        <f t="shared" si="393"/>
        <v>0</v>
      </c>
      <c r="JR55" s="291"/>
      <c r="JS55" s="291"/>
      <c r="JT55" s="291"/>
      <c r="JU55" s="270"/>
      <c r="JV55" s="261">
        <f t="shared" si="395"/>
        <v>0</v>
      </c>
      <c r="JW55" s="562"/>
      <c r="JX55" s="590"/>
      <c r="JY55" s="591"/>
      <c r="JZ55" s="575"/>
      <c r="KA55" s="291"/>
      <c r="KB55" s="247">
        <f>JW55+JZ55+KA55</f>
        <v>0</v>
      </c>
      <c r="KC55" s="291"/>
      <c r="KD55" s="291"/>
      <c r="KE55" s="291"/>
      <c r="KF55" s="247"/>
      <c r="KG55" s="291"/>
      <c r="KH55" s="291"/>
      <c r="KI55" s="291"/>
      <c r="KJ55" s="247">
        <f t="shared" si="396"/>
        <v>0</v>
      </c>
      <c r="KK55" s="291"/>
      <c r="KL55" s="291"/>
      <c r="KM55" s="291"/>
      <c r="KN55" s="270"/>
      <c r="KO55" s="262">
        <f>JI55+KF55+KJ55+KN55</f>
        <v>0</v>
      </c>
      <c r="KP55" s="247"/>
      <c r="KQ55" s="254">
        <f>JE55-JV55</f>
        <v>0</v>
      </c>
      <c r="KR55" s="247"/>
      <c r="KS55" s="248"/>
      <c r="KT55" s="211"/>
      <c r="KU55" s="211"/>
      <c r="KV55" s="211"/>
      <c r="KW55" s="211"/>
      <c r="KX55" s="211"/>
      <c r="KY55" s="211"/>
      <c r="KZ55" s="211"/>
      <c r="LA55" s="211"/>
      <c r="LB55" s="211"/>
      <c r="LC55" s="211"/>
      <c r="LD55" s="211"/>
      <c r="LF55" s="170"/>
      <c r="LG55" s="175"/>
      <c r="LH55" s="194"/>
      <c r="LI55" s="193"/>
      <c r="LJ55" s="193"/>
      <c r="LK55" s="193"/>
      <c r="LL55" s="193"/>
      <c r="LM55" s="194"/>
      <c r="LN55" s="175"/>
      <c r="LO55" s="175"/>
      <c r="LP55" s="175"/>
      <c r="LQ55" s="194"/>
      <c r="LR55" s="175"/>
      <c r="LS55" s="175"/>
      <c r="LT55" s="175"/>
      <c r="LU55" s="194"/>
      <c r="LV55" s="175"/>
      <c r="LW55" s="175"/>
      <c r="LX55" s="175"/>
      <c r="LY55" s="194"/>
      <c r="LZ55" s="175"/>
      <c r="MA55" s="175"/>
      <c r="MB55" s="175"/>
      <c r="MC55" s="123"/>
      <c r="MD55" s="121"/>
      <c r="ME55" s="175"/>
      <c r="MF55" s="175"/>
      <c r="MG55" s="175"/>
      <c r="MH55" s="194"/>
      <c r="MI55" s="175"/>
      <c r="MJ55" s="175"/>
      <c r="MK55" s="175"/>
      <c r="ML55" s="194"/>
      <c r="MM55" s="175"/>
      <c r="MN55" s="175"/>
      <c r="MO55" s="175"/>
      <c r="MP55" s="194"/>
      <c r="MQ55" s="175"/>
      <c r="MR55" s="175"/>
      <c r="MS55" s="175"/>
      <c r="MT55" s="123"/>
      <c r="MU55" s="121"/>
      <c r="MV55" s="17"/>
      <c r="MW55" s="193"/>
      <c r="MX55" s="194"/>
      <c r="MY55" s="194"/>
      <c r="MZ55" s="115"/>
      <c r="NA55" s="115"/>
      <c r="NB55" s="175"/>
      <c r="NC55" s="175"/>
      <c r="ND55" s="194"/>
      <c r="NE55" s="175"/>
      <c r="NF55" s="175"/>
      <c r="NG55" s="175"/>
      <c r="NH55" s="175"/>
      <c r="NI55" s="194"/>
      <c r="NJ55" s="175"/>
      <c r="NK55" s="175"/>
      <c r="NL55" s="175"/>
      <c r="NM55" s="194"/>
      <c r="NN55" s="175"/>
      <c r="NO55" s="175"/>
      <c r="NP55" s="175"/>
      <c r="NQ55" s="194"/>
      <c r="NR55" s="175"/>
      <c r="NS55" s="175"/>
      <c r="NT55" s="175"/>
      <c r="NU55" s="194"/>
      <c r="NV55" s="175"/>
      <c r="NW55" s="175"/>
      <c r="NX55" s="175"/>
      <c r="NY55" s="123"/>
      <c r="NZ55" s="121"/>
      <c r="OA55" s="192"/>
      <c r="OB55" s="192"/>
      <c r="OC55" s="192"/>
      <c r="OD55" s="194"/>
      <c r="OE55" s="192"/>
      <c r="OF55" s="192"/>
      <c r="OG55" s="192"/>
      <c r="OH55" s="194"/>
      <c r="OI55" s="175"/>
      <c r="OJ55" s="175"/>
      <c r="OK55" s="175"/>
      <c r="OL55" s="194"/>
      <c r="OM55" s="175"/>
      <c r="ON55" s="175"/>
      <c r="OO55" s="175"/>
      <c r="OP55" s="123"/>
      <c r="OQ55" s="122"/>
      <c r="OR55" s="17"/>
      <c r="OS55" s="193"/>
      <c r="OT55" s="194"/>
      <c r="OU55" s="194"/>
      <c r="OV55" s="115"/>
      <c r="OX55" s="175"/>
      <c r="OY55" s="175"/>
      <c r="OZ55" s="194"/>
      <c r="PA55" s="193"/>
      <c r="PB55" s="193"/>
      <c r="PC55" s="193"/>
      <c r="PD55" s="193"/>
      <c r="PE55" s="194"/>
      <c r="PF55" s="175"/>
      <c r="PG55" s="175"/>
      <c r="PH55" s="175"/>
      <c r="PI55" s="194"/>
      <c r="PJ55" s="175"/>
      <c r="PK55" s="175"/>
      <c r="PL55" s="175"/>
      <c r="PM55" s="194"/>
      <c r="PN55" s="175"/>
      <c r="PO55" s="175"/>
      <c r="PP55" s="175"/>
      <c r="PQ55" s="194"/>
      <c r="PR55" s="175"/>
      <c r="PS55" s="175"/>
      <c r="PT55" s="175"/>
      <c r="PU55" s="123"/>
      <c r="PV55" s="121"/>
      <c r="PW55" s="175"/>
      <c r="PX55" s="175"/>
      <c r="PY55" s="175"/>
      <c r="PZ55" s="194"/>
      <c r="QA55" s="175"/>
      <c r="QB55" s="175"/>
      <c r="QC55" s="175"/>
      <c r="QD55" s="194"/>
      <c r="QE55" s="175"/>
      <c r="QF55" s="175"/>
      <c r="QG55" s="175"/>
      <c r="QH55" s="194"/>
      <c r="QI55" s="175"/>
      <c r="QJ55" s="175"/>
      <c r="QK55" s="175"/>
      <c r="QL55" s="123"/>
      <c r="QM55" s="122"/>
      <c r="QN55" s="17"/>
      <c r="QO55" s="193"/>
      <c r="QP55" s="194"/>
      <c r="QQ55" s="194"/>
      <c r="QR55" s="115"/>
      <c r="QT55" s="175"/>
      <c r="QU55" s="175"/>
      <c r="QV55" s="194"/>
      <c r="QW55" s="193"/>
      <c r="QX55" s="193"/>
      <c r="QY55" s="193"/>
      <c r="QZ55" s="193"/>
      <c r="RA55" s="194"/>
      <c r="RB55" s="175"/>
      <c r="RC55" s="175"/>
      <c r="RD55" s="175"/>
      <c r="RE55" s="194"/>
      <c r="RF55" s="175"/>
      <c r="RG55" s="175"/>
      <c r="RH55" s="175"/>
      <c r="RI55" s="194"/>
      <c r="RJ55" s="175"/>
      <c r="RK55" s="175"/>
      <c r="RL55" s="175"/>
      <c r="RM55" s="194"/>
      <c r="RN55" s="175"/>
      <c r="RO55" s="175"/>
      <c r="RP55" s="175"/>
      <c r="RQ55" s="123"/>
      <c r="RR55" s="121"/>
      <c r="RS55" s="175"/>
      <c r="RT55" s="175"/>
      <c r="RU55" s="175"/>
      <c r="RV55" s="194"/>
      <c r="RW55" s="175"/>
      <c r="RX55" s="175"/>
      <c r="RY55" s="175"/>
      <c r="RZ55" s="194"/>
      <c r="SA55" s="175"/>
      <c r="SB55" s="175"/>
      <c r="SC55" s="175"/>
      <c r="SD55" s="194"/>
      <c r="SE55" s="175"/>
      <c r="SF55" s="175"/>
      <c r="SG55" s="175"/>
      <c r="SH55" s="123"/>
      <c r="SI55" s="122"/>
      <c r="SJ55" s="17"/>
      <c r="SK55" s="193"/>
      <c r="SL55" s="194"/>
      <c r="SM55" s="194"/>
      <c r="SN55" s="115"/>
      <c r="SP55" s="175"/>
      <c r="SQ55" s="175"/>
      <c r="SR55" s="194"/>
      <c r="SS55" s="193"/>
      <c r="ST55" s="193"/>
      <c r="SU55" s="193"/>
      <c r="SV55" s="193"/>
      <c r="SW55" s="194"/>
      <c r="SX55" s="175"/>
      <c r="SY55" s="175"/>
      <c r="SZ55" s="175"/>
      <c r="TA55" s="194"/>
      <c r="TB55" s="175"/>
      <c r="TC55" s="175"/>
      <c r="TD55" s="175"/>
      <c r="TE55" s="194"/>
      <c r="TF55" s="175"/>
      <c r="TG55" s="175"/>
      <c r="TH55" s="175"/>
      <c r="TI55" s="194"/>
      <c r="TJ55" s="175"/>
      <c r="TK55" s="175"/>
      <c r="TL55" s="175"/>
      <c r="TM55" s="123"/>
      <c r="TN55" s="121"/>
      <c r="TO55" s="175"/>
      <c r="TP55" s="175"/>
      <c r="TQ55" s="175"/>
      <c r="TR55" s="194"/>
      <c r="TS55" s="192"/>
      <c r="TT55" s="192"/>
      <c r="TU55" s="192"/>
      <c r="TV55" s="194"/>
      <c r="TW55" s="175"/>
      <c r="TX55" s="175"/>
      <c r="TY55" s="175"/>
      <c r="TZ55" s="194"/>
      <c r="UA55" s="175"/>
      <c r="UB55" s="175"/>
      <c r="UC55" s="175"/>
      <c r="UD55" s="123"/>
      <c r="UE55" s="122"/>
      <c r="UF55" s="17"/>
      <c r="UG55" s="193"/>
      <c r="UH55" s="194"/>
      <c r="UI55" s="194"/>
      <c r="UJ55" s="194"/>
      <c r="UK55" s="115"/>
      <c r="UL55" s="115"/>
      <c r="UM55" s="115"/>
      <c r="UN55" s="115"/>
      <c r="UO55" s="115"/>
      <c r="UP55" s="115"/>
      <c r="UQ55" s="115"/>
      <c r="UR55" s="115"/>
      <c r="US55" s="115"/>
      <c r="UT55" s="115"/>
      <c r="UU55" s="115"/>
      <c r="UV55" s="115"/>
      <c r="UW55" s="115"/>
      <c r="UX55" s="115"/>
      <c r="UY55" s="115"/>
      <c r="UZ55" s="115"/>
      <c r="VA55" s="130"/>
      <c r="VB55" s="193"/>
      <c r="VC55" s="193"/>
      <c r="VD55" s="194"/>
      <c r="VE55" s="193"/>
      <c r="VF55" s="175"/>
      <c r="VG55" s="175"/>
      <c r="VH55" s="175"/>
      <c r="VI55" s="194"/>
      <c r="VJ55" s="175"/>
      <c r="VK55" s="175"/>
      <c r="VL55" s="175"/>
      <c r="VM55" s="194"/>
      <c r="VN55" s="175"/>
      <c r="VO55" s="175"/>
      <c r="VP55" s="175"/>
      <c r="VQ55" s="194"/>
      <c r="VR55" s="175"/>
      <c r="VS55" s="175"/>
      <c r="VT55" s="175"/>
      <c r="VU55" s="194"/>
      <c r="VV55" s="175"/>
      <c r="VW55" s="175"/>
      <c r="VX55" s="175"/>
      <c r="VY55" s="175"/>
      <c r="VZ55" s="121"/>
      <c r="WA55" s="192"/>
      <c r="WB55" s="192"/>
      <c r="WC55" s="192"/>
      <c r="WD55" s="194"/>
      <c r="WE55" s="192"/>
      <c r="WF55" s="192"/>
      <c r="WG55" s="192"/>
      <c r="WH55" s="194"/>
      <c r="WI55" s="175"/>
      <c r="WJ55" s="175"/>
      <c r="WK55" s="175"/>
      <c r="WL55" s="194"/>
      <c r="WM55" s="175"/>
      <c r="WN55" s="175"/>
      <c r="WO55" s="175"/>
      <c r="WP55" s="175"/>
      <c r="WQ55" s="122"/>
      <c r="WR55" s="129"/>
      <c r="WS55" s="120"/>
      <c r="WT55" s="194"/>
      <c r="WU55" s="194"/>
      <c r="WV55" s="115"/>
      <c r="WY55" s="115"/>
      <c r="WZ55" s="115"/>
    </row>
    <row r="56" spans="1:624" s="116" customFormat="1" ht="13.5" x14ac:dyDescent="0.25">
      <c r="A56" s="444"/>
      <c r="B56" s="494" t="s">
        <v>354</v>
      </c>
      <c r="C56" s="494"/>
      <c r="D56" s="494"/>
      <c r="E56" s="494"/>
      <c r="F56" s="495"/>
      <c r="G56" s="296" t="s">
        <v>355</v>
      </c>
      <c r="H56" s="250"/>
      <c r="I56" s="250"/>
      <c r="J56" s="238"/>
      <c r="K56" s="250"/>
      <c r="L56" s="287"/>
      <c r="M56" s="287"/>
      <c r="N56" s="287"/>
      <c r="O56" s="238"/>
      <c r="P56" s="250"/>
      <c r="Q56" s="250"/>
      <c r="R56" s="250"/>
      <c r="S56" s="238"/>
      <c r="T56" s="250"/>
      <c r="U56" s="250"/>
      <c r="V56" s="250"/>
      <c r="W56" s="238"/>
      <c r="X56" s="250"/>
      <c r="Y56" s="250"/>
      <c r="Z56" s="250"/>
      <c r="AA56" s="238"/>
      <c r="AB56" s="250"/>
      <c r="AC56" s="250"/>
      <c r="AD56" s="250"/>
      <c r="AE56" s="250"/>
      <c r="AF56" s="238"/>
      <c r="AG56" s="250"/>
      <c r="AH56" s="250"/>
      <c r="AI56" s="250"/>
      <c r="AJ56" s="238"/>
      <c r="AK56" s="250"/>
      <c r="AL56" s="250"/>
      <c r="AM56" s="250"/>
      <c r="AN56" s="238"/>
      <c r="AO56" s="250"/>
      <c r="AP56" s="250"/>
      <c r="AQ56" s="250"/>
      <c r="AR56" s="238"/>
      <c r="AS56" s="250"/>
      <c r="AT56" s="250"/>
      <c r="AU56" s="250"/>
      <c r="AV56" s="238"/>
      <c r="AW56" s="238"/>
      <c r="AX56" s="250"/>
      <c r="AY56" s="238"/>
      <c r="AZ56" s="238"/>
      <c r="BA56" s="238"/>
      <c r="BB56" s="239"/>
      <c r="BC56" s="239"/>
      <c r="BD56" s="238"/>
      <c r="BE56" s="240"/>
      <c r="BF56" s="241"/>
      <c r="BG56" s="241"/>
      <c r="BH56" s="250"/>
      <c r="BI56" s="242"/>
      <c r="BJ56" s="241"/>
      <c r="BK56" s="297"/>
      <c r="BL56" s="251"/>
      <c r="BM56" s="297"/>
      <c r="BN56" s="288"/>
      <c r="BO56" s="238"/>
      <c r="BP56" s="251"/>
      <c r="BQ56" s="251"/>
      <c r="BR56" s="251"/>
      <c r="BS56" s="251"/>
      <c r="BT56" s="238"/>
      <c r="BU56" s="288"/>
      <c r="BV56" s="288"/>
      <c r="BW56" s="288"/>
      <c r="BX56" s="238"/>
      <c r="BY56" s="288"/>
      <c r="BZ56" s="288"/>
      <c r="CA56" s="288"/>
      <c r="CB56" s="238"/>
      <c r="CC56" s="288"/>
      <c r="CD56" s="288"/>
      <c r="CE56" s="288"/>
      <c r="CF56" s="238"/>
      <c r="CG56" s="288"/>
      <c r="CH56" s="288"/>
      <c r="CI56" s="288"/>
      <c r="CJ56" s="251"/>
      <c r="CK56" s="238"/>
      <c r="CL56" s="288"/>
      <c r="CM56" s="288"/>
      <c r="CN56" s="288"/>
      <c r="CO56" s="238"/>
      <c r="CP56" s="288"/>
      <c r="CQ56" s="288"/>
      <c r="CR56" s="288"/>
      <c r="CS56" s="238"/>
      <c r="CT56" s="288"/>
      <c r="CU56" s="288"/>
      <c r="CV56" s="288"/>
      <c r="CW56" s="238"/>
      <c r="CX56" s="288"/>
      <c r="CY56" s="288"/>
      <c r="CZ56" s="288"/>
      <c r="DA56" s="251"/>
      <c r="DB56" s="238"/>
      <c r="DC56" s="251"/>
      <c r="DD56" s="251"/>
      <c r="DE56" s="238"/>
      <c r="DF56" s="238"/>
      <c r="DG56" s="243"/>
      <c r="DH56" s="244"/>
      <c r="DI56" s="287"/>
      <c r="DJ56" s="287"/>
      <c r="DK56" s="250"/>
      <c r="DL56" s="250"/>
      <c r="DM56" s="287"/>
      <c r="DN56" s="287"/>
      <c r="DO56" s="287"/>
      <c r="DP56" s="238"/>
      <c r="DQ56" s="287"/>
      <c r="DR56" s="287"/>
      <c r="DS56" s="287"/>
      <c r="DT56" s="238"/>
      <c r="DU56" s="287"/>
      <c r="DV56" s="287"/>
      <c r="DW56" s="287"/>
      <c r="DX56" s="238"/>
      <c r="DY56" s="287"/>
      <c r="DZ56" s="287"/>
      <c r="EA56" s="287"/>
      <c r="EB56" s="238"/>
      <c r="EC56" s="287"/>
      <c r="ED56" s="298"/>
      <c r="EE56" s="287"/>
      <c r="EF56" s="265"/>
      <c r="EG56" s="259"/>
      <c r="EH56" s="287"/>
      <c r="EI56" s="287"/>
      <c r="EJ56" s="287"/>
      <c r="EK56" s="238"/>
      <c r="EL56" s="287"/>
      <c r="EM56" s="287"/>
      <c r="EN56" s="287"/>
      <c r="EO56" s="238"/>
      <c r="EP56" s="287"/>
      <c r="EQ56" s="287"/>
      <c r="ER56" s="287"/>
      <c r="ES56" s="238"/>
      <c r="ET56" s="287"/>
      <c r="EU56" s="298"/>
      <c r="EV56" s="287"/>
      <c r="EW56" s="265"/>
      <c r="EX56" s="260"/>
      <c r="EY56" s="238"/>
      <c r="EZ56" s="250"/>
      <c r="FA56" s="238"/>
      <c r="FB56" s="238"/>
      <c r="FC56" s="246"/>
      <c r="FD56" s="244"/>
      <c r="FE56" s="287"/>
      <c r="FF56" s="287"/>
      <c r="FG56" s="250"/>
      <c r="FH56" s="250"/>
      <c r="FI56" s="250"/>
      <c r="FJ56" s="250"/>
      <c r="FK56" s="250"/>
      <c r="FL56" s="238"/>
      <c r="FM56" s="287"/>
      <c r="FN56" s="287"/>
      <c r="FO56" s="287"/>
      <c r="FP56" s="238"/>
      <c r="FQ56" s="287"/>
      <c r="FR56" s="287"/>
      <c r="FS56" s="287"/>
      <c r="FT56" s="238"/>
      <c r="FU56" s="287"/>
      <c r="FV56" s="287"/>
      <c r="FW56" s="287"/>
      <c r="FX56" s="238"/>
      <c r="FY56" s="287"/>
      <c r="FZ56" s="287"/>
      <c r="GA56" s="287"/>
      <c r="GB56" s="265"/>
      <c r="GC56" s="259"/>
      <c r="GD56" s="289"/>
      <c r="GE56" s="289"/>
      <c r="GF56" s="289"/>
      <c r="GG56" s="238"/>
      <c r="GH56" s="289"/>
      <c r="GI56" s="289"/>
      <c r="GJ56" s="289"/>
      <c r="GK56" s="238"/>
      <c r="GL56" s="287"/>
      <c r="GM56" s="287"/>
      <c r="GN56" s="287"/>
      <c r="GO56" s="238"/>
      <c r="GP56" s="287"/>
      <c r="GQ56" s="287"/>
      <c r="GR56" s="287"/>
      <c r="GS56" s="265"/>
      <c r="GT56" s="260"/>
      <c r="GU56" s="238"/>
      <c r="GV56" s="250"/>
      <c r="GW56" s="238"/>
      <c r="GX56" s="238"/>
      <c r="GY56" s="246"/>
      <c r="GZ56" s="244"/>
      <c r="HA56" s="244"/>
      <c r="HB56" s="287"/>
      <c r="HC56" s="287"/>
      <c r="HD56" s="250"/>
      <c r="HE56" s="250"/>
      <c r="HF56" s="287"/>
      <c r="HG56" s="287"/>
      <c r="HH56" s="238"/>
      <c r="HI56" s="238"/>
      <c r="HJ56" s="287"/>
      <c r="HK56" s="287"/>
      <c r="HL56" s="287"/>
      <c r="HM56" s="238"/>
      <c r="HN56" s="287"/>
      <c r="HO56" s="287"/>
      <c r="HP56" s="287"/>
      <c r="HQ56" s="238"/>
      <c r="HR56" s="287"/>
      <c r="HS56" s="287"/>
      <c r="HT56" s="287"/>
      <c r="HU56" s="238"/>
      <c r="HV56" s="287"/>
      <c r="HW56" s="290"/>
      <c r="HX56" s="287"/>
      <c r="HY56" s="265"/>
      <c r="HZ56" s="259"/>
      <c r="IA56" s="287"/>
      <c r="IB56" s="287"/>
      <c r="IC56" s="287"/>
      <c r="ID56" s="238"/>
      <c r="IE56" s="287"/>
      <c r="IF56" s="287"/>
      <c r="IG56" s="287"/>
      <c r="IH56" s="238"/>
      <c r="II56" s="287"/>
      <c r="IJ56" s="287"/>
      <c r="IK56" s="287"/>
      <c r="IL56" s="238"/>
      <c r="IM56" s="287"/>
      <c r="IN56" s="290"/>
      <c r="IO56" s="287"/>
      <c r="IP56" s="265"/>
      <c r="IQ56" s="260"/>
      <c r="IR56" s="238"/>
      <c r="IS56" s="250"/>
      <c r="IT56" s="238"/>
      <c r="IU56" s="238"/>
      <c r="IV56" s="246"/>
      <c r="IW56" s="244"/>
      <c r="IX56" s="299">
        <v>418225</v>
      </c>
      <c r="IY56" s="291"/>
      <c r="IZ56" s="247">
        <f>IX56</f>
        <v>418225</v>
      </c>
      <c r="JA56" s="254">
        <f>IZ56</f>
        <v>418225</v>
      </c>
      <c r="JB56" s="254"/>
      <c r="JC56" s="254"/>
      <c r="JD56" s="254"/>
      <c r="JE56" s="247">
        <f>SUM(JA56+JB56-JC56+JD56)</f>
        <v>418225</v>
      </c>
      <c r="JF56" s="291"/>
      <c r="JG56" s="291"/>
      <c r="JH56" s="291"/>
      <c r="JI56" s="247">
        <v>0</v>
      </c>
      <c r="JJ56" s="291"/>
      <c r="JK56" s="291"/>
      <c r="JL56" s="291"/>
      <c r="JM56" s="247"/>
      <c r="JN56" s="291"/>
      <c r="JO56" s="291"/>
      <c r="JP56" s="291">
        <v>7200</v>
      </c>
      <c r="JQ56" s="247">
        <f t="shared" si="393"/>
        <v>7200</v>
      </c>
      <c r="JR56" s="291"/>
      <c r="JS56" s="291"/>
      <c r="JT56" s="291"/>
      <c r="JU56" s="270"/>
      <c r="JV56" s="261"/>
      <c r="JW56" s="562"/>
      <c r="JX56" s="590"/>
      <c r="JY56" s="591"/>
      <c r="JZ56" s="575"/>
      <c r="KA56" s="291"/>
      <c r="KB56" s="247"/>
      <c r="KC56" s="291"/>
      <c r="KD56" s="291"/>
      <c r="KE56" s="291"/>
      <c r="KF56" s="247"/>
      <c r="KG56" s="291"/>
      <c r="KH56" s="291"/>
      <c r="KI56" s="291">
        <v>7200</v>
      </c>
      <c r="KJ56" s="247">
        <f t="shared" si="396"/>
        <v>7200</v>
      </c>
      <c r="KK56" s="291"/>
      <c r="KL56" s="291"/>
      <c r="KM56" s="291"/>
      <c r="KN56" s="270"/>
      <c r="KO56" s="262"/>
      <c r="KP56" s="247"/>
      <c r="KQ56" s="254"/>
      <c r="KR56" s="247"/>
      <c r="KS56" s="248"/>
      <c r="KT56" s="211"/>
      <c r="KU56" s="211"/>
      <c r="KV56" s="211"/>
      <c r="KW56" s="211"/>
      <c r="KX56" s="211"/>
      <c r="KY56" s="211"/>
      <c r="KZ56" s="211"/>
      <c r="LA56" s="211"/>
      <c r="LB56" s="211"/>
      <c r="LC56" s="211"/>
      <c r="LD56" s="211"/>
      <c r="LF56" s="170"/>
      <c r="LG56" s="175"/>
      <c r="LH56" s="194"/>
      <c r="LI56" s="193"/>
      <c r="LJ56" s="193"/>
      <c r="LK56" s="193"/>
      <c r="LL56" s="193"/>
      <c r="LM56" s="194"/>
      <c r="LN56" s="175"/>
      <c r="LO56" s="175"/>
      <c r="LP56" s="175"/>
      <c r="LQ56" s="194"/>
      <c r="LR56" s="175"/>
      <c r="LS56" s="175"/>
      <c r="LT56" s="175"/>
      <c r="LU56" s="194"/>
      <c r="LV56" s="175"/>
      <c r="LW56" s="175"/>
      <c r="LX56" s="175"/>
      <c r="LY56" s="194"/>
      <c r="LZ56" s="175"/>
      <c r="MA56" s="175"/>
      <c r="MB56" s="175"/>
      <c r="MC56" s="123"/>
      <c r="MD56" s="121"/>
      <c r="ME56" s="175"/>
      <c r="MF56" s="175"/>
      <c r="MG56" s="175"/>
      <c r="MH56" s="194"/>
      <c r="MI56" s="175"/>
      <c r="MJ56" s="175"/>
      <c r="MK56" s="175"/>
      <c r="ML56" s="194"/>
      <c r="MM56" s="175"/>
      <c r="MN56" s="175"/>
      <c r="MO56" s="175"/>
      <c r="MP56" s="194"/>
      <c r="MQ56" s="175"/>
      <c r="MR56" s="175"/>
      <c r="MS56" s="175"/>
      <c r="MT56" s="123"/>
      <c r="MU56" s="121"/>
      <c r="MV56" s="17"/>
      <c r="MW56" s="193"/>
      <c r="MX56" s="194"/>
      <c r="MY56" s="194"/>
      <c r="MZ56" s="115"/>
      <c r="NA56" s="115"/>
      <c r="NB56" s="175"/>
      <c r="NC56" s="175"/>
      <c r="ND56" s="194"/>
      <c r="NE56" s="175"/>
      <c r="NF56" s="175"/>
      <c r="NG56" s="175"/>
      <c r="NH56" s="175"/>
      <c r="NI56" s="194"/>
      <c r="NJ56" s="175"/>
      <c r="NK56" s="175"/>
      <c r="NL56" s="175"/>
      <c r="NM56" s="194"/>
      <c r="NN56" s="175"/>
      <c r="NO56" s="175"/>
      <c r="NP56" s="175"/>
      <c r="NQ56" s="194"/>
      <c r="NR56" s="175"/>
      <c r="NS56" s="175"/>
      <c r="NT56" s="175"/>
      <c r="NU56" s="194"/>
      <c r="NV56" s="175"/>
      <c r="NW56" s="175"/>
      <c r="NX56" s="175"/>
      <c r="NY56" s="123"/>
      <c r="NZ56" s="121"/>
      <c r="OA56" s="192"/>
      <c r="OB56" s="192"/>
      <c r="OC56" s="192"/>
      <c r="OD56" s="194"/>
      <c r="OE56" s="192"/>
      <c r="OF56" s="192"/>
      <c r="OG56" s="192"/>
      <c r="OH56" s="194"/>
      <c r="OI56" s="175"/>
      <c r="OJ56" s="175"/>
      <c r="OK56" s="175"/>
      <c r="OL56" s="194"/>
      <c r="OM56" s="175"/>
      <c r="ON56" s="175"/>
      <c r="OO56" s="175"/>
      <c r="OP56" s="123"/>
      <c r="OQ56" s="122"/>
      <c r="OR56" s="17"/>
      <c r="OS56" s="193"/>
      <c r="OT56" s="194"/>
      <c r="OU56" s="194"/>
      <c r="OV56" s="115"/>
      <c r="OX56" s="175"/>
      <c r="OY56" s="175"/>
      <c r="OZ56" s="194"/>
      <c r="PA56" s="193"/>
      <c r="PB56" s="193"/>
      <c r="PC56" s="193"/>
      <c r="PD56" s="193"/>
      <c r="PE56" s="194"/>
      <c r="PF56" s="175"/>
      <c r="PG56" s="175"/>
      <c r="PH56" s="175"/>
      <c r="PI56" s="194"/>
      <c r="PJ56" s="175"/>
      <c r="PK56" s="175"/>
      <c r="PL56" s="175"/>
      <c r="PM56" s="194"/>
      <c r="PN56" s="175"/>
      <c r="PO56" s="175"/>
      <c r="PP56" s="175"/>
      <c r="PQ56" s="194"/>
      <c r="PR56" s="175"/>
      <c r="PS56" s="175"/>
      <c r="PT56" s="175"/>
      <c r="PU56" s="123"/>
      <c r="PV56" s="121"/>
      <c r="PW56" s="175"/>
      <c r="PX56" s="175"/>
      <c r="PY56" s="175"/>
      <c r="PZ56" s="194"/>
      <c r="QA56" s="175"/>
      <c r="QB56" s="175"/>
      <c r="QC56" s="175"/>
      <c r="QD56" s="194"/>
      <c r="QE56" s="175"/>
      <c r="QF56" s="175"/>
      <c r="QG56" s="175"/>
      <c r="QH56" s="194"/>
      <c r="QI56" s="175"/>
      <c r="QJ56" s="175"/>
      <c r="QK56" s="175"/>
      <c r="QL56" s="123"/>
      <c r="QM56" s="122"/>
      <c r="QN56" s="17"/>
      <c r="QO56" s="193"/>
      <c r="QP56" s="194"/>
      <c r="QQ56" s="194"/>
      <c r="QR56" s="115"/>
      <c r="QT56" s="175"/>
      <c r="QU56" s="175"/>
      <c r="QV56" s="194"/>
      <c r="QW56" s="193"/>
      <c r="QX56" s="193"/>
      <c r="QY56" s="193"/>
      <c r="QZ56" s="193"/>
      <c r="RA56" s="194"/>
      <c r="RB56" s="175"/>
      <c r="RC56" s="175"/>
      <c r="RD56" s="175"/>
      <c r="RE56" s="194"/>
      <c r="RF56" s="175"/>
      <c r="RG56" s="175"/>
      <c r="RH56" s="175"/>
      <c r="RI56" s="194"/>
      <c r="RJ56" s="175"/>
      <c r="RK56" s="175"/>
      <c r="RL56" s="175"/>
      <c r="RM56" s="194"/>
      <c r="RN56" s="175"/>
      <c r="RO56" s="175"/>
      <c r="RP56" s="175"/>
      <c r="RQ56" s="123"/>
      <c r="RR56" s="121"/>
      <c r="RS56" s="175"/>
      <c r="RT56" s="175"/>
      <c r="RU56" s="175"/>
      <c r="RV56" s="194"/>
      <c r="RW56" s="175"/>
      <c r="RX56" s="175"/>
      <c r="RY56" s="175"/>
      <c r="RZ56" s="194"/>
      <c r="SA56" s="175"/>
      <c r="SB56" s="175"/>
      <c r="SC56" s="175"/>
      <c r="SD56" s="194"/>
      <c r="SE56" s="175"/>
      <c r="SF56" s="175"/>
      <c r="SG56" s="175"/>
      <c r="SH56" s="123"/>
      <c r="SI56" s="122"/>
      <c r="SJ56" s="17"/>
      <c r="SK56" s="193"/>
      <c r="SL56" s="194"/>
      <c r="SM56" s="194"/>
      <c r="SN56" s="115"/>
      <c r="SP56" s="175"/>
      <c r="SQ56" s="175"/>
      <c r="SR56" s="194"/>
      <c r="SS56" s="193"/>
      <c r="ST56" s="193"/>
      <c r="SU56" s="193"/>
      <c r="SV56" s="193"/>
      <c r="SW56" s="194"/>
      <c r="SX56" s="175"/>
      <c r="SY56" s="175"/>
      <c r="SZ56" s="175"/>
      <c r="TA56" s="194"/>
      <c r="TB56" s="175"/>
      <c r="TC56" s="175"/>
      <c r="TD56" s="175"/>
      <c r="TE56" s="194"/>
      <c r="TF56" s="175"/>
      <c r="TG56" s="175"/>
      <c r="TH56" s="175"/>
      <c r="TI56" s="194"/>
      <c r="TJ56" s="175"/>
      <c r="TK56" s="175"/>
      <c r="TL56" s="175"/>
      <c r="TM56" s="123"/>
      <c r="TN56" s="121"/>
      <c r="TO56" s="175"/>
      <c r="TP56" s="175"/>
      <c r="TQ56" s="175"/>
      <c r="TR56" s="194"/>
      <c r="TS56" s="192"/>
      <c r="TT56" s="192"/>
      <c r="TU56" s="192"/>
      <c r="TV56" s="194"/>
      <c r="TW56" s="175"/>
      <c r="TX56" s="175"/>
      <c r="TY56" s="175"/>
      <c r="TZ56" s="194"/>
      <c r="UA56" s="175"/>
      <c r="UB56" s="175"/>
      <c r="UC56" s="175"/>
      <c r="UD56" s="123"/>
      <c r="UE56" s="122"/>
      <c r="UF56" s="17"/>
      <c r="UG56" s="193"/>
      <c r="UH56" s="194"/>
      <c r="UI56" s="194"/>
      <c r="UJ56" s="194"/>
      <c r="UK56" s="115"/>
      <c r="UL56" s="115"/>
      <c r="UM56" s="115"/>
      <c r="UN56" s="115"/>
      <c r="UO56" s="115"/>
      <c r="UP56" s="115"/>
      <c r="UQ56" s="115"/>
      <c r="UR56" s="115"/>
      <c r="US56" s="115"/>
      <c r="UT56" s="115"/>
      <c r="UU56" s="115"/>
      <c r="UV56" s="115"/>
      <c r="UW56" s="115"/>
      <c r="UX56" s="115"/>
      <c r="UY56" s="115"/>
      <c r="UZ56" s="115"/>
      <c r="VA56" s="130"/>
      <c r="VB56" s="193"/>
      <c r="VC56" s="193"/>
      <c r="VD56" s="194"/>
      <c r="VE56" s="193"/>
      <c r="VF56" s="175"/>
      <c r="VG56" s="175"/>
      <c r="VH56" s="175"/>
      <c r="VI56" s="194"/>
      <c r="VJ56" s="175"/>
      <c r="VK56" s="175"/>
      <c r="VL56" s="175"/>
      <c r="VM56" s="194"/>
      <c r="VN56" s="175"/>
      <c r="VO56" s="175"/>
      <c r="VP56" s="175"/>
      <c r="VQ56" s="194"/>
      <c r="VR56" s="175"/>
      <c r="VS56" s="175"/>
      <c r="VT56" s="175"/>
      <c r="VU56" s="194"/>
      <c r="VV56" s="175"/>
      <c r="VW56" s="175"/>
      <c r="VX56" s="175"/>
      <c r="VY56" s="175"/>
      <c r="VZ56" s="121"/>
      <c r="WA56" s="192"/>
      <c r="WB56" s="192"/>
      <c r="WC56" s="192"/>
      <c r="WD56" s="194"/>
      <c r="WE56" s="192"/>
      <c r="WF56" s="192"/>
      <c r="WG56" s="192"/>
      <c r="WH56" s="194"/>
      <c r="WI56" s="175"/>
      <c r="WJ56" s="175"/>
      <c r="WK56" s="175"/>
      <c r="WL56" s="194"/>
      <c r="WM56" s="175"/>
      <c r="WN56" s="175"/>
      <c r="WO56" s="175"/>
      <c r="WP56" s="175"/>
      <c r="WQ56" s="122"/>
      <c r="WR56" s="129"/>
      <c r="WS56" s="120"/>
      <c r="WT56" s="194"/>
      <c r="WU56" s="194"/>
      <c r="WV56" s="115"/>
      <c r="WY56" s="115"/>
      <c r="WZ56" s="115"/>
    </row>
    <row r="57" spans="1:624" s="116" customFormat="1" ht="13.5" x14ac:dyDescent="0.25">
      <c r="A57" s="444"/>
      <c r="B57" s="416" t="s">
        <v>139</v>
      </c>
      <c r="C57" s="416"/>
      <c r="D57" s="414"/>
      <c r="E57" s="414"/>
      <c r="F57" s="235"/>
      <c r="G57" s="275" t="s">
        <v>140</v>
      </c>
      <c r="H57" s="250">
        <f>BM57+DI57+FE57+HB57+IX57+LF57+NB57+OX57+QT57+SP57</f>
        <v>0</v>
      </c>
      <c r="I57" s="250">
        <f>BN57+DJ57+FF57+HC57+IY57+LG57+NC57+OY57+QU57+SQ57</f>
        <v>0</v>
      </c>
      <c r="J57" s="238">
        <f t="shared" si="340"/>
        <v>0</v>
      </c>
      <c r="K57" s="250">
        <f t="shared" si="341"/>
        <v>0</v>
      </c>
      <c r="L57" s="287"/>
      <c r="M57" s="287"/>
      <c r="N57" s="287"/>
      <c r="O57" s="238">
        <f t="shared" si="342"/>
        <v>0</v>
      </c>
      <c r="P57" s="250">
        <f>BU57+DQ57+FM57+HJ57+JF57+LN57+NJ57+PF57+RB57+SX57</f>
        <v>0</v>
      </c>
      <c r="Q57" s="250">
        <f>BV57+DR57+FN57+HK57+JG57+LO57+NK57+PG57+RC57+SY57</f>
        <v>0</v>
      </c>
      <c r="R57" s="250">
        <f>BW57+DS57+FO57+HL57+JH57+LP57+NL57+PH57+RD57+SZ57</f>
        <v>0</v>
      </c>
      <c r="S57" s="238">
        <f t="shared" si="254"/>
        <v>0</v>
      </c>
      <c r="T57" s="250">
        <f>BY57+DU57+FQ57+HN57+JJ57+LR57+NN57+PJ57+RF57+TB57</f>
        <v>0</v>
      </c>
      <c r="U57" s="250">
        <f>BZ57+DV57+FR57+HO57+JK57+LS57+NO57+PK57+RG57+TC57</f>
        <v>0</v>
      </c>
      <c r="V57" s="250">
        <f>CA57+DW57+FS57+HP57+JL57+LT57+NP57+PL57+RH57+TD57</f>
        <v>0</v>
      </c>
      <c r="W57" s="238">
        <f t="shared" si="255"/>
        <v>0</v>
      </c>
      <c r="X57" s="250">
        <f>CC57+DY57+FU57+HR57+JN57+LV57+NR57+PN57+RJ57+TF57</f>
        <v>0</v>
      </c>
      <c r="Y57" s="250">
        <f>CD57+DZ57+FV57+HS57+JO57+LW57+NS57+PO57+RK57+TG57</f>
        <v>0</v>
      </c>
      <c r="Z57" s="250">
        <f>CE57+EA57+FW57+HT57+JP57+LX57+NT57+PP57+RL57+TH57</f>
        <v>0</v>
      </c>
      <c r="AA57" s="238">
        <f t="shared" si="256"/>
        <v>0</v>
      </c>
      <c r="AB57" s="250">
        <f>CG57+EC57+FY57+HV57+JR57+LZ57+NV57+PR57+RN57+TJ57</f>
        <v>0</v>
      </c>
      <c r="AC57" s="250">
        <f>CH57+ED57+FZ57+HW57+JS57+MA57+NW57+PS57+RO57+TK57</f>
        <v>0</v>
      </c>
      <c r="AD57" s="250">
        <f>CI57+EE57+GA57+HX57+JT57+MB57+NX57+PT57+RP57+TL57</f>
        <v>0</v>
      </c>
      <c r="AE57" s="250">
        <f t="shared" si="257"/>
        <v>0</v>
      </c>
      <c r="AF57" s="238">
        <f t="shared" si="343"/>
        <v>0</v>
      </c>
      <c r="AG57" s="250">
        <f>CL57+EH57+GD57+IA57+JW57+ME57+OA57+PW57+RS57+TO57</f>
        <v>0</v>
      </c>
      <c r="AH57" s="250">
        <f>CM57+EI57+GE57+IB57+JZ57+MF57+OB57+PX57+RT57+TP57</f>
        <v>0</v>
      </c>
      <c r="AI57" s="250">
        <f>CN57+EJ57+GF57+IC57+KA57+MG57+OC57+PY57+RU57+TQ57</f>
        <v>0</v>
      </c>
      <c r="AJ57" s="238">
        <f t="shared" si="258"/>
        <v>0</v>
      </c>
      <c r="AK57" s="250">
        <f>CP57+EL57+GH57+IE57+KC57+MI57+OE57+QA57+RW57+TS57</f>
        <v>0</v>
      </c>
      <c r="AL57" s="250">
        <f>CQ57+EM57+GI57+IF57+KD57+MJ57+OF57+QB57+RX57+TT57</f>
        <v>0</v>
      </c>
      <c r="AM57" s="250">
        <f>CR57+EN57+GJ57+IG57+KE57+MK57+OG57+QC57+RY57+TU57</f>
        <v>0</v>
      </c>
      <c r="AN57" s="238">
        <f t="shared" si="259"/>
        <v>0</v>
      </c>
      <c r="AO57" s="250">
        <f>CT57+EP57+GL57+II57+KG57+MM57+OI57+QE57+SA57+TW57</f>
        <v>0</v>
      </c>
      <c r="AP57" s="250">
        <f>CU57+EQ57+GM57+IJ57+KH57+MN57+OJ57+QF57+SB57+TX57</f>
        <v>0</v>
      </c>
      <c r="AQ57" s="250">
        <f>CV57+ER57+GN57+IK57+KI57+MO57+OK57+QG57+SC57+TY57</f>
        <v>0</v>
      </c>
      <c r="AR57" s="238">
        <f t="shared" si="260"/>
        <v>0</v>
      </c>
      <c r="AS57" s="250">
        <f>CX57+ET57+GP57+IM57+KK57+MQ57+OM57+QI57+SE57+UA57</f>
        <v>0</v>
      </c>
      <c r="AT57" s="250">
        <f>CY57+EU57+GQ57+IN57+KL57+MR57+ON57+QJ57+SF57+UB57</f>
        <v>0</v>
      </c>
      <c r="AU57" s="250">
        <f>CZ57+EV57+GR57+IO57+KM57+MS57+OO57+QK57+SG57+UC57</f>
        <v>0</v>
      </c>
      <c r="AV57" s="238">
        <f t="shared" si="261"/>
        <v>0</v>
      </c>
      <c r="AW57" s="238">
        <f t="shared" si="344"/>
        <v>0</v>
      </c>
      <c r="AX57" s="250">
        <f t="shared" si="47"/>
        <v>0</v>
      </c>
      <c r="AY57" s="238">
        <f t="shared" si="345"/>
        <v>0</v>
      </c>
      <c r="AZ57" s="238">
        <f>DE57+FA57+GW57+IT57+KR57+MX57+OT57+QP57+SL57+UH57</f>
        <v>0</v>
      </c>
      <c r="BA57" s="238">
        <f>DF57+FB57+GX57+IU57+KS57+MY57+OU57+QQ57+SM57+UI57</f>
        <v>0</v>
      </c>
      <c r="BB57" s="239">
        <f>CK57+EG57+GC57+HZ57+JV57+MD57+NZ57+PV57+RR57+TN57</f>
        <v>0</v>
      </c>
      <c r="BC57" s="239">
        <f t="shared" si="45"/>
        <v>0</v>
      </c>
      <c r="BD57" s="238">
        <f>AZ57-DE57-FA57-GW57-IT57-KR57-MX57-OT57-QP57-SL57-UH57</f>
        <v>0</v>
      </c>
      <c r="BE57" s="240"/>
      <c r="BF57" s="241">
        <f t="shared" si="15"/>
        <v>0</v>
      </c>
      <c r="BG57" s="241">
        <f t="shared" si="49"/>
        <v>0</v>
      </c>
      <c r="BH57" s="251"/>
      <c r="BI57" s="242"/>
      <c r="BJ57" s="241"/>
      <c r="BK57" s="285"/>
      <c r="BL57" s="251">
        <f>DI57+FE57+HB57+IX57+LF57+NB57+OX57+QT57+SP57</f>
        <v>0</v>
      </c>
      <c r="BM57" s="285"/>
      <c r="BN57" s="288"/>
      <c r="BO57" s="238">
        <f t="shared" si="346"/>
        <v>0</v>
      </c>
      <c r="BP57" s="251">
        <f t="shared" si="347"/>
        <v>0</v>
      </c>
      <c r="BQ57" s="251"/>
      <c r="BR57" s="251"/>
      <c r="BS57" s="251"/>
      <c r="BT57" s="238">
        <f t="shared" si="348"/>
        <v>0</v>
      </c>
      <c r="BU57" s="288"/>
      <c r="BV57" s="288"/>
      <c r="BW57" s="288"/>
      <c r="BX57" s="238">
        <f t="shared" si="50"/>
        <v>0</v>
      </c>
      <c r="BY57" s="288"/>
      <c r="BZ57" s="288"/>
      <c r="CA57" s="288"/>
      <c r="CB57" s="238">
        <f t="shared" si="51"/>
        <v>0</v>
      </c>
      <c r="CC57" s="288"/>
      <c r="CD57" s="288"/>
      <c r="CE57" s="288"/>
      <c r="CF57" s="238">
        <f t="shared" si="104"/>
        <v>0</v>
      </c>
      <c r="CG57" s="288"/>
      <c r="CH57" s="288"/>
      <c r="CI57" s="288"/>
      <c r="CJ57" s="251">
        <f t="shared" si="390"/>
        <v>0</v>
      </c>
      <c r="CK57" s="238">
        <f t="shared" si="149"/>
        <v>0</v>
      </c>
      <c r="CL57" s="288"/>
      <c r="CM57" s="288"/>
      <c r="CN57" s="288"/>
      <c r="CO57" s="238">
        <f t="shared" si="262"/>
        <v>0</v>
      </c>
      <c r="CP57" s="288"/>
      <c r="CQ57" s="288"/>
      <c r="CR57" s="288"/>
      <c r="CS57" s="238">
        <f t="shared" si="263"/>
        <v>0</v>
      </c>
      <c r="CT57" s="288"/>
      <c r="CU57" s="288"/>
      <c r="CV57" s="288"/>
      <c r="CW57" s="238">
        <f t="shared" si="264"/>
        <v>0</v>
      </c>
      <c r="CX57" s="288"/>
      <c r="CY57" s="288"/>
      <c r="CZ57" s="288"/>
      <c r="DA57" s="251">
        <f t="shared" si="391"/>
        <v>0</v>
      </c>
      <c r="DB57" s="238">
        <f t="shared" si="349"/>
        <v>0</v>
      </c>
      <c r="DC57" s="251"/>
      <c r="DD57" s="251">
        <f t="shared" si="150"/>
        <v>0</v>
      </c>
      <c r="DE57" s="238"/>
      <c r="DF57" s="238"/>
      <c r="DG57" s="243">
        <f t="shared" si="151"/>
        <v>0</v>
      </c>
      <c r="DH57" s="244"/>
      <c r="DI57" s="287"/>
      <c r="DJ57" s="287"/>
      <c r="DK57" s="250">
        <f t="shared" si="350"/>
        <v>0</v>
      </c>
      <c r="DL57" s="250">
        <f t="shared" si="351"/>
        <v>0</v>
      </c>
      <c r="DM57" s="287"/>
      <c r="DN57" s="287"/>
      <c r="DO57" s="287"/>
      <c r="DP57" s="238">
        <f t="shared" si="352"/>
        <v>0</v>
      </c>
      <c r="DQ57" s="287"/>
      <c r="DR57" s="287"/>
      <c r="DS57" s="287"/>
      <c r="DT57" s="238">
        <f t="shared" si="265"/>
        <v>0</v>
      </c>
      <c r="DU57" s="287"/>
      <c r="DV57" s="287"/>
      <c r="DW57" s="287"/>
      <c r="DX57" s="238">
        <f t="shared" si="266"/>
        <v>0</v>
      </c>
      <c r="DY57" s="287"/>
      <c r="DZ57" s="287"/>
      <c r="EA57" s="287"/>
      <c r="EB57" s="238">
        <f t="shared" si="267"/>
        <v>0</v>
      </c>
      <c r="EC57" s="287"/>
      <c r="ED57" s="287"/>
      <c r="EE57" s="287"/>
      <c r="EF57" s="265">
        <f t="shared" si="152"/>
        <v>0</v>
      </c>
      <c r="EG57" s="259">
        <f t="shared" si="353"/>
        <v>0</v>
      </c>
      <c r="EH57" s="287"/>
      <c r="EI57" s="287"/>
      <c r="EJ57" s="287"/>
      <c r="EK57" s="238">
        <f t="shared" si="58"/>
        <v>0</v>
      </c>
      <c r="EL57" s="287"/>
      <c r="EM57" s="287"/>
      <c r="EN57" s="287"/>
      <c r="EO57" s="238">
        <f t="shared" si="59"/>
        <v>0</v>
      </c>
      <c r="EP57" s="287"/>
      <c r="EQ57" s="287"/>
      <c r="ER57" s="287"/>
      <c r="ES57" s="238">
        <f t="shared" si="268"/>
        <v>0</v>
      </c>
      <c r="ET57" s="287"/>
      <c r="EU57" s="287"/>
      <c r="EV57" s="287"/>
      <c r="EW57" s="265">
        <f t="shared" si="154"/>
        <v>0</v>
      </c>
      <c r="EX57" s="260">
        <f t="shared" si="269"/>
        <v>0</v>
      </c>
      <c r="EY57" s="238">
        <f t="shared" si="354"/>
        <v>0</v>
      </c>
      <c r="EZ57" s="250">
        <f t="shared" si="155"/>
        <v>0</v>
      </c>
      <c r="FA57" s="238"/>
      <c r="FB57" s="238"/>
      <c r="FC57" s="246">
        <f t="shared" si="108"/>
        <v>0</v>
      </c>
      <c r="FD57" s="244"/>
      <c r="FE57" s="287"/>
      <c r="FF57" s="287"/>
      <c r="FG57" s="250">
        <f t="shared" si="355"/>
        <v>0</v>
      </c>
      <c r="FH57" s="250">
        <f t="shared" si="356"/>
        <v>0</v>
      </c>
      <c r="FI57" s="250"/>
      <c r="FJ57" s="250"/>
      <c r="FK57" s="250"/>
      <c r="FL57" s="238">
        <f t="shared" si="357"/>
        <v>0</v>
      </c>
      <c r="FM57" s="287"/>
      <c r="FN57" s="287"/>
      <c r="FO57" s="287"/>
      <c r="FP57" s="238">
        <f t="shared" si="270"/>
        <v>0</v>
      </c>
      <c r="FQ57" s="287"/>
      <c r="FR57" s="287"/>
      <c r="FS57" s="287"/>
      <c r="FT57" s="238">
        <f t="shared" si="271"/>
        <v>0</v>
      </c>
      <c r="FU57" s="287"/>
      <c r="FV57" s="287"/>
      <c r="FW57" s="287"/>
      <c r="FX57" s="238">
        <f t="shared" si="272"/>
        <v>0</v>
      </c>
      <c r="FY57" s="287"/>
      <c r="FZ57" s="287"/>
      <c r="GA57" s="287"/>
      <c r="GB57" s="265">
        <f t="shared" si="156"/>
        <v>0</v>
      </c>
      <c r="GC57" s="259">
        <f t="shared" si="358"/>
        <v>0</v>
      </c>
      <c r="GD57" s="289"/>
      <c r="GE57" s="289"/>
      <c r="GF57" s="289"/>
      <c r="GG57" s="238">
        <f t="shared" si="273"/>
        <v>0</v>
      </c>
      <c r="GH57" s="289"/>
      <c r="GI57" s="289"/>
      <c r="GJ57" s="289"/>
      <c r="GK57" s="238">
        <f t="shared" si="274"/>
        <v>0</v>
      </c>
      <c r="GL57" s="287"/>
      <c r="GM57" s="287"/>
      <c r="GN57" s="287"/>
      <c r="GO57" s="238">
        <f t="shared" si="275"/>
        <v>0</v>
      </c>
      <c r="GP57" s="287"/>
      <c r="GQ57" s="287"/>
      <c r="GR57" s="287"/>
      <c r="GS57" s="265">
        <f t="shared" si="157"/>
        <v>0</v>
      </c>
      <c r="GT57" s="260">
        <f t="shared" si="276"/>
        <v>0</v>
      </c>
      <c r="GU57" s="238">
        <f t="shared" si="359"/>
        <v>0</v>
      </c>
      <c r="GV57" s="250">
        <f t="shared" si="67"/>
        <v>0</v>
      </c>
      <c r="GW57" s="238"/>
      <c r="GX57" s="238"/>
      <c r="GY57" s="246">
        <f t="shared" si="112"/>
        <v>0</v>
      </c>
      <c r="GZ57" s="244"/>
      <c r="HA57" s="244"/>
      <c r="HB57" s="287"/>
      <c r="HC57" s="287"/>
      <c r="HD57" s="250">
        <f t="shared" si="392"/>
        <v>0</v>
      </c>
      <c r="HE57" s="250">
        <f t="shared" si="360"/>
        <v>0</v>
      </c>
      <c r="HF57" s="287"/>
      <c r="HG57" s="287"/>
      <c r="HH57" s="238"/>
      <c r="HI57" s="238">
        <f t="shared" si="361"/>
        <v>0</v>
      </c>
      <c r="HJ57" s="287"/>
      <c r="HK57" s="287"/>
      <c r="HL57" s="287"/>
      <c r="HM57" s="238">
        <f t="shared" si="277"/>
        <v>0</v>
      </c>
      <c r="HN57" s="287"/>
      <c r="HO57" s="287"/>
      <c r="HP57" s="287"/>
      <c r="HQ57" s="238">
        <f t="shared" si="278"/>
        <v>0</v>
      </c>
      <c r="HR57" s="287"/>
      <c r="HS57" s="287"/>
      <c r="HT57" s="287"/>
      <c r="HU57" s="238">
        <f t="shared" si="279"/>
        <v>0</v>
      </c>
      <c r="HV57" s="287"/>
      <c r="HW57" s="290"/>
      <c r="HX57" s="287"/>
      <c r="HY57" s="265">
        <f t="shared" si="158"/>
        <v>0</v>
      </c>
      <c r="HZ57" s="259">
        <f t="shared" si="280"/>
        <v>0</v>
      </c>
      <c r="IA57" s="287"/>
      <c r="IB57" s="287"/>
      <c r="IC57" s="287"/>
      <c r="ID57" s="238">
        <f t="shared" si="281"/>
        <v>0</v>
      </c>
      <c r="IE57" s="287"/>
      <c r="IF57" s="287"/>
      <c r="IG57" s="287"/>
      <c r="IH57" s="238">
        <f t="shared" si="282"/>
        <v>0</v>
      </c>
      <c r="II57" s="287"/>
      <c r="IJ57" s="287"/>
      <c r="IK57" s="287"/>
      <c r="IL57" s="238">
        <f t="shared" si="283"/>
        <v>0</v>
      </c>
      <c r="IM57" s="287"/>
      <c r="IN57" s="290"/>
      <c r="IO57" s="287"/>
      <c r="IP57" s="265">
        <f t="shared" si="284"/>
        <v>0</v>
      </c>
      <c r="IQ57" s="260">
        <f t="shared" si="285"/>
        <v>0</v>
      </c>
      <c r="IR57" s="238">
        <f t="shared" si="362"/>
        <v>0</v>
      </c>
      <c r="IS57" s="250">
        <f t="shared" si="73"/>
        <v>0</v>
      </c>
      <c r="IT57" s="238"/>
      <c r="IU57" s="238"/>
      <c r="IV57" s="246">
        <f t="shared" si="286"/>
        <v>0</v>
      </c>
      <c r="IW57" s="244"/>
      <c r="IX57" s="300"/>
      <c r="IY57" s="291"/>
      <c r="IZ57" s="247"/>
      <c r="JA57" s="254"/>
      <c r="JB57" s="254"/>
      <c r="JC57" s="254"/>
      <c r="JD57" s="254"/>
      <c r="JE57" s="254"/>
      <c r="JF57" s="291"/>
      <c r="JG57" s="291"/>
      <c r="JH57" s="291"/>
      <c r="JI57" s="247">
        <f t="shared" si="394"/>
        <v>0</v>
      </c>
      <c r="JJ57" s="291"/>
      <c r="JK57" s="291"/>
      <c r="JL57" s="291"/>
      <c r="JM57" s="247"/>
      <c r="JN57" s="291"/>
      <c r="JO57" s="291"/>
      <c r="JP57" s="291"/>
      <c r="JQ57" s="247">
        <f t="shared" si="393"/>
        <v>0</v>
      </c>
      <c r="JR57" s="291"/>
      <c r="JS57" s="291"/>
      <c r="JT57" s="291"/>
      <c r="JU57" s="270"/>
      <c r="JV57" s="261">
        <f t="shared" si="395"/>
        <v>0</v>
      </c>
      <c r="JW57" s="562"/>
      <c r="JX57" s="590"/>
      <c r="JY57" s="591"/>
      <c r="JZ57" s="575"/>
      <c r="KA57" s="291"/>
      <c r="KB57" s="247">
        <f>JW57+JZ57+KA57</f>
        <v>0</v>
      </c>
      <c r="KC57" s="291"/>
      <c r="KD57" s="291"/>
      <c r="KE57" s="291"/>
      <c r="KF57" s="247"/>
      <c r="KG57" s="291"/>
      <c r="KH57" s="291"/>
      <c r="KI57" s="291"/>
      <c r="KJ57" s="247">
        <f t="shared" si="396"/>
        <v>0</v>
      </c>
      <c r="KK57" s="291"/>
      <c r="KL57" s="291"/>
      <c r="KM57" s="291"/>
      <c r="KN57" s="270"/>
      <c r="KO57" s="262">
        <f>JI57+KF57+KJ57+KN57</f>
        <v>0</v>
      </c>
      <c r="KP57" s="247"/>
      <c r="KQ57" s="254">
        <f>JE57-JV57</f>
        <v>0</v>
      </c>
      <c r="KR57" s="247"/>
      <c r="KS57" s="248"/>
      <c r="KT57" s="211">
        <f>JV57-KO57</f>
        <v>0</v>
      </c>
      <c r="KU57" s="211"/>
      <c r="KV57" s="211"/>
      <c r="KW57" s="211"/>
      <c r="KX57" s="211"/>
      <c r="KY57" s="211"/>
      <c r="KZ57" s="211"/>
      <c r="LA57" s="211"/>
      <c r="LB57" s="211"/>
      <c r="LC57" s="211"/>
      <c r="LD57" s="211"/>
      <c r="LF57" s="131"/>
      <c r="LG57" s="175"/>
      <c r="LH57" s="194">
        <f t="shared" si="363"/>
        <v>0</v>
      </c>
      <c r="LI57" s="193">
        <f t="shared" si="364"/>
        <v>0</v>
      </c>
      <c r="LJ57" s="193"/>
      <c r="LK57" s="193"/>
      <c r="LL57" s="193"/>
      <c r="LM57" s="194">
        <f t="shared" si="365"/>
        <v>0</v>
      </c>
      <c r="LN57" s="175"/>
      <c r="LO57" s="175"/>
      <c r="LP57" s="175"/>
      <c r="LQ57" s="194">
        <f t="shared" si="287"/>
        <v>0</v>
      </c>
      <c r="LR57" s="175"/>
      <c r="LS57" s="175"/>
      <c r="LT57" s="175"/>
      <c r="LU57" s="194">
        <f t="shared" si="288"/>
        <v>0</v>
      </c>
      <c r="LV57" s="175"/>
      <c r="LW57" s="175"/>
      <c r="LX57" s="175"/>
      <c r="LY57" s="194">
        <f t="shared" si="289"/>
        <v>0</v>
      </c>
      <c r="LZ57" s="175"/>
      <c r="MA57" s="175"/>
      <c r="MB57" s="175"/>
      <c r="MC57" s="123">
        <f t="shared" si="160"/>
        <v>0</v>
      </c>
      <c r="MD57" s="121">
        <f t="shared" si="366"/>
        <v>0</v>
      </c>
      <c r="ME57" s="175"/>
      <c r="MF57" s="175"/>
      <c r="MG57" s="175"/>
      <c r="MH57" s="194">
        <f t="shared" si="290"/>
        <v>0</v>
      </c>
      <c r="MI57" s="175"/>
      <c r="MJ57" s="175"/>
      <c r="MK57" s="175"/>
      <c r="ML57" s="194">
        <f t="shared" si="291"/>
        <v>0</v>
      </c>
      <c r="MM57" s="175"/>
      <c r="MN57" s="175"/>
      <c r="MO57" s="175"/>
      <c r="MP57" s="194">
        <f t="shared" si="292"/>
        <v>0</v>
      </c>
      <c r="MQ57" s="175"/>
      <c r="MR57" s="175"/>
      <c r="MS57" s="175"/>
      <c r="MT57" s="123">
        <f t="shared" si="293"/>
        <v>0</v>
      </c>
      <c r="MU57" s="121">
        <f t="shared" si="367"/>
        <v>0</v>
      </c>
      <c r="MV57" s="17">
        <f t="shared" si="368"/>
        <v>0</v>
      </c>
      <c r="MW57" s="193">
        <f t="shared" si="79"/>
        <v>0</v>
      </c>
      <c r="MX57" s="194"/>
      <c r="MY57" s="194"/>
      <c r="MZ57" s="115">
        <f t="shared" si="162"/>
        <v>0</v>
      </c>
      <c r="NB57" s="175"/>
      <c r="NC57" s="175"/>
      <c r="ND57" s="194">
        <f t="shared" si="369"/>
        <v>0</v>
      </c>
      <c r="NE57" s="175"/>
      <c r="NF57" s="175"/>
      <c r="NG57" s="175"/>
      <c r="NH57" s="175"/>
      <c r="NI57" s="194">
        <f t="shared" si="370"/>
        <v>0</v>
      </c>
      <c r="NJ57" s="175"/>
      <c r="NK57" s="175"/>
      <c r="NL57" s="175"/>
      <c r="NM57" s="194">
        <f t="shared" si="294"/>
        <v>0</v>
      </c>
      <c r="NN57" s="175"/>
      <c r="NO57" s="175"/>
      <c r="NP57" s="175"/>
      <c r="NQ57" s="194">
        <f t="shared" si="295"/>
        <v>0</v>
      </c>
      <c r="NR57" s="175"/>
      <c r="NS57" s="175"/>
      <c r="NT57" s="175"/>
      <c r="NU57" s="194">
        <f t="shared" si="296"/>
        <v>0</v>
      </c>
      <c r="NV57" s="175"/>
      <c r="NW57" s="175"/>
      <c r="NX57" s="175"/>
      <c r="NY57" s="123">
        <f t="shared" si="163"/>
        <v>0</v>
      </c>
      <c r="NZ57" s="121">
        <f t="shared" si="297"/>
        <v>0</v>
      </c>
      <c r="OA57" s="192"/>
      <c r="OB57" s="192"/>
      <c r="OC57" s="192"/>
      <c r="OD57" s="194">
        <f t="shared" si="298"/>
        <v>0</v>
      </c>
      <c r="OE57" s="192"/>
      <c r="OF57" s="192"/>
      <c r="OG57" s="192"/>
      <c r="OH57" s="194">
        <f t="shared" si="299"/>
        <v>0</v>
      </c>
      <c r="OI57" s="175"/>
      <c r="OJ57" s="175"/>
      <c r="OK57" s="175"/>
      <c r="OL57" s="194">
        <f t="shared" si="300"/>
        <v>0</v>
      </c>
      <c r="OM57" s="175"/>
      <c r="ON57" s="175"/>
      <c r="OO57" s="175"/>
      <c r="OP57" s="123">
        <f t="shared" si="164"/>
        <v>0</v>
      </c>
      <c r="OQ57" s="122">
        <f t="shared" si="301"/>
        <v>0</v>
      </c>
      <c r="OR57" s="17">
        <f t="shared" si="371"/>
        <v>0</v>
      </c>
      <c r="OS57" s="193">
        <f t="shared" si="84"/>
        <v>0</v>
      </c>
      <c r="OT57" s="194"/>
      <c r="OU57" s="194"/>
      <c r="OV57" s="115">
        <f t="shared" si="302"/>
        <v>0</v>
      </c>
      <c r="OX57" s="175"/>
      <c r="OY57" s="175"/>
      <c r="OZ57" s="194">
        <f t="shared" si="372"/>
        <v>0</v>
      </c>
      <c r="PA57" s="193">
        <f t="shared" si="373"/>
        <v>0</v>
      </c>
      <c r="PB57" s="193"/>
      <c r="PC57" s="193"/>
      <c r="PD57" s="193"/>
      <c r="PE57" s="194">
        <f t="shared" si="374"/>
        <v>0</v>
      </c>
      <c r="PF57" s="175"/>
      <c r="PG57" s="175"/>
      <c r="PH57" s="175"/>
      <c r="PI57" s="194">
        <f t="shared" si="303"/>
        <v>0</v>
      </c>
      <c r="PJ57" s="175"/>
      <c r="PK57" s="175"/>
      <c r="PL57" s="175"/>
      <c r="PM57" s="194">
        <f t="shared" si="304"/>
        <v>0</v>
      </c>
      <c r="PN57" s="175"/>
      <c r="PO57" s="175"/>
      <c r="PP57" s="175"/>
      <c r="PQ57" s="194">
        <f t="shared" si="305"/>
        <v>0</v>
      </c>
      <c r="PR57" s="175"/>
      <c r="PS57" s="175"/>
      <c r="PT57" s="175"/>
      <c r="PU57" s="123">
        <f t="shared" si="165"/>
        <v>0</v>
      </c>
      <c r="PV57" s="121">
        <f t="shared" si="375"/>
        <v>0</v>
      </c>
      <c r="PW57" s="175"/>
      <c r="PX57" s="175"/>
      <c r="PY57" s="175"/>
      <c r="PZ57" s="194">
        <f t="shared" si="306"/>
        <v>0</v>
      </c>
      <c r="QA57" s="175"/>
      <c r="QB57" s="175"/>
      <c r="QC57" s="175"/>
      <c r="QD57" s="194">
        <f t="shared" si="307"/>
        <v>0</v>
      </c>
      <c r="QE57" s="175"/>
      <c r="QF57" s="175"/>
      <c r="QG57" s="175"/>
      <c r="QH57" s="194">
        <f t="shared" si="308"/>
        <v>0</v>
      </c>
      <c r="QI57" s="175"/>
      <c r="QJ57" s="175"/>
      <c r="QK57" s="175"/>
      <c r="QL57" s="123">
        <f t="shared" si="309"/>
        <v>0</v>
      </c>
      <c r="QM57" s="122">
        <f t="shared" si="310"/>
        <v>0</v>
      </c>
      <c r="QN57" s="17">
        <f t="shared" si="376"/>
        <v>0</v>
      </c>
      <c r="QO57" s="193">
        <f t="shared" si="89"/>
        <v>0</v>
      </c>
      <c r="QP57" s="194"/>
      <c r="QQ57" s="194"/>
      <c r="QR57" s="115">
        <f t="shared" si="129"/>
        <v>0</v>
      </c>
      <c r="QT57" s="175"/>
      <c r="QU57" s="175"/>
      <c r="QV57" s="194">
        <f t="shared" si="377"/>
        <v>0</v>
      </c>
      <c r="QW57" s="193">
        <f t="shared" si="378"/>
        <v>0</v>
      </c>
      <c r="QX57" s="193"/>
      <c r="QY57" s="193"/>
      <c r="QZ57" s="193"/>
      <c r="RA57" s="194">
        <f t="shared" si="379"/>
        <v>0</v>
      </c>
      <c r="RB57" s="175"/>
      <c r="RC57" s="175"/>
      <c r="RD57" s="175"/>
      <c r="RE57" s="194">
        <f t="shared" si="311"/>
        <v>0</v>
      </c>
      <c r="RF57" s="175"/>
      <c r="RG57" s="175"/>
      <c r="RH57" s="175"/>
      <c r="RI57" s="194">
        <f t="shared" si="312"/>
        <v>0</v>
      </c>
      <c r="RJ57" s="175"/>
      <c r="RK57" s="175"/>
      <c r="RL57" s="175"/>
      <c r="RM57" s="194">
        <f t="shared" si="313"/>
        <v>0</v>
      </c>
      <c r="RN57" s="175"/>
      <c r="RO57" s="175"/>
      <c r="RP57" s="175"/>
      <c r="RQ57" s="123">
        <f t="shared" si="314"/>
        <v>0</v>
      </c>
      <c r="RR57" s="121">
        <f t="shared" si="380"/>
        <v>0</v>
      </c>
      <c r="RS57" s="175"/>
      <c r="RT57" s="175"/>
      <c r="RU57" s="175"/>
      <c r="RV57" s="194">
        <f t="shared" si="315"/>
        <v>0</v>
      </c>
      <c r="RW57" s="175"/>
      <c r="RX57" s="175"/>
      <c r="RY57" s="175"/>
      <c r="RZ57" s="194">
        <f t="shared" si="316"/>
        <v>0</v>
      </c>
      <c r="SA57" s="175"/>
      <c r="SB57" s="175"/>
      <c r="SC57" s="175"/>
      <c r="SD57" s="194">
        <f t="shared" si="317"/>
        <v>0</v>
      </c>
      <c r="SE57" s="175"/>
      <c r="SF57" s="175"/>
      <c r="SG57" s="175"/>
      <c r="SH57" s="123">
        <f t="shared" si="318"/>
        <v>0</v>
      </c>
      <c r="SI57" s="122">
        <f t="shared" si="319"/>
        <v>0</v>
      </c>
      <c r="SJ57" s="17">
        <f t="shared" si="381"/>
        <v>0</v>
      </c>
      <c r="SK57" s="193">
        <f t="shared" si="93"/>
        <v>0</v>
      </c>
      <c r="SL57" s="194"/>
      <c r="SM57" s="194"/>
      <c r="SN57" s="115">
        <f t="shared" si="136"/>
        <v>0</v>
      </c>
      <c r="SP57" s="175"/>
      <c r="SQ57" s="175"/>
      <c r="SR57" s="194">
        <f t="shared" si="382"/>
        <v>0</v>
      </c>
      <c r="SS57" s="193">
        <f t="shared" si="383"/>
        <v>0</v>
      </c>
      <c r="ST57" s="193"/>
      <c r="SU57" s="193"/>
      <c r="SV57" s="193"/>
      <c r="SW57" s="194">
        <f t="shared" si="384"/>
        <v>0</v>
      </c>
      <c r="SX57" s="175"/>
      <c r="SY57" s="175"/>
      <c r="SZ57" s="175"/>
      <c r="TA57" s="194">
        <f t="shared" si="320"/>
        <v>0</v>
      </c>
      <c r="TB57" s="175"/>
      <c r="TC57" s="175"/>
      <c r="TD57" s="175"/>
      <c r="TE57" s="194">
        <f t="shared" si="321"/>
        <v>0</v>
      </c>
      <c r="TF57" s="175"/>
      <c r="TG57" s="175"/>
      <c r="TH57" s="175"/>
      <c r="TI57" s="194">
        <f t="shared" si="322"/>
        <v>0</v>
      </c>
      <c r="TJ57" s="175"/>
      <c r="TK57" s="175"/>
      <c r="TL57" s="175"/>
      <c r="TM57" s="123">
        <f t="shared" si="323"/>
        <v>0</v>
      </c>
      <c r="TN57" s="121">
        <f t="shared" si="324"/>
        <v>0</v>
      </c>
      <c r="TO57" s="175"/>
      <c r="TP57" s="175"/>
      <c r="TQ57" s="175"/>
      <c r="TR57" s="194">
        <f t="shared" si="325"/>
        <v>0</v>
      </c>
      <c r="TS57" s="192"/>
      <c r="TT57" s="192"/>
      <c r="TU57" s="192"/>
      <c r="TV57" s="194">
        <f t="shared" si="326"/>
        <v>0</v>
      </c>
      <c r="TW57" s="175"/>
      <c r="TX57" s="175"/>
      <c r="TY57" s="175"/>
      <c r="TZ57" s="194">
        <f t="shared" si="327"/>
        <v>0</v>
      </c>
      <c r="UA57" s="175"/>
      <c r="UB57" s="175"/>
      <c r="UC57" s="175"/>
      <c r="UD57" s="123">
        <f t="shared" si="328"/>
        <v>0</v>
      </c>
      <c r="UE57" s="122">
        <f t="shared" si="329"/>
        <v>0</v>
      </c>
      <c r="UF57" s="17">
        <f t="shared" si="385"/>
        <v>0</v>
      </c>
      <c r="UG57" s="193">
        <f t="shared" si="98"/>
        <v>0</v>
      </c>
      <c r="UH57" s="194"/>
      <c r="UI57" s="194"/>
      <c r="UJ57" s="194"/>
      <c r="UK57" s="115">
        <f t="shared" si="141"/>
        <v>0</v>
      </c>
      <c r="UL57" s="115">
        <f>CK57+EG57+GC57+HZ57+JV57+MD57+NZ57+PV57+RR57+TN57</f>
        <v>0</v>
      </c>
      <c r="UM57" s="115">
        <f>UL57-AF57</f>
        <v>0</v>
      </c>
      <c r="UN57" s="115">
        <f>DB57+EX57+GT57+IQ57+KO57+MU57+OQ57+QM57+SI57+UE57</f>
        <v>0</v>
      </c>
      <c r="UO57" s="115">
        <f>UN57-AW57</f>
        <v>0</v>
      </c>
      <c r="UP57" s="115"/>
      <c r="UQ57" s="115"/>
      <c r="UR57" s="115">
        <f>BU57+DQ57+FM57+HJ57+JF57+LN57+NJ57+PF57+RB57+SX57</f>
        <v>0</v>
      </c>
      <c r="US57" s="115">
        <f>UR57-P57</f>
        <v>0</v>
      </c>
      <c r="UT57" s="115"/>
      <c r="UU57" s="115"/>
      <c r="UV57" s="115"/>
      <c r="UW57" s="115"/>
      <c r="UX57" s="115"/>
      <c r="UY57" s="115"/>
      <c r="UZ57" s="115"/>
      <c r="VA57" s="130">
        <f t="shared" si="386"/>
        <v>0</v>
      </c>
      <c r="VB57" s="193">
        <f>BM57+DI57+FE57+HB57+IX57+LF57+NB57+OX57+QT57+SP57</f>
        <v>0</v>
      </c>
      <c r="VC57" s="193">
        <f>BN57+DJ57+FF57+HC57+IY57+LG57+NC57+OY57+QU57+SQ57</f>
        <v>0</v>
      </c>
      <c r="VD57" s="194">
        <f t="shared" si="330"/>
        <v>0</v>
      </c>
      <c r="VE57" s="193">
        <f t="shared" si="387"/>
        <v>0</v>
      </c>
      <c r="VF57" s="175"/>
      <c r="VG57" s="175"/>
      <c r="VH57" s="175"/>
      <c r="VI57" s="194">
        <f t="shared" si="388"/>
        <v>0</v>
      </c>
      <c r="VJ57" s="175"/>
      <c r="VK57" s="175"/>
      <c r="VL57" s="175"/>
      <c r="VM57" s="194">
        <f t="shared" si="331"/>
        <v>0</v>
      </c>
      <c r="VN57" s="175"/>
      <c r="VO57" s="175"/>
      <c r="VP57" s="175"/>
      <c r="VQ57" s="194">
        <f t="shared" si="332"/>
        <v>0</v>
      </c>
      <c r="VR57" s="175"/>
      <c r="VS57" s="175"/>
      <c r="VT57" s="175"/>
      <c r="VU57" s="194">
        <f t="shared" si="333"/>
        <v>0</v>
      </c>
      <c r="VV57" s="175"/>
      <c r="VW57" s="175"/>
      <c r="VX57" s="175"/>
      <c r="VY57" s="175"/>
      <c r="VZ57" s="121">
        <f t="shared" si="334"/>
        <v>0</v>
      </c>
      <c r="WA57" s="192"/>
      <c r="WB57" s="192"/>
      <c r="WC57" s="192"/>
      <c r="WD57" s="194">
        <f t="shared" si="335"/>
        <v>0</v>
      </c>
      <c r="WE57" s="192"/>
      <c r="WF57" s="192"/>
      <c r="WG57" s="192"/>
      <c r="WH57" s="194">
        <f t="shared" si="336"/>
        <v>0</v>
      </c>
      <c r="WI57" s="175"/>
      <c r="WJ57" s="175"/>
      <c r="WK57" s="175"/>
      <c r="WL57" s="194">
        <f t="shared" si="337"/>
        <v>0</v>
      </c>
      <c r="WM57" s="175"/>
      <c r="WN57" s="175"/>
      <c r="WO57" s="175"/>
      <c r="WP57" s="175"/>
      <c r="WQ57" s="122">
        <f t="shared" si="338"/>
        <v>0</v>
      </c>
      <c r="WR57" s="129">
        <f t="shared" si="389"/>
        <v>0</v>
      </c>
      <c r="WS57" s="120"/>
      <c r="WT57" s="194"/>
      <c r="WU57" s="194"/>
      <c r="WV57" s="115">
        <f t="shared" si="339"/>
        <v>0</v>
      </c>
      <c r="WY57" s="115">
        <f>VI57-BT57-DP57-FL57-HI57-JE57-LM57-NI57-PE57-RA57-SW57</f>
        <v>0</v>
      </c>
      <c r="WZ57" s="115">
        <f>VD57-BO57-DK57-FG57-HD57-IZ57-LH57-ND57-OZ57-QV57-SR57</f>
        <v>0</v>
      </c>
    </row>
    <row r="58" spans="1:624" s="116" customFormat="1" ht="13.5" x14ac:dyDescent="0.25">
      <c r="A58" s="448"/>
      <c r="B58" s="418" t="s">
        <v>141</v>
      </c>
      <c r="C58" s="418"/>
      <c r="D58" s="418"/>
      <c r="E58" s="418"/>
      <c r="F58" s="301"/>
      <c r="G58" s="275" t="s">
        <v>140</v>
      </c>
      <c r="H58" s="250">
        <f>BM58+DI58+FE58+HB58+IX58+LF58+NB58+OX58+QT58+SP58</f>
        <v>14108000</v>
      </c>
      <c r="I58" s="250">
        <f>BN58+DJ58+FF58+HC58+IY58+LG58+NC58+OY58+QU58+SQ58</f>
        <v>0</v>
      </c>
      <c r="J58" s="238">
        <f t="shared" si="340"/>
        <v>14108000</v>
      </c>
      <c r="K58" s="250">
        <f t="shared" si="341"/>
        <v>14108000</v>
      </c>
      <c r="L58" s="287"/>
      <c r="M58" s="287"/>
      <c r="N58" s="287"/>
      <c r="O58" s="238">
        <f t="shared" si="342"/>
        <v>14108000</v>
      </c>
      <c r="P58" s="250">
        <f>BU58+DQ58+FM58+HJ58+JF58+LN58+NJ58+PF58+RB58+SX58</f>
        <v>0</v>
      </c>
      <c r="Q58" s="250">
        <f>BV58+DR58+FN58+HK58+JG58+LO58+NK58+PG58+RC58+SY58</f>
        <v>0</v>
      </c>
      <c r="R58" s="250">
        <f>BW58+DS58+FO58+HL58+JH58+LP58+NL58+PH58+RD58+SZ58</f>
        <v>0</v>
      </c>
      <c r="S58" s="238">
        <f t="shared" si="254"/>
        <v>0</v>
      </c>
      <c r="T58" s="250">
        <f>BY58+DU58+FQ58+HN58+JJ58+LR58+NN58+PJ58+RF58+TB58</f>
        <v>0</v>
      </c>
      <c r="U58" s="250">
        <f>BZ58+DV58+FR58+HO58+JK58+LS58+NO58+PK58+RG58+TC58</f>
        <v>0</v>
      </c>
      <c r="V58" s="250">
        <f>CA58+DW58+FS58+HP58+JL58+LT58+NP58+PL58+RH58+TD58</f>
        <v>0</v>
      </c>
      <c r="W58" s="238">
        <f t="shared" si="255"/>
        <v>0</v>
      </c>
      <c r="X58" s="250">
        <f>CC58+DY58+FU58+HR58+JN58+LV58+NR58+PN58+RJ58+TF58</f>
        <v>0</v>
      </c>
      <c r="Y58" s="250">
        <f>CD58+DZ58+FV58+HS58+JO58+LW58+NS58+PO58+RK58+TG58</f>
        <v>0</v>
      </c>
      <c r="Z58" s="250">
        <f>CE58+EA58+FW58+HT58+JP58+LX58+NT58+PP58+RL58+TH58</f>
        <v>0</v>
      </c>
      <c r="AA58" s="238">
        <f t="shared" si="256"/>
        <v>0</v>
      </c>
      <c r="AB58" s="250">
        <f>CG58+EC58+FY58+HV58+JR58+LZ58+NV58+PR58+RN58+TJ58</f>
        <v>0</v>
      </c>
      <c r="AC58" s="250">
        <f>CH58+ED58+FZ58+HW58+JS58+MA58+NW58+PS58+RO58+TK58</f>
        <v>0</v>
      </c>
      <c r="AD58" s="250">
        <f>CI58+EE58+GA58+HX58+JT58+MB58+NX58+PT58+RP58+TL58</f>
        <v>0</v>
      </c>
      <c r="AE58" s="250">
        <f t="shared" si="257"/>
        <v>0</v>
      </c>
      <c r="AF58" s="238">
        <f t="shared" si="343"/>
        <v>0</v>
      </c>
      <c r="AG58" s="250">
        <f>CL58+EH58+GD58+IA58+JW58+ME58+OA58+PW58+RS58+TO58</f>
        <v>0</v>
      </c>
      <c r="AH58" s="250">
        <f>CM58+EI58+GE58+IB58+JZ58+MF58+OB58+PX58+RT58+TP58</f>
        <v>0</v>
      </c>
      <c r="AI58" s="250">
        <f>CN58+EJ58+GF58+IC58+KA58+MG58+OC58+PY58+RU58+TQ58</f>
        <v>0</v>
      </c>
      <c r="AJ58" s="238">
        <f t="shared" si="258"/>
        <v>0</v>
      </c>
      <c r="AK58" s="250">
        <f>CP58+EL58+GH58+IE58+KC58+MI58+OE58+QA58+RW58+TS58</f>
        <v>0</v>
      </c>
      <c r="AL58" s="250">
        <f>CQ58+EM58+GI58+IF58+KD58+MJ58+OF58+QB58+RX58+TT58</f>
        <v>0</v>
      </c>
      <c r="AM58" s="250">
        <f>CR58+EN58+GJ58+IG58+KE58+MK58+OG58+QC58+RY58+TU58</f>
        <v>0</v>
      </c>
      <c r="AN58" s="238">
        <f t="shared" si="259"/>
        <v>0</v>
      </c>
      <c r="AO58" s="250">
        <f>CT58+EP58+GL58+II58+KG58+MM58+OI58+QE58+SA58+TW58</f>
        <v>0</v>
      </c>
      <c r="AP58" s="250">
        <f>CU58+EQ58+GM58+IJ58+KH58+MN58+OJ58+QF58+SB58+TX58</f>
        <v>0</v>
      </c>
      <c r="AQ58" s="250">
        <f>CV58+ER58+GN58+IK58+KI58+MO58+OK58+QG58+SC58+TY58</f>
        <v>0</v>
      </c>
      <c r="AR58" s="238">
        <f t="shared" si="260"/>
        <v>0</v>
      </c>
      <c r="AS58" s="250">
        <f>CX58+ET58+GP58+IM58+KK58+MQ58+OM58+QI58+SE58+UA58</f>
        <v>0</v>
      </c>
      <c r="AT58" s="250">
        <f>CY58+EU58+GQ58+IN58+KL58+MR58+ON58+QJ58+SF58+UB58</f>
        <v>0</v>
      </c>
      <c r="AU58" s="250">
        <f>CZ58+EV58+GR58+IO58+KM58+MS58+OO58+QK58+SG58+UC58</f>
        <v>0</v>
      </c>
      <c r="AV58" s="238">
        <f t="shared" si="261"/>
        <v>0</v>
      </c>
      <c r="AW58" s="238">
        <f t="shared" si="344"/>
        <v>0</v>
      </c>
      <c r="AX58" s="250">
        <f t="shared" si="47"/>
        <v>0</v>
      </c>
      <c r="AY58" s="238">
        <f t="shared" si="345"/>
        <v>14108000</v>
      </c>
      <c r="AZ58" s="238">
        <f>DE58+FA58+GW58+IT58+KR58+MX58+OT58+QP58+SL58+UH58</f>
        <v>0</v>
      </c>
      <c r="BA58" s="238">
        <f>DF58+FB58+GX58+IU58+KS58+MY58+OU58+QQ58+SM58+UI58</f>
        <v>0</v>
      </c>
      <c r="BB58" s="239">
        <f>CK58+EG58+GC58+HZ58+JV58+MD58+NZ58+PV58+RR58+TN58</f>
        <v>0</v>
      </c>
      <c r="BC58" s="239">
        <f t="shared" si="45"/>
        <v>0</v>
      </c>
      <c r="BD58" s="238">
        <f>AZ58-DE58-FA58-GW58-IT58-KR58-MX58-OT58-QP58-SL58-UH58</f>
        <v>0</v>
      </c>
      <c r="BE58" s="240"/>
      <c r="BF58" s="241">
        <f t="shared" si="15"/>
        <v>-1852000</v>
      </c>
      <c r="BG58" s="241">
        <f t="shared" si="49"/>
        <v>12256000</v>
      </c>
      <c r="BH58" s="251"/>
      <c r="BI58" s="242"/>
      <c r="BJ58" s="241"/>
      <c r="BK58" s="288">
        <v>12256000</v>
      </c>
      <c r="BL58" s="251">
        <f>DI58+FE58+HB58+IX58+LF58+NB58+OX58+QT58+SP58</f>
        <v>1852000</v>
      </c>
      <c r="BM58" s="288">
        <v>12256000</v>
      </c>
      <c r="BN58" s="288"/>
      <c r="BO58" s="238">
        <f t="shared" si="346"/>
        <v>12256000</v>
      </c>
      <c r="BP58" s="251">
        <f t="shared" si="347"/>
        <v>12256000</v>
      </c>
      <c r="BQ58" s="251"/>
      <c r="BR58" s="251"/>
      <c r="BS58" s="251"/>
      <c r="BT58" s="238">
        <f t="shared" si="348"/>
        <v>12256000</v>
      </c>
      <c r="BU58" s="288"/>
      <c r="BV58" s="288"/>
      <c r="BW58" s="288"/>
      <c r="BX58" s="238">
        <f t="shared" si="50"/>
        <v>0</v>
      </c>
      <c r="BY58" s="288"/>
      <c r="BZ58" s="288"/>
      <c r="CA58" s="288"/>
      <c r="CB58" s="238">
        <f t="shared" si="51"/>
        <v>0</v>
      </c>
      <c r="CC58" s="288"/>
      <c r="CD58" s="288"/>
      <c r="CE58" s="288"/>
      <c r="CF58" s="238">
        <f t="shared" si="104"/>
        <v>0</v>
      </c>
      <c r="CG58" s="288"/>
      <c r="CH58" s="288"/>
      <c r="CI58" s="288"/>
      <c r="CJ58" s="251">
        <f t="shared" si="390"/>
        <v>0</v>
      </c>
      <c r="CK58" s="238">
        <f t="shared" si="149"/>
        <v>0</v>
      </c>
      <c r="CL58" s="288"/>
      <c r="CM58" s="288"/>
      <c r="CN58" s="288"/>
      <c r="CO58" s="238">
        <f t="shared" si="262"/>
        <v>0</v>
      </c>
      <c r="CP58" s="288"/>
      <c r="CQ58" s="288"/>
      <c r="CR58" s="288"/>
      <c r="CS58" s="238">
        <f t="shared" si="263"/>
        <v>0</v>
      </c>
      <c r="CT58" s="288"/>
      <c r="CU58" s="288"/>
      <c r="CV58" s="288"/>
      <c r="CW58" s="238">
        <f t="shared" si="264"/>
        <v>0</v>
      </c>
      <c r="CX58" s="288"/>
      <c r="CY58" s="288"/>
      <c r="CZ58" s="288"/>
      <c r="DA58" s="251">
        <f t="shared" si="391"/>
        <v>0</v>
      </c>
      <c r="DB58" s="238">
        <f t="shared" si="349"/>
        <v>0</v>
      </c>
      <c r="DC58" s="251"/>
      <c r="DD58" s="251">
        <f t="shared" si="150"/>
        <v>12256000</v>
      </c>
      <c r="DE58" s="238"/>
      <c r="DF58" s="238"/>
      <c r="DG58" s="243">
        <f t="shared" si="151"/>
        <v>0</v>
      </c>
      <c r="DH58" s="244"/>
      <c r="DI58" s="287"/>
      <c r="DJ58" s="287"/>
      <c r="DK58" s="250">
        <f t="shared" si="350"/>
        <v>0</v>
      </c>
      <c r="DL58" s="250">
        <f t="shared" si="351"/>
        <v>0</v>
      </c>
      <c r="DM58" s="287"/>
      <c r="DN58" s="287"/>
      <c r="DO58" s="287"/>
      <c r="DP58" s="238">
        <f t="shared" si="352"/>
        <v>0</v>
      </c>
      <c r="DQ58" s="287"/>
      <c r="DR58" s="287"/>
      <c r="DS58" s="287"/>
      <c r="DT58" s="238">
        <f t="shared" si="265"/>
        <v>0</v>
      </c>
      <c r="DU58" s="287"/>
      <c r="DV58" s="287"/>
      <c r="DW58" s="287"/>
      <c r="DX58" s="238">
        <f t="shared" si="266"/>
        <v>0</v>
      </c>
      <c r="DY58" s="287"/>
      <c r="DZ58" s="287"/>
      <c r="EA58" s="287"/>
      <c r="EB58" s="238">
        <f t="shared" si="267"/>
        <v>0</v>
      </c>
      <c r="EC58" s="287"/>
      <c r="ED58" s="287"/>
      <c r="EE58" s="287"/>
      <c r="EF58" s="265">
        <f t="shared" si="152"/>
        <v>0</v>
      </c>
      <c r="EG58" s="259">
        <f t="shared" si="353"/>
        <v>0</v>
      </c>
      <c r="EH58" s="287"/>
      <c r="EI58" s="287"/>
      <c r="EJ58" s="287"/>
      <c r="EK58" s="238">
        <f t="shared" si="58"/>
        <v>0</v>
      </c>
      <c r="EL58" s="287"/>
      <c r="EM58" s="287"/>
      <c r="EN58" s="287"/>
      <c r="EO58" s="238">
        <f t="shared" si="59"/>
        <v>0</v>
      </c>
      <c r="EP58" s="287"/>
      <c r="EQ58" s="287"/>
      <c r="ER58" s="287"/>
      <c r="ES58" s="238">
        <f t="shared" si="268"/>
        <v>0</v>
      </c>
      <c r="ET58" s="287"/>
      <c r="EU58" s="287"/>
      <c r="EV58" s="287"/>
      <c r="EW58" s="265">
        <f t="shared" si="154"/>
        <v>0</v>
      </c>
      <c r="EX58" s="260">
        <f t="shared" si="269"/>
        <v>0</v>
      </c>
      <c r="EY58" s="238">
        <f t="shared" si="354"/>
        <v>0</v>
      </c>
      <c r="EZ58" s="250">
        <f t="shared" si="155"/>
        <v>0</v>
      </c>
      <c r="FA58" s="238"/>
      <c r="FB58" s="238">
        <f>EG58-EX58</f>
        <v>0</v>
      </c>
      <c r="FC58" s="246">
        <f t="shared" si="108"/>
        <v>0</v>
      </c>
      <c r="FD58" s="246">
        <f>FC58-2185196</f>
        <v>-2185196</v>
      </c>
      <c r="FE58" s="287"/>
      <c r="FF58" s="287"/>
      <c r="FG58" s="250">
        <f t="shared" si="355"/>
        <v>0</v>
      </c>
      <c r="FH58" s="250">
        <f t="shared" si="356"/>
        <v>0</v>
      </c>
      <c r="FI58" s="250"/>
      <c r="FJ58" s="250"/>
      <c r="FK58" s="250"/>
      <c r="FL58" s="238">
        <f t="shared" si="357"/>
        <v>0</v>
      </c>
      <c r="FM58" s="287"/>
      <c r="FN58" s="287"/>
      <c r="FO58" s="287"/>
      <c r="FP58" s="238">
        <f t="shared" si="270"/>
        <v>0</v>
      </c>
      <c r="FQ58" s="287"/>
      <c r="FR58" s="287"/>
      <c r="FS58" s="287"/>
      <c r="FT58" s="238">
        <f t="shared" si="271"/>
        <v>0</v>
      </c>
      <c r="FU58" s="287"/>
      <c r="FV58" s="287"/>
      <c r="FW58" s="287"/>
      <c r="FX58" s="238">
        <f t="shared" si="272"/>
        <v>0</v>
      </c>
      <c r="FY58" s="287"/>
      <c r="FZ58" s="287"/>
      <c r="GA58" s="287"/>
      <c r="GB58" s="265">
        <f t="shared" si="156"/>
        <v>0</v>
      </c>
      <c r="GC58" s="259">
        <f t="shared" si="358"/>
        <v>0</v>
      </c>
      <c r="GD58" s="289"/>
      <c r="GE58" s="289"/>
      <c r="GF58" s="289"/>
      <c r="GG58" s="238">
        <f t="shared" si="273"/>
        <v>0</v>
      </c>
      <c r="GH58" s="289"/>
      <c r="GI58" s="289"/>
      <c r="GJ58" s="289"/>
      <c r="GK58" s="238">
        <f t="shared" si="274"/>
        <v>0</v>
      </c>
      <c r="GL58" s="287"/>
      <c r="GM58" s="287"/>
      <c r="GN58" s="287"/>
      <c r="GO58" s="238">
        <f t="shared" si="275"/>
        <v>0</v>
      </c>
      <c r="GP58" s="287"/>
      <c r="GQ58" s="287"/>
      <c r="GR58" s="287"/>
      <c r="GS58" s="265">
        <f t="shared" si="157"/>
        <v>0</v>
      </c>
      <c r="GT58" s="260">
        <f t="shared" si="276"/>
        <v>0</v>
      </c>
      <c r="GU58" s="238">
        <f t="shared" si="359"/>
        <v>0</v>
      </c>
      <c r="GV58" s="250">
        <f t="shared" si="67"/>
        <v>0</v>
      </c>
      <c r="GW58" s="238"/>
      <c r="GX58" s="238"/>
      <c r="GY58" s="246">
        <f t="shared" si="112"/>
        <v>0</v>
      </c>
      <c r="GZ58" s="244"/>
      <c r="HA58" s="244"/>
      <c r="HB58" s="287"/>
      <c r="HC58" s="287"/>
      <c r="HD58" s="250">
        <f t="shared" si="392"/>
        <v>0</v>
      </c>
      <c r="HE58" s="250">
        <f t="shared" si="360"/>
        <v>0</v>
      </c>
      <c r="HF58" s="287"/>
      <c r="HG58" s="287"/>
      <c r="HH58" s="238"/>
      <c r="HI58" s="238">
        <f t="shared" si="361"/>
        <v>0</v>
      </c>
      <c r="HJ58" s="287"/>
      <c r="HK58" s="287"/>
      <c r="HL58" s="287"/>
      <c r="HM58" s="238">
        <f t="shared" si="277"/>
        <v>0</v>
      </c>
      <c r="HN58" s="287"/>
      <c r="HO58" s="287"/>
      <c r="HP58" s="287"/>
      <c r="HQ58" s="238">
        <f t="shared" si="278"/>
        <v>0</v>
      </c>
      <c r="HR58" s="287"/>
      <c r="HS58" s="287"/>
      <c r="HT58" s="287"/>
      <c r="HU58" s="238">
        <f t="shared" si="279"/>
        <v>0</v>
      </c>
      <c r="HV58" s="287"/>
      <c r="HW58" s="290"/>
      <c r="HX58" s="287"/>
      <c r="HY58" s="265">
        <f t="shared" si="158"/>
        <v>0</v>
      </c>
      <c r="HZ58" s="259">
        <f t="shared" si="280"/>
        <v>0</v>
      </c>
      <c r="IA58" s="287"/>
      <c r="IB58" s="287"/>
      <c r="IC58" s="287"/>
      <c r="ID58" s="238">
        <f t="shared" si="281"/>
        <v>0</v>
      </c>
      <c r="IE58" s="287"/>
      <c r="IF58" s="287"/>
      <c r="IG58" s="287"/>
      <c r="IH58" s="238">
        <f t="shared" si="282"/>
        <v>0</v>
      </c>
      <c r="II58" s="287"/>
      <c r="IJ58" s="287"/>
      <c r="IK58" s="287"/>
      <c r="IL58" s="238">
        <f t="shared" si="283"/>
        <v>0</v>
      </c>
      <c r="IM58" s="287"/>
      <c r="IN58" s="290"/>
      <c r="IO58" s="287"/>
      <c r="IP58" s="265">
        <f t="shared" si="284"/>
        <v>0</v>
      </c>
      <c r="IQ58" s="260">
        <f t="shared" si="285"/>
        <v>0</v>
      </c>
      <c r="IR58" s="238">
        <f t="shared" si="362"/>
        <v>0</v>
      </c>
      <c r="IS58" s="250">
        <f t="shared" si="73"/>
        <v>0</v>
      </c>
      <c r="IT58" s="238"/>
      <c r="IU58" s="238"/>
      <c r="IV58" s="246">
        <f t="shared" si="286"/>
        <v>0</v>
      </c>
      <c r="IW58" s="244"/>
      <c r="IX58" s="291">
        <v>1852000</v>
      </c>
      <c r="IY58" s="291"/>
      <c r="IZ58" s="247">
        <f t="shared" ref="IZ58:IZ59" si="397">IX58</f>
        <v>1852000</v>
      </c>
      <c r="JA58" s="254">
        <f t="shared" ref="JA58:JA59" si="398">IZ58</f>
        <v>1852000</v>
      </c>
      <c r="JB58" s="254"/>
      <c r="JC58" s="254"/>
      <c r="JD58" s="254"/>
      <c r="JE58" s="247">
        <f t="shared" ref="JE58:JE59" si="399">SUM(JA58+JB58-JC58+JD58)</f>
        <v>1852000</v>
      </c>
      <c r="JF58" s="291"/>
      <c r="JG58" s="291"/>
      <c r="JH58" s="291"/>
      <c r="JI58" s="247">
        <f t="shared" si="394"/>
        <v>0</v>
      </c>
      <c r="JJ58" s="291"/>
      <c r="JK58" s="291"/>
      <c r="JL58" s="291"/>
      <c r="JM58" s="247"/>
      <c r="JN58" s="291"/>
      <c r="JO58" s="291"/>
      <c r="JP58" s="291"/>
      <c r="JQ58" s="247">
        <f t="shared" si="393"/>
        <v>0</v>
      </c>
      <c r="JR58" s="291"/>
      <c r="JS58" s="291"/>
      <c r="JT58" s="291"/>
      <c r="JU58" s="270"/>
      <c r="JV58" s="261">
        <f t="shared" si="395"/>
        <v>0</v>
      </c>
      <c r="JW58" s="562"/>
      <c r="JX58" s="590"/>
      <c r="JY58" s="591"/>
      <c r="JZ58" s="575"/>
      <c r="KA58" s="291"/>
      <c r="KB58" s="247">
        <f>JW58+JZ58+KA58</f>
        <v>0</v>
      </c>
      <c r="KC58" s="291"/>
      <c r="KD58" s="291"/>
      <c r="KE58" s="291"/>
      <c r="KF58" s="247"/>
      <c r="KG58" s="291"/>
      <c r="KH58" s="291"/>
      <c r="KI58" s="291"/>
      <c r="KJ58" s="247">
        <f t="shared" si="396"/>
        <v>0</v>
      </c>
      <c r="KK58" s="291"/>
      <c r="KL58" s="291"/>
      <c r="KM58" s="291"/>
      <c r="KN58" s="270"/>
      <c r="KO58" s="262">
        <f>JI58+KF58+KJ58+KN58</f>
        <v>0</v>
      </c>
      <c r="KP58" s="247"/>
      <c r="KQ58" s="254">
        <f>JE58-JV58</f>
        <v>1852000</v>
      </c>
      <c r="KR58" s="247"/>
      <c r="KS58" s="248"/>
      <c r="KT58" s="211">
        <f>JV58-KO58</f>
        <v>0</v>
      </c>
      <c r="KU58" s="211"/>
      <c r="KV58" s="211"/>
      <c r="KW58" s="211"/>
      <c r="KX58" s="211"/>
      <c r="KY58" s="211"/>
      <c r="KZ58" s="211"/>
      <c r="LA58" s="211"/>
      <c r="LB58" s="211"/>
      <c r="LC58" s="211"/>
      <c r="LD58" s="211"/>
      <c r="LF58" s="175"/>
      <c r="LG58" s="175"/>
      <c r="LH58" s="194">
        <f t="shared" si="363"/>
        <v>0</v>
      </c>
      <c r="LI58" s="193">
        <f t="shared" si="364"/>
        <v>0</v>
      </c>
      <c r="LJ58" s="193"/>
      <c r="LK58" s="193"/>
      <c r="LL58" s="193"/>
      <c r="LM58" s="194">
        <f t="shared" si="365"/>
        <v>0</v>
      </c>
      <c r="LN58" s="175"/>
      <c r="LO58" s="175"/>
      <c r="LP58" s="175"/>
      <c r="LQ58" s="194">
        <f t="shared" si="287"/>
        <v>0</v>
      </c>
      <c r="LR58" s="175"/>
      <c r="LS58" s="175"/>
      <c r="LT58" s="175"/>
      <c r="LU58" s="194">
        <f t="shared" si="288"/>
        <v>0</v>
      </c>
      <c r="LV58" s="175"/>
      <c r="LW58" s="175"/>
      <c r="LX58" s="175"/>
      <c r="LY58" s="194">
        <f t="shared" si="289"/>
        <v>0</v>
      </c>
      <c r="LZ58" s="175"/>
      <c r="MA58" s="175"/>
      <c r="MB58" s="175"/>
      <c r="MC58" s="123">
        <f t="shared" si="160"/>
        <v>0</v>
      </c>
      <c r="MD58" s="121">
        <f t="shared" si="366"/>
        <v>0</v>
      </c>
      <c r="ME58" s="175"/>
      <c r="MF58" s="175"/>
      <c r="MG58" s="175"/>
      <c r="MH58" s="194">
        <f t="shared" si="290"/>
        <v>0</v>
      </c>
      <c r="MI58" s="175"/>
      <c r="MJ58" s="175"/>
      <c r="MK58" s="175"/>
      <c r="ML58" s="194">
        <f t="shared" si="291"/>
        <v>0</v>
      </c>
      <c r="MM58" s="175"/>
      <c r="MN58" s="175"/>
      <c r="MO58" s="175"/>
      <c r="MP58" s="194">
        <f t="shared" si="292"/>
        <v>0</v>
      </c>
      <c r="MQ58" s="175"/>
      <c r="MR58" s="175"/>
      <c r="MS58" s="175"/>
      <c r="MT58" s="123">
        <f t="shared" si="293"/>
        <v>0</v>
      </c>
      <c r="MU58" s="121">
        <f t="shared" si="367"/>
        <v>0</v>
      </c>
      <c r="MV58" s="17">
        <f t="shared" si="368"/>
        <v>0</v>
      </c>
      <c r="MW58" s="193">
        <f t="shared" si="79"/>
        <v>0</v>
      </c>
      <c r="MX58" s="194"/>
      <c r="MY58" s="194"/>
      <c r="MZ58" s="115">
        <f t="shared" si="162"/>
        <v>0</v>
      </c>
      <c r="NB58" s="175"/>
      <c r="NC58" s="175"/>
      <c r="ND58" s="194">
        <f t="shared" si="369"/>
        <v>0</v>
      </c>
      <c r="NE58" s="175"/>
      <c r="NF58" s="175"/>
      <c r="NG58" s="175"/>
      <c r="NH58" s="175"/>
      <c r="NI58" s="194">
        <f t="shared" si="370"/>
        <v>0</v>
      </c>
      <c r="NJ58" s="175"/>
      <c r="NK58" s="175"/>
      <c r="NL58" s="175"/>
      <c r="NM58" s="194">
        <f t="shared" si="294"/>
        <v>0</v>
      </c>
      <c r="NN58" s="175"/>
      <c r="NO58" s="175"/>
      <c r="NP58" s="175"/>
      <c r="NQ58" s="194">
        <f t="shared" si="295"/>
        <v>0</v>
      </c>
      <c r="NR58" s="175"/>
      <c r="NS58" s="175"/>
      <c r="NT58" s="175"/>
      <c r="NU58" s="194">
        <f t="shared" si="296"/>
        <v>0</v>
      </c>
      <c r="NV58" s="175"/>
      <c r="NW58" s="175"/>
      <c r="NX58" s="175"/>
      <c r="NY58" s="123">
        <f t="shared" si="163"/>
        <v>0</v>
      </c>
      <c r="NZ58" s="121">
        <f t="shared" si="297"/>
        <v>0</v>
      </c>
      <c r="OA58" s="192"/>
      <c r="OB58" s="192"/>
      <c r="OC58" s="192"/>
      <c r="OD58" s="194">
        <f t="shared" si="298"/>
        <v>0</v>
      </c>
      <c r="OE58" s="192"/>
      <c r="OF58" s="192"/>
      <c r="OG58" s="192"/>
      <c r="OH58" s="194">
        <f t="shared" si="299"/>
        <v>0</v>
      </c>
      <c r="OI58" s="175"/>
      <c r="OJ58" s="175"/>
      <c r="OK58" s="175"/>
      <c r="OL58" s="194">
        <f t="shared" si="300"/>
        <v>0</v>
      </c>
      <c r="OM58" s="175"/>
      <c r="ON58" s="175"/>
      <c r="OO58" s="175"/>
      <c r="OP58" s="123">
        <f t="shared" si="164"/>
        <v>0</v>
      </c>
      <c r="OQ58" s="122">
        <f t="shared" si="301"/>
        <v>0</v>
      </c>
      <c r="OR58" s="17">
        <f t="shared" si="371"/>
        <v>0</v>
      </c>
      <c r="OS58" s="193">
        <f t="shared" si="84"/>
        <v>0</v>
      </c>
      <c r="OT58" s="194"/>
      <c r="OU58" s="194"/>
      <c r="OV58" s="115">
        <f t="shared" si="302"/>
        <v>0</v>
      </c>
      <c r="OX58" s="175"/>
      <c r="OY58" s="175"/>
      <c r="OZ58" s="194">
        <f t="shared" si="372"/>
        <v>0</v>
      </c>
      <c r="PA58" s="193">
        <f t="shared" si="373"/>
        <v>0</v>
      </c>
      <c r="PB58" s="193"/>
      <c r="PC58" s="193"/>
      <c r="PD58" s="193"/>
      <c r="PE58" s="194">
        <f t="shared" si="374"/>
        <v>0</v>
      </c>
      <c r="PF58" s="175"/>
      <c r="PG58" s="175"/>
      <c r="PH58" s="175"/>
      <c r="PI58" s="194">
        <f t="shared" si="303"/>
        <v>0</v>
      </c>
      <c r="PJ58" s="175"/>
      <c r="PK58" s="175"/>
      <c r="PL58" s="175"/>
      <c r="PM58" s="194">
        <f t="shared" si="304"/>
        <v>0</v>
      </c>
      <c r="PN58" s="175"/>
      <c r="PO58" s="175"/>
      <c r="PP58" s="175"/>
      <c r="PQ58" s="194">
        <f t="shared" si="305"/>
        <v>0</v>
      </c>
      <c r="PR58" s="175"/>
      <c r="PS58" s="175"/>
      <c r="PT58" s="175"/>
      <c r="PU58" s="123">
        <f t="shared" si="165"/>
        <v>0</v>
      </c>
      <c r="PV58" s="121">
        <f t="shared" si="375"/>
        <v>0</v>
      </c>
      <c r="PW58" s="175"/>
      <c r="PX58" s="175"/>
      <c r="PY58" s="175"/>
      <c r="PZ58" s="194">
        <f t="shared" si="306"/>
        <v>0</v>
      </c>
      <c r="QA58" s="175"/>
      <c r="QB58" s="175"/>
      <c r="QC58" s="175"/>
      <c r="QD58" s="194">
        <f t="shared" si="307"/>
        <v>0</v>
      </c>
      <c r="QE58" s="175"/>
      <c r="QF58" s="175"/>
      <c r="QG58" s="175"/>
      <c r="QH58" s="194">
        <f t="shared" si="308"/>
        <v>0</v>
      </c>
      <c r="QI58" s="175"/>
      <c r="QJ58" s="175"/>
      <c r="QK58" s="175"/>
      <c r="QL58" s="123">
        <f t="shared" si="309"/>
        <v>0</v>
      </c>
      <c r="QM58" s="122">
        <f t="shared" si="310"/>
        <v>0</v>
      </c>
      <c r="QN58" s="17">
        <f t="shared" si="376"/>
        <v>0</v>
      </c>
      <c r="QO58" s="193">
        <f t="shared" si="89"/>
        <v>0</v>
      </c>
      <c r="QP58" s="194"/>
      <c r="QQ58" s="194"/>
      <c r="QR58" s="115">
        <f t="shared" si="129"/>
        <v>0</v>
      </c>
      <c r="QT58" s="175"/>
      <c r="QU58" s="175"/>
      <c r="QV58" s="194">
        <f t="shared" si="377"/>
        <v>0</v>
      </c>
      <c r="QW58" s="193">
        <f t="shared" si="378"/>
        <v>0</v>
      </c>
      <c r="QX58" s="193"/>
      <c r="QY58" s="193"/>
      <c r="QZ58" s="193"/>
      <c r="RA58" s="194">
        <f t="shared" si="379"/>
        <v>0</v>
      </c>
      <c r="RB58" s="175"/>
      <c r="RC58" s="175"/>
      <c r="RD58" s="175"/>
      <c r="RE58" s="194">
        <f t="shared" si="311"/>
        <v>0</v>
      </c>
      <c r="RF58" s="175"/>
      <c r="RG58" s="175"/>
      <c r="RH58" s="175"/>
      <c r="RI58" s="194">
        <f t="shared" si="312"/>
        <v>0</v>
      </c>
      <c r="RJ58" s="175"/>
      <c r="RK58" s="175"/>
      <c r="RL58" s="175"/>
      <c r="RM58" s="194">
        <f t="shared" si="313"/>
        <v>0</v>
      </c>
      <c r="RN58" s="175"/>
      <c r="RO58" s="175"/>
      <c r="RP58" s="175"/>
      <c r="RQ58" s="123">
        <f t="shared" si="314"/>
        <v>0</v>
      </c>
      <c r="RR58" s="121">
        <f t="shared" si="380"/>
        <v>0</v>
      </c>
      <c r="RS58" s="175"/>
      <c r="RT58" s="175"/>
      <c r="RU58" s="175"/>
      <c r="RV58" s="194">
        <f t="shared" si="315"/>
        <v>0</v>
      </c>
      <c r="RW58" s="175"/>
      <c r="RX58" s="175"/>
      <c r="RY58" s="175"/>
      <c r="RZ58" s="194">
        <f t="shared" si="316"/>
        <v>0</v>
      </c>
      <c r="SA58" s="175"/>
      <c r="SB58" s="175"/>
      <c r="SC58" s="175"/>
      <c r="SD58" s="194">
        <f t="shared" si="317"/>
        <v>0</v>
      </c>
      <c r="SE58" s="175"/>
      <c r="SF58" s="175"/>
      <c r="SG58" s="175"/>
      <c r="SH58" s="123">
        <f t="shared" si="318"/>
        <v>0</v>
      </c>
      <c r="SI58" s="122">
        <f t="shared" si="319"/>
        <v>0</v>
      </c>
      <c r="SJ58" s="17">
        <f t="shared" si="381"/>
        <v>0</v>
      </c>
      <c r="SK58" s="193">
        <f t="shared" si="93"/>
        <v>0</v>
      </c>
      <c r="SL58" s="194"/>
      <c r="SM58" s="194"/>
      <c r="SN58" s="115">
        <f t="shared" si="136"/>
        <v>0</v>
      </c>
      <c r="SP58" s="175"/>
      <c r="SQ58" s="175"/>
      <c r="SR58" s="194">
        <f t="shared" si="382"/>
        <v>0</v>
      </c>
      <c r="SS58" s="193">
        <f t="shared" si="383"/>
        <v>0</v>
      </c>
      <c r="ST58" s="193"/>
      <c r="SU58" s="193"/>
      <c r="SV58" s="193"/>
      <c r="SW58" s="194">
        <f t="shared" si="384"/>
        <v>0</v>
      </c>
      <c r="SX58" s="175"/>
      <c r="SY58" s="175"/>
      <c r="SZ58" s="175"/>
      <c r="TA58" s="194">
        <f t="shared" si="320"/>
        <v>0</v>
      </c>
      <c r="TB58" s="175"/>
      <c r="TC58" s="175"/>
      <c r="TD58" s="175"/>
      <c r="TE58" s="194">
        <f t="shared" si="321"/>
        <v>0</v>
      </c>
      <c r="TF58" s="175"/>
      <c r="TG58" s="175"/>
      <c r="TH58" s="175"/>
      <c r="TI58" s="194">
        <f t="shared" si="322"/>
        <v>0</v>
      </c>
      <c r="TJ58" s="175"/>
      <c r="TK58" s="175"/>
      <c r="TL58" s="175"/>
      <c r="TM58" s="123">
        <f t="shared" si="323"/>
        <v>0</v>
      </c>
      <c r="TN58" s="121">
        <f t="shared" si="324"/>
        <v>0</v>
      </c>
      <c r="TO58" s="175"/>
      <c r="TP58" s="175"/>
      <c r="TQ58" s="175"/>
      <c r="TR58" s="194">
        <f t="shared" si="325"/>
        <v>0</v>
      </c>
      <c r="TS58" s="192"/>
      <c r="TT58" s="192"/>
      <c r="TU58" s="192"/>
      <c r="TV58" s="194">
        <f t="shared" si="326"/>
        <v>0</v>
      </c>
      <c r="TW58" s="175"/>
      <c r="TX58" s="175"/>
      <c r="TY58" s="175"/>
      <c r="TZ58" s="194">
        <f t="shared" si="327"/>
        <v>0</v>
      </c>
      <c r="UA58" s="175"/>
      <c r="UB58" s="175"/>
      <c r="UC58" s="175"/>
      <c r="UD58" s="123">
        <f t="shared" si="328"/>
        <v>0</v>
      </c>
      <c r="UE58" s="122">
        <f t="shared" si="329"/>
        <v>0</v>
      </c>
      <c r="UF58" s="17">
        <f t="shared" si="385"/>
        <v>0</v>
      </c>
      <c r="UG58" s="193">
        <f t="shared" si="98"/>
        <v>0</v>
      </c>
      <c r="UH58" s="194"/>
      <c r="UI58" s="194"/>
      <c r="UJ58" s="194"/>
      <c r="UK58" s="115">
        <f t="shared" si="141"/>
        <v>0</v>
      </c>
      <c r="UL58" s="115">
        <f>CK58+EG58+GC58+HZ58+JV58+MD58+NZ58+PV58+RR58+TN58</f>
        <v>0</v>
      </c>
      <c r="UM58" s="115">
        <f>UL58-AF58</f>
        <v>0</v>
      </c>
      <c r="UN58" s="115">
        <f>DB58+EX58+GT58+IQ58+KO58+MU58+OQ58+QM58+SI58+UE58</f>
        <v>0</v>
      </c>
      <c r="UO58" s="115">
        <f>UN58-AW58</f>
        <v>0</v>
      </c>
      <c r="UP58" s="115"/>
      <c r="UQ58" s="115"/>
      <c r="UR58" s="115">
        <f>BU58+DQ58+FM58+HJ58+JF58+LN58+NJ58+PF58+RB58+SX58</f>
        <v>0</v>
      </c>
      <c r="US58" s="115">
        <f>UR58-P58</f>
        <v>0</v>
      </c>
      <c r="UT58" s="115"/>
      <c r="UU58" s="115"/>
      <c r="UV58" s="115"/>
      <c r="UW58" s="115"/>
      <c r="UX58" s="115"/>
      <c r="UY58" s="115"/>
      <c r="UZ58" s="115"/>
      <c r="VA58" s="130">
        <f t="shared" si="386"/>
        <v>14108000</v>
      </c>
      <c r="VB58" s="193">
        <f>BM58+DI58+FE58+HB58+IX58+LF58+NB58+OX58+QT58+SP58</f>
        <v>14108000</v>
      </c>
      <c r="VC58" s="193">
        <f>BN58+DJ58+FF58+HC58+IY58+LG58+NC58+OY58+QU58+SQ58</f>
        <v>0</v>
      </c>
      <c r="VD58" s="194">
        <f t="shared" si="330"/>
        <v>14108000</v>
      </c>
      <c r="VE58" s="193">
        <f t="shared" si="387"/>
        <v>14108000</v>
      </c>
      <c r="VF58" s="175"/>
      <c r="VG58" s="175"/>
      <c r="VH58" s="175"/>
      <c r="VI58" s="194">
        <f t="shared" si="388"/>
        <v>14108000</v>
      </c>
      <c r="VJ58" s="175"/>
      <c r="VK58" s="175"/>
      <c r="VL58" s="175"/>
      <c r="VM58" s="194">
        <f t="shared" si="331"/>
        <v>0</v>
      </c>
      <c r="VN58" s="175"/>
      <c r="VO58" s="175"/>
      <c r="VP58" s="175"/>
      <c r="VQ58" s="194">
        <f t="shared" si="332"/>
        <v>0</v>
      </c>
      <c r="VR58" s="175"/>
      <c r="VS58" s="175"/>
      <c r="VT58" s="175"/>
      <c r="VU58" s="194">
        <f t="shared" si="333"/>
        <v>0</v>
      </c>
      <c r="VV58" s="175"/>
      <c r="VW58" s="175"/>
      <c r="VX58" s="175"/>
      <c r="VY58" s="175"/>
      <c r="VZ58" s="121">
        <f t="shared" si="334"/>
        <v>0</v>
      </c>
      <c r="WA58" s="192"/>
      <c r="WB58" s="192"/>
      <c r="WC58" s="192"/>
      <c r="WD58" s="194">
        <f t="shared" si="335"/>
        <v>0</v>
      </c>
      <c r="WE58" s="192"/>
      <c r="WF58" s="192"/>
      <c r="WG58" s="192"/>
      <c r="WH58" s="194">
        <f t="shared" si="336"/>
        <v>0</v>
      </c>
      <c r="WI58" s="175"/>
      <c r="WJ58" s="175"/>
      <c r="WK58" s="175"/>
      <c r="WL58" s="194">
        <f t="shared" si="337"/>
        <v>0</v>
      </c>
      <c r="WM58" s="175"/>
      <c r="WN58" s="175"/>
      <c r="WO58" s="175"/>
      <c r="WP58" s="175"/>
      <c r="WQ58" s="122">
        <f t="shared" si="338"/>
        <v>0</v>
      </c>
      <c r="WR58" s="129">
        <f t="shared" si="389"/>
        <v>0</v>
      </c>
      <c r="WS58" s="120"/>
      <c r="WT58" s="194"/>
      <c r="WU58" s="194"/>
      <c r="WV58" s="115">
        <f t="shared" si="339"/>
        <v>0</v>
      </c>
      <c r="WY58" s="115">
        <f>VI58-BT58-DP58-FL58-HI58-JE58-LM58-NI58-PE58-RA58-SW58</f>
        <v>0</v>
      </c>
      <c r="WZ58" s="115">
        <f>VD58-BO58-DK58-FG58-HD58-IZ58-LH58-ND58-OZ58-QV58-SR58</f>
        <v>0</v>
      </c>
    </row>
    <row r="59" spans="1:624" s="116" customFormat="1" ht="13.5" x14ac:dyDescent="0.25">
      <c r="A59" s="448"/>
      <c r="B59" s="449" t="s">
        <v>142</v>
      </c>
      <c r="C59" s="418"/>
      <c r="D59" s="418"/>
      <c r="E59" s="418"/>
      <c r="F59" s="301"/>
      <c r="G59" s="275" t="s">
        <v>140</v>
      </c>
      <c r="H59" s="250">
        <f>BM59+DI59+FE59+HB59+IX59+LF59+NB59+OX59+QT59+SP59</f>
        <v>66970188.269999996</v>
      </c>
      <c r="I59" s="250">
        <f>BN59+DJ59+FF59+HC59+IY59+LG59+NC59+OY59+QU59+SQ59</f>
        <v>0</v>
      </c>
      <c r="J59" s="238">
        <f t="shared" si="340"/>
        <v>66970188.269999996</v>
      </c>
      <c r="K59" s="250">
        <f t="shared" si="341"/>
        <v>66970188.269999996</v>
      </c>
      <c r="L59" s="287"/>
      <c r="M59" s="287"/>
      <c r="N59" s="287"/>
      <c r="O59" s="238">
        <f t="shared" si="342"/>
        <v>66970188.269999996</v>
      </c>
      <c r="P59" s="250">
        <f>BU59+DQ59+FM59+HJ59+JF59+LN59+NJ59+PF59+RB59+SX59</f>
        <v>0</v>
      </c>
      <c r="Q59" s="250">
        <f>BV59+DR59+FN59+HK59+JG59+LO59+NK59+PG59+RC59+SY59</f>
        <v>0</v>
      </c>
      <c r="R59" s="250">
        <f>BW59+DS59+FO59+HL59+JH59+LP59+NL59+PH59+RD59+SZ59</f>
        <v>0</v>
      </c>
      <c r="S59" s="238">
        <f t="shared" si="254"/>
        <v>0</v>
      </c>
      <c r="T59" s="250">
        <f>BY59+DU59+FQ59+HN59+JJ59+LR59+NN59+PJ59+RF59+TB59</f>
        <v>0</v>
      </c>
      <c r="U59" s="250">
        <f>BZ59+DV59+FR59+HO59+JK59+LS59+NO59+PK59+RG59+TC59</f>
        <v>0</v>
      </c>
      <c r="V59" s="250">
        <f>CA59+DW59+FS59+HP59+JL59+LT59+NP59+PL59+RH59+TD59</f>
        <v>0</v>
      </c>
      <c r="W59" s="238">
        <f t="shared" si="255"/>
        <v>0</v>
      </c>
      <c r="X59" s="250">
        <f>CC59+DY59+FU59+HR59+JN59+LV59+NR59+PN59+RJ59+TF59</f>
        <v>1730100</v>
      </c>
      <c r="Y59" s="250">
        <f>CD59+DZ59+FV59+HS59+JO59+LW59+NS59+PO59+RK59+TG59</f>
        <v>3268500</v>
      </c>
      <c r="Z59" s="250">
        <f>CE59+EA59+FW59+HT59+JP59+LX59+NT59+PP59+RL59+TH59</f>
        <v>0</v>
      </c>
      <c r="AA59" s="238">
        <f t="shared" si="256"/>
        <v>4998600</v>
      </c>
      <c r="AB59" s="250">
        <f>CG59+EC59+FY59+HV59+JR59+LZ59+NV59+PR59+RN59+TJ59</f>
        <v>0</v>
      </c>
      <c r="AC59" s="250">
        <f>CH59+ED59+FZ59+HW59+JS59+MA59+NW59+PS59+RO59+TK59</f>
        <v>0</v>
      </c>
      <c r="AD59" s="250">
        <f>CI59+EE59+GA59+HX59+JT59+MB59+NX59+PT59+RP59+TL59</f>
        <v>0</v>
      </c>
      <c r="AE59" s="250">
        <f t="shared" si="257"/>
        <v>0</v>
      </c>
      <c r="AF59" s="238">
        <f t="shared" si="343"/>
        <v>4998600</v>
      </c>
      <c r="AG59" s="250">
        <f>CL59+EH59+GD59+IA59+JW59+ME59+OA59+PW59+RS59+TO59</f>
        <v>0</v>
      </c>
      <c r="AH59" s="250">
        <f>CM59+EI59+GE59+IB59+JZ59+MF59+OB59+PX59+RT59+TP59</f>
        <v>0</v>
      </c>
      <c r="AI59" s="250">
        <f>CN59+EJ59+GF59+IC59+KA59+MG59+OC59+PY59+RU59+TQ59</f>
        <v>0</v>
      </c>
      <c r="AJ59" s="238">
        <f t="shared" si="258"/>
        <v>0</v>
      </c>
      <c r="AK59" s="250">
        <f>CP59+EL59+GH59+IE59+KC59+MI59+OE59+QA59+RW59+TS59</f>
        <v>0</v>
      </c>
      <c r="AL59" s="250">
        <f>CQ59+EM59+GI59+IF59+KD59+MJ59+OF59+QB59+RX59+TT59</f>
        <v>0</v>
      </c>
      <c r="AM59" s="250">
        <f>CR59+EN59+GJ59+IG59+KE59+MK59+OG59+QC59+RY59+TU59</f>
        <v>0</v>
      </c>
      <c r="AN59" s="238">
        <f t="shared" si="259"/>
        <v>0</v>
      </c>
      <c r="AO59" s="250">
        <f>CT59+EP59+GL59+II59+KG59+MM59+OI59+QE59+SA59+TW59</f>
        <v>0</v>
      </c>
      <c r="AP59" s="250">
        <f>CU59+EQ59+GM59+IJ59+KH59+MN59+OJ59+QF59+SB59+TX59</f>
        <v>0</v>
      </c>
      <c r="AQ59" s="250">
        <f>CV59+ER59+GN59+IK59+KI59+MO59+OK59+QG59+SC59+TY59</f>
        <v>950600</v>
      </c>
      <c r="AR59" s="238">
        <f t="shared" si="260"/>
        <v>950600</v>
      </c>
      <c r="AS59" s="250">
        <f>CX59+ET59+GP59+IM59+KK59+MQ59+OM59+QI59+SE59+UA59</f>
        <v>0</v>
      </c>
      <c r="AT59" s="250">
        <f>CY59+EU59+GQ59+IN59+KL59+MR59+ON59+QJ59+SF59+UB59</f>
        <v>0</v>
      </c>
      <c r="AU59" s="250">
        <f>CZ59+EV59+GR59+IO59+KM59+MS59+OO59+QK59+SG59+UC59</f>
        <v>0</v>
      </c>
      <c r="AV59" s="238">
        <f t="shared" si="261"/>
        <v>0</v>
      </c>
      <c r="AW59" s="238">
        <f t="shared" si="344"/>
        <v>950600</v>
      </c>
      <c r="AX59" s="250">
        <f t="shared" si="47"/>
        <v>0</v>
      </c>
      <c r="AY59" s="238">
        <f t="shared" si="345"/>
        <v>61971588.269999996</v>
      </c>
      <c r="AZ59" s="238">
        <f>DE59+FA59+GW59+IT59+KR59+MX59+OT59+QP59+SL59+UH59</f>
        <v>0</v>
      </c>
      <c r="BA59" s="238">
        <f>DF59+FB59+GX59+IU59+KS59+MY59+OU59+QQ59+SM59+UI59</f>
        <v>0</v>
      </c>
      <c r="BB59" s="239">
        <f>CK59+EG59+GC59+HZ59+JV59+MD59+NZ59+PV59+RR59+TN59</f>
        <v>4998600</v>
      </c>
      <c r="BC59" s="239">
        <f t="shared" si="45"/>
        <v>0</v>
      </c>
      <c r="BD59" s="238">
        <f>AZ59-DE59-FA59-GW59-IT59-KR59-MX59-OT59-QP59-SL59-UH59</f>
        <v>0</v>
      </c>
      <c r="BE59" s="240"/>
      <c r="BF59" s="241">
        <f t="shared" si="15"/>
        <v>-8730188.2699999958</v>
      </c>
      <c r="BG59" s="241">
        <f t="shared" si="49"/>
        <v>58240000</v>
      </c>
      <c r="BH59" s="251"/>
      <c r="BI59" s="242"/>
      <c r="BJ59" s="241"/>
      <c r="BK59" s="288">
        <v>58240000</v>
      </c>
      <c r="BL59" s="251">
        <f>DI59+FE59+HB59+IX59+LF59+NB59+OX59+QT59+SP59</f>
        <v>8730188.2699999996</v>
      </c>
      <c r="BM59" s="288">
        <v>58240000</v>
      </c>
      <c r="BN59" s="288"/>
      <c r="BO59" s="238">
        <f t="shared" si="346"/>
        <v>58240000</v>
      </c>
      <c r="BP59" s="251">
        <f t="shared" si="347"/>
        <v>58240000</v>
      </c>
      <c r="BQ59" s="251"/>
      <c r="BR59" s="251"/>
      <c r="BS59" s="251"/>
      <c r="BT59" s="238">
        <f t="shared" si="348"/>
        <v>58240000</v>
      </c>
      <c r="BU59" s="288"/>
      <c r="BV59" s="288"/>
      <c r="BW59" s="288"/>
      <c r="BX59" s="238">
        <f t="shared" si="50"/>
        <v>0</v>
      </c>
      <c r="BY59" s="288"/>
      <c r="BZ59" s="288"/>
      <c r="CA59" s="288"/>
      <c r="CB59" s="238">
        <f t="shared" si="51"/>
        <v>0</v>
      </c>
      <c r="CC59" s="288"/>
      <c r="CD59" s="288"/>
      <c r="CE59" s="288"/>
      <c r="CF59" s="238">
        <f t="shared" si="104"/>
        <v>0</v>
      </c>
      <c r="CG59" s="288"/>
      <c r="CH59" s="288"/>
      <c r="CI59" s="288"/>
      <c r="CJ59" s="251">
        <f t="shared" si="390"/>
        <v>0</v>
      </c>
      <c r="CK59" s="238">
        <f t="shared" si="149"/>
        <v>0</v>
      </c>
      <c r="CL59" s="288"/>
      <c r="CM59" s="288"/>
      <c r="CN59" s="288"/>
      <c r="CO59" s="238">
        <f t="shared" si="262"/>
        <v>0</v>
      </c>
      <c r="CP59" s="288"/>
      <c r="CQ59" s="288"/>
      <c r="CR59" s="288"/>
      <c r="CS59" s="238">
        <f t="shared" si="263"/>
        <v>0</v>
      </c>
      <c r="CT59" s="288"/>
      <c r="CU59" s="288"/>
      <c r="CV59" s="288"/>
      <c r="CW59" s="238">
        <f t="shared" si="264"/>
        <v>0</v>
      </c>
      <c r="CX59" s="288"/>
      <c r="CY59" s="288"/>
      <c r="CZ59" s="288"/>
      <c r="DA59" s="251">
        <f t="shared" si="391"/>
        <v>0</v>
      </c>
      <c r="DB59" s="238">
        <f t="shared" si="349"/>
        <v>0</v>
      </c>
      <c r="DC59" s="251"/>
      <c r="DD59" s="251">
        <f t="shared" si="150"/>
        <v>58240000</v>
      </c>
      <c r="DE59" s="238"/>
      <c r="DF59" s="238"/>
      <c r="DG59" s="243">
        <f t="shared" si="151"/>
        <v>0</v>
      </c>
      <c r="DH59" s="244"/>
      <c r="DI59" s="287"/>
      <c r="DJ59" s="287"/>
      <c r="DK59" s="250">
        <f t="shared" si="350"/>
        <v>0</v>
      </c>
      <c r="DL59" s="250">
        <f t="shared" si="351"/>
        <v>0</v>
      </c>
      <c r="DM59" s="287"/>
      <c r="DN59" s="287"/>
      <c r="DO59" s="287"/>
      <c r="DP59" s="238">
        <f t="shared" si="352"/>
        <v>0</v>
      </c>
      <c r="DQ59" s="287"/>
      <c r="DR59" s="287"/>
      <c r="DS59" s="287"/>
      <c r="DT59" s="238">
        <f t="shared" si="265"/>
        <v>0</v>
      </c>
      <c r="DU59" s="287"/>
      <c r="DV59" s="287"/>
      <c r="DW59" s="287"/>
      <c r="DX59" s="238">
        <f t="shared" si="266"/>
        <v>0</v>
      </c>
      <c r="DY59" s="287"/>
      <c r="DZ59" s="287"/>
      <c r="EA59" s="287"/>
      <c r="EB59" s="238">
        <f t="shared" si="267"/>
        <v>0</v>
      </c>
      <c r="EC59" s="287"/>
      <c r="ED59" s="287"/>
      <c r="EE59" s="287"/>
      <c r="EF59" s="265">
        <f t="shared" si="152"/>
        <v>0</v>
      </c>
      <c r="EG59" s="259">
        <f t="shared" si="353"/>
        <v>0</v>
      </c>
      <c r="EH59" s="287"/>
      <c r="EI59" s="287"/>
      <c r="EJ59" s="287"/>
      <c r="EK59" s="238">
        <f t="shared" si="58"/>
        <v>0</v>
      </c>
      <c r="EL59" s="287"/>
      <c r="EM59" s="287"/>
      <c r="EN59" s="287"/>
      <c r="EO59" s="238">
        <f t="shared" si="59"/>
        <v>0</v>
      </c>
      <c r="EP59" s="287"/>
      <c r="EQ59" s="287"/>
      <c r="ER59" s="287"/>
      <c r="ES59" s="238">
        <f t="shared" si="268"/>
        <v>0</v>
      </c>
      <c r="ET59" s="287"/>
      <c r="EU59" s="287"/>
      <c r="EV59" s="287"/>
      <c r="EW59" s="265">
        <f t="shared" si="154"/>
        <v>0</v>
      </c>
      <c r="EX59" s="260">
        <f t="shared" si="269"/>
        <v>0</v>
      </c>
      <c r="EY59" s="238">
        <f t="shared" si="354"/>
        <v>0</v>
      </c>
      <c r="EZ59" s="250">
        <f t="shared" si="155"/>
        <v>0</v>
      </c>
      <c r="FA59" s="238"/>
      <c r="FB59" s="238">
        <f>EG59-EX59</f>
        <v>0</v>
      </c>
      <c r="FC59" s="246">
        <f t="shared" si="108"/>
        <v>0</v>
      </c>
      <c r="FD59" s="246">
        <f>5033500-FC59</f>
        <v>5033500</v>
      </c>
      <c r="FE59" s="287"/>
      <c r="FF59" s="287"/>
      <c r="FG59" s="250">
        <f t="shared" si="355"/>
        <v>0</v>
      </c>
      <c r="FH59" s="250">
        <f t="shared" si="356"/>
        <v>0</v>
      </c>
      <c r="FI59" s="250"/>
      <c r="FJ59" s="250"/>
      <c r="FK59" s="250"/>
      <c r="FL59" s="238">
        <f t="shared" si="357"/>
        <v>0</v>
      </c>
      <c r="FM59" s="287"/>
      <c r="FN59" s="287"/>
      <c r="FO59" s="287"/>
      <c r="FP59" s="238">
        <f t="shared" si="270"/>
        <v>0</v>
      </c>
      <c r="FQ59" s="287"/>
      <c r="FR59" s="287"/>
      <c r="FS59" s="287"/>
      <c r="FT59" s="238">
        <f t="shared" si="271"/>
        <v>0</v>
      </c>
      <c r="FU59" s="287"/>
      <c r="FV59" s="287"/>
      <c r="FW59" s="287"/>
      <c r="FX59" s="238">
        <f t="shared" si="272"/>
        <v>0</v>
      </c>
      <c r="FY59" s="287"/>
      <c r="FZ59" s="287"/>
      <c r="GA59" s="287"/>
      <c r="GB59" s="265">
        <f t="shared" si="156"/>
        <v>0</v>
      </c>
      <c r="GC59" s="259">
        <f t="shared" si="358"/>
        <v>0</v>
      </c>
      <c r="GD59" s="289"/>
      <c r="GE59" s="289"/>
      <c r="GF59" s="289"/>
      <c r="GG59" s="238">
        <f t="shared" si="273"/>
        <v>0</v>
      </c>
      <c r="GH59" s="289"/>
      <c r="GI59" s="289"/>
      <c r="GJ59" s="289"/>
      <c r="GK59" s="238">
        <f t="shared" si="274"/>
        <v>0</v>
      </c>
      <c r="GL59" s="287"/>
      <c r="GM59" s="287"/>
      <c r="GN59" s="287"/>
      <c r="GO59" s="238">
        <f t="shared" si="275"/>
        <v>0</v>
      </c>
      <c r="GP59" s="287"/>
      <c r="GQ59" s="287"/>
      <c r="GR59" s="287"/>
      <c r="GS59" s="265">
        <f t="shared" si="157"/>
        <v>0</v>
      </c>
      <c r="GT59" s="260">
        <f t="shared" si="276"/>
        <v>0</v>
      </c>
      <c r="GU59" s="238">
        <f t="shared" si="359"/>
        <v>0</v>
      </c>
      <c r="GV59" s="250">
        <f t="shared" si="67"/>
        <v>0</v>
      </c>
      <c r="GW59" s="238"/>
      <c r="GX59" s="238"/>
      <c r="GY59" s="246">
        <f t="shared" si="112"/>
        <v>0</v>
      </c>
      <c r="GZ59" s="246">
        <f>1499500-GT59</f>
        <v>1499500</v>
      </c>
      <c r="HA59" s="246">
        <f>HB59+HC60+HC62</f>
        <v>0</v>
      </c>
      <c r="HB59" s="287"/>
      <c r="HC59" s="287"/>
      <c r="HD59" s="250">
        <f t="shared" si="392"/>
        <v>0</v>
      </c>
      <c r="HE59" s="250">
        <f t="shared" si="360"/>
        <v>0</v>
      </c>
      <c r="HF59" s="287"/>
      <c r="HG59" s="287"/>
      <c r="HH59" s="238"/>
      <c r="HI59" s="238">
        <f t="shared" si="361"/>
        <v>0</v>
      </c>
      <c r="HJ59" s="287"/>
      <c r="HK59" s="287"/>
      <c r="HL59" s="287"/>
      <c r="HM59" s="238">
        <f t="shared" si="277"/>
        <v>0</v>
      </c>
      <c r="HN59" s="287"/>
      <c r="HO59" s="287"/>
      <c r="HP59" s="287"/>
      <c r="HQ59" s="238">
        <f t="shared" si="278"/>
        <v>0</v>
      </c>
      <c r="HR59" s="287"/>
      <c r="HS59" s="287"/>
      <c r="HT59" s="287"/>
      <c r="HU59" s="238">
        <f t="shared" si="279"/>
        <v>0</v>
      </c>
      <c r="HV59" s="287"/>
      <c r="HW59" s="287"/>
      <c r="HX59" s="287"/>
      <c r="HY59" s="265">
        <f t="shared" si="158"/>
        <v>0</v>
      </c>
      <c r="HZ59" s="259">
        <f t="shared" si="280"/>
        <v>0</v>
      </c>
      <c r="IA59" s="287"/>
      <c r="IB59" s="287"/>
      <c r="IC59" s="287"/>
      <c r="ID59" s="238">
        <f t="shared" si="281"/>
        <v>0</v>
      </c>
      <c r="IE59" s="287"/>
      <c r="IF59" s="287"/>
      <c r="IG59" s="287"/>
      <c r="IH59" s="238">
        <f t="shared" si="282"/>
        <v>0</v>
      </c>
      <c r="II59" s="287"/>
      <c r="IJ59" s="287"/>
      <c r="IK59" s="287"/>
      <c r="IL59" s="238">
        <f t="shared" si="283"/>
        <v>0</v>
      </c>
      <c r="IM59" s="287"/>
      <c r="IN59" s="287"/>
      <c r="IO59" s="287"/>
      <c r="IP59" s="265">
        <f t="shared" si="284"/>
        <v>0</v>
      </c>
      <c r="IQ59" s="260">
        <f t="shared" si="285"/>
        <v>0</v>
      </c>
      <c r="IR59" s="238">
        <f t="shared" si="362"/>
        <v>0</v>
      </c>
      <c r="IS59" s="250">
        <f t="shared" si="73"/>
        <v>0</v>
      </c>
      <c r="IT59" s="238"/>
      <c r="IU59" s="238"/>
      <c r="IV59" s="246">
        <f t="shared" si="286"/>
        <v>0</v>
      </c>
      <c r="IW59" s="244"/>
      <c r="IX59" s="291">
        <f>8385258.22+182030.05+162900</f>
        <v>8730188.2699999996</v>
      </c>
      <c r="IY59" s="291"/>
      <c r="IZ59" s="247">
        <f t="shared" si="397"/>
        <v>8730188.2699999996</v>
      </c>
      <c r="JA59" s="254">
        <f t="shared" si="398"/>
        <v>8730188.2699999996</v>
      </c>
      <c r="JB59" s="254"/>
      <c r="JC59" s="254"/>
      <c r="JD59" s="254"/>
      <c r="JE59" s="247">
        <f t="shared" si="399"/>
        <v>8730188.2699999996</v>
      </c>
      <c r="JF59" s="291"/>
      <c r="JG59" s="291"/>
      <c r="JH59" s="291"/>
      <c r="JI59" s="247">
        <f t="shared" si="394"/>
        <v>0</v>
      </c>
      <c r="JJ59" s="291"/>
      <c r="JK59" s="291"/>
      <c r="JL59" s="291"/>
      <c r="JM59" s="247"/>
      <c r="JN59" s="291">
        <v>1730100</v>
      </c>
      <c r="JO59" s="291">
        <v>3268500</v>
      </c>
      <c r="JP59" s="291"/>
      <c r="JQ59" s="247">
        <f t="shared" si="393"/>
        <v>4998600</v>
      </c>
      <c r="JR59" s="291"/>
      <c r="JS59" s="291"/>
      <c r="JT59" s="291"/>
      <c r="JU59" s="270"/>
      <c r="JV59" s="261">
        <f t="shared" si="395"/>
        <v>4998600</v>
      </c>
      <c r="JW59" s="562"/>
      <c r="JX59" s="590"/>
      <c r="JY59" s="591"/>
      <c r="JZ59" s="575"/>
      <c r="KA59" s="291"/>
      <c r="KB59" s="247">
        <f>JW59+JZ59+KA59</f>
        <v>0</v>
      </c>
      <c r="KC59" s="291"/>
      <c r="KD59" s="291"/>
      <c r="KE59" s="291"/>
      <c r="KF59" s="247"/>
      <c r="KG59" s="291"/>
      <c r="KH59" s="291"/>
      <c r="KI59" s="291">
        <v>950600</v>
      </c>
      <c r="KJ59" s="247">
        <f t="shared" si="396"/>
        <v>950600</v>
      </c>
      <c r="KK59" s="291"/>
      <c r="KL59" s="291"/>
      <c r="KM59" s="291"/>
      <c r="KN59" s="270"/>
      <c r="KO59" s="262">
        <f>JI59+KF59+KJ59+KN59</f>
        <v>950600</v>
      </c>
      <c r="KP59" s="247"/>
      <c r="KQ59" s="254">
        <f>JE59-JV59</f>
        <v>3731588.2699999996</v>
      </c>
      <c r="KR59" s="247"/>
      <c r="KS59" s="248"/>
      <c r="KT59" s="211">
        <f>JV59-KO59</f>
        <v>4048000</v>
      </c>
      <c r="KU59" s="211"/>
      <c r="KV59" s="211"/>
      <c r="KW59" s="211"/>
      <c r="KX59" s="211"/>
      <c r="KY59" s="211"/>
      <c r="KZ59" s="211"/>
      <c r="LA59" s="211"/>
      <c r="LB59" s="211"/>
      <c r="LC59" s="211"/>
      <c r="LD59" s="211"/>
      <c r="LF59" s="175"/>
      <c r="LG59" s="175"/>
      <c r="LH59" s="194">
        <f t="shared" si="363"/>
        <v>0</v>
      </c>
      <c r="LI59" s="193">
        <f t="shared" si="364"/>
        <v>0</v>
      </c>
      <c r="LJ59" s="193"/>
      <c r="LK59" s="193"/>
      <c r="LL59" s="193"/>
      <c r="LM59" s="194">
        <f t="shared" si="365"/>
        <v>0</v>
      </c>
      <c r="LN59" s="175"/>
      <c r="LO59" s="175"/>
      <c r="LP59" s="175"/>
      <c r="LQ59" s="194">
        <f t="shared" si="287"/>
        <v>0</v>
      </c>
      <c r="LR59" s="175"/>
      <c r="LS59" s="175"/>
      <c r="LT59" s="175"/>
      <c r="LU59" s="194">
        <f t="shared" si="288"/>
        <v>0</v>
      </c>
      <c r="LV59" s="175"/>
      <c r="LW59" s="175"/>
      <c r="LX59" s="175"/>
      <c r="LY59" s="194">
        <f t="shared" si="289"/>
        <v>0</v>
      </c>
      <c r="LZ59" s="175"/>
      <c r="MA59" s="175"/>
      <c r="MB59" s="175"/>
      <c r="MC59" s="123">
        <f t="shared" si="160"/>
        <v>0</v>
      </c>
      <c r="MD59" s="121">
        <f t="shared" si="366"/>
        <v>0</v>
      </c>
      <c r="ME59" s="175"/>
      <c r="MF59" s="175"/>
      <c r="MG59" s="175"/>
      <c r="MH59" s="194">
        <f t="shared" si="290"/>
        <v>0</v>
      </c>
      <c r="MI59" s="175"/>
      <c r="MJ59" s="175"/>
      <c r="MK59" s="175"/>
      <c r="ML59" s="194">
        <f t="shared" si="291"/>
        <v>0</v>
      </c>
      <c r="MM59" s="175"/>
      <c r="MN59" s="175"/>
      <c r="MO59" s="175"/>
      <c r="MP59" s="194">
        <f t="shared" si="292"/>
        <v>0</v>
      </c>
      <c r="MQ59" s="175"/>
      <c r="MR59" s="175"/>
      <c r="MS59" s="175"/>
      <c r="MT59" s="123">
        <f t="shared" si="293"/>
        <v>0</v>
      </c>
      <c r="MU59" s="121">
        <f t="shared" si="367"/>
        <v>0</v>
      </c>
      <c r="MV59" s="17">
        <f t="shared" si="368"/>
        <v>0</v>
      </c>
      <c r="MW59" s="193">
        <f t="shared" si="79"/>
        <v>0</v>
      </c>
      <c r="MX59" s="194"/>
      <c r="MY59" s="194"/>
      <c r="MZ59" s="115">
        <f t="shared" si="162"/>
        <v>0</v>
      </c>
      <c r="NB59" s="175"/>
      <c r="NC59" s="175"/>
      <c r="ND59" s="194">
        <f t="shared" si="369"/>
        <v>0</v>
      </c>
      <c r="NE59" s="175"/>
      <c r="NF59" s="175"/>
      <c r="NG59" s="175"/>
      <c r="NH59" s="175"/>
      <c r="NI59" s="194">
        <f t="shared" si="370"/>
        <v>0</v>
      </c>
      <c r="NJ59" s="175"/>
      <c r="NK59" s="175"/>
      <c r="NL59" s="175"/>
      <c r="NM59" s="194">
        <f t="shared" si="294"/>
        <v>0</v>
      </c>
      <c r="NN59" s="175"/>
      <c r="NO59" s="175"/>
      <c r="NP59" s="175"/>
      <c r="NQ59" s="194">
        <f t="shared" si="295"/>
        <v>0</v>
      </c>
      <c r="NR59" s="175"/>
      <c r="NS59" s="175"/>
      <c r="NT59" s="175"/>
      <c r="NU59" s="194">
        <f t="shared" si="296"/>
        <v>0</v>
      </c>
      <c r="NV59" s="175"/>
      <c r="NW59" s="175"/>
      <c r="NX59" s="175"/>
      <c r="NY59" s="123">
        <f t="shared" si="163"/>
        <v>0</v>
      </c>
      <c r="NZ59" s="121">
        <f t="shared" si="297"/>
        <v>0</v>
      </c>
      <c r="OA59" s="192"/>
      <c r="OB59" s="192"/>
      <c r="OC59" s="192"/>
      <c r="OD59" s="194">
        <f t="shared" si="298"/>
        <v>0</v>
      </c>
      <c r="OE59" s="192"/>
      <c r="OF59" s="192"/>
      <c r="OG59" s="192"/>
      <c r="OH59" s="194">
        <f t="shared" si="299"/>
        <v>0</v>
      </c>
      <c r="OI59" s="175"/>
      <c r="OJ59" s="175"/>
      <c r="OK59" s="175"/>
      <c r="OL59" s="194">
        <f t="shared" si="300"/>
        <v>0</v>
      </c>
      <c r="OM59" s="175"/>
      <c r="ON59" s="175"/>
      <c r="OO59" s="175"/>
      <c r="OP59" s="123">
        <f t="shared" si="164"/>
        <v>0</v>
      </c>
      <c r="OQ59" s="122">
        <f t="shared" si="301"/>
        <v>0</v>
      </c>
      <c r="OR59" s="17">
        <f t="shared" si="371"/>
        <v>0</v>
      </c>
      <c r="OS59" s="193">
        <f t="shared" si="84"/>
        <v>0</v>
      </c>
      <c r="OT59" s="194"/>
      <c r="OU59" s="194"/>
      <c r="OV59" s="115">
        <f t="shared" si="302"/>
        <v>0</v>
      </c>
      <c r="OX59" s="175"/>
      <c r="OY59" s="175"/>
      <c r="OZ59" s="194">
        <f t="shared" si="372"/>
        <v>0</v>
      </c>
      <c r="PA59" s="193">
        <f t="shared" si="373"/>
        <v>0</v>
      </c>
      <c r="PB59" s="193"/>
      <c r="PC59" s="193"/>
      <c r="PD59" s="193"/>
      <c r="PE59" s="194">
        <f t="shared" si="374"/>
        <v>0</v>
      </c>
      <c r="PF59" s="175"/>
      <c r="PG59" s="175"/>
      <c r="PH59" s="175"/>
      <c r="PI59" s="194">
        <f t="shared" si="303"/>
        <v>0</v>
      </c>
      <c r="PJ59" s="175"/>
      <c r="PK59" s="175"/>
      <c r="PL59" s="175"/>
      <c r="PM59" s="194">
        <f t="shared" si="304"/>
        <v>0</v>
      </c>
      <c r="PN59" s="175"/>
      <c r="PO59" s="175"/>
      <c r="PP59" s="175"/>
      <c r="PQ59" s="194">
        <f t="shared" si="305"/>
        <v>0</v>
      </c>
      <c r="PR59" s="175"/>
      <c r="PS59" s="175"/>
      <c r="PT59" s="175"/>
      <c r="PU59" s="123">
        <f t="shared" si="165"/>
        <v>0</v>
      </c>
      <c r="PV59" s="121">
        <f t="shared" si="375"/>
        <v>0</v>
      </c>
      <c r="PW59" s="175"/>
      <c r="PX59" s="175"/>
      <c r="PY59" s="175"/>
      <c r="PZ59" s="194">
        <f t="shared" si="306"/>
        <v>0</v>
      </c>
      <c r="QA59" s="175"/>
      <c r="QB59" s="175"/>
      <c r="QC59" s="175"/>
      <c r="QD59" s="194">
        <f t="shared" si="307"/>
        <v>0</v>
      </c>
      <c r="QE59" s="175"/>
      <c r="QF59" s="175"/>
      <c r="QG59" s="175"/>
      <c r="QH59" s="194">
        <f t="shared" si="308"/>
        <v>0</v>
      </c>
      <c r="QI59" s="175"/>
      <c r="QJ59" s="175"/>
      <c r="QK59" s="175"/>
      <c r="QL59" s="123">
        <f t="shared" si="309"/>
        <v>0</v>
      </c>
      <c r="QM59" s="122">
        <f t="shared" si="310"/>
        <v>0</v>
      </c>
      <c r="QN59" s="17">
        <f t="shared" si="376"/>
        <v>0</v>
      </c>
      <c r="QO59" s="193">
        <f t="shared" si="89"/>
        <v>0</v>
      </c>
      <c r="QP59" s="194"/>
      <c r="QQ59" s="194"/>
      <c r="QR59" s="115">
        <f t="shared" si="129"/>
        <v>0</v>
      </c>
      <c r="QT59" s="175"/>
      <c r="QU59" s="175"/>
      <c r="QV59" s="194">
        <f t="shared" si="377"/>
        <v>0</v>
      </c>
      <c r="QW59" s="193">
        <f t="shared" si="378"/>
        <v>0</v>
      </c>
      <c r="QX59" s="193"/>
      <c r="QY59" s="193"/>
      <c r="QZ59" s="193"/>
      <c r="RA59" s="194">
        <f t="shared" si="379"/>
        <v>0</v>
      </c>
      <c r="RB59" s="175"/>
      <c r="RC59" s="175"/>
      <c r="RD59" s="175"/>
      <c r="RE59" s="194">
        <f t="shared" si="311"/>
        <v>0</v>
      </c>
      <c r="RF59" s="175"/>
      <c r="RG59" s="175"/>
      <c r="RH59" s="175"/>
      <c r="RI59" s="194">
        <f t="shared" si="312"/>
        <v>0</v>
      </c>
      <c r="RJ59" s="175"/>
      <c r="RK59" s="175"/>
      <c r="RL59" s="175"/>
      <c r="RM59" s="194">
        <f t="shared" si="313"/>
        <v>0</v>
      </c>
      <c r="RN59" s="175"/>
      <c r="RO59" s="175"/>
      <c r="RP59" s="175"/>
      <c r="RQ59" s="123">
        <f t="shared" si="314"/>
        <v>0</v>
      </c>
      <c r="RR59" s="121">
        <f t="shared" si="380"/>
        <v>0</v>
      </c>
      <c r="RS59" s="175"/>
      <c r="RT59" s="175"/>
      <c r="RU59" s="175"/>
      <c r="RV59" s="194">
        <f t="shared" si="315"/>
        <v>0</v>
      </c>
      <c r="RW59" s="175"/>
      <c r="RX59" s="175"/>
      <c r="RY59" s="175"/>
      <c r="RZ59" s="194">
        <f t="shared" si="316"/>
        <v>0</v>
      </c>
      <c r="SA59" s="175"/>
      <c r="SB59" s="175"/>
      <c r="SC59" s="175"/>
      <c r="SD59" s="194">
        <f t="shared" si="317"/>
        <v>0</v>
      </c>
      <c r="SE59" s="175"/>
      <c r="SF59" s="175"/>
      <c r="SG59" s="175"/>
      <c r="SH59" s="123">
        <f t="shared" si="318"/>
        <v>0</v>
      </c>
      <c r="SI59" s="122">
        <f t="shared" si="319"/>
        <v>0</v>
      </c>
      <c r="SJ59" s="17">
        <f t="shared" si="381"/>
        <v>0</v>
      </c>
      <c r="SK59" s="193">
        <f t="shared" si="93"/>
        <v>0</v>
      </c>
      <c r="SL59" s="194"/>
      <c r="SM59" s="194"/>
      <c r="SN59" s="115">
        <f t="shared" si="136"/>
        <v>0</v>
      </c>
      <c r="SP59" s="175"/>
      <c r="SQ59" s="175"/>
      <c r="SR59" s="194">
        <f t="shared" si="382"/>
        <v>0</v>
      </c>
      <c r="SS59" s="193">
        <f t="shared" si="383"/>
        <v>0</v>
      </c>
      <c r="ST59" s="193"/>
      <c r="SU59" s="193"/>
      <c r="SV59" s="193"/>
      <c r="SW59" s="194">
        <f t="shared" si="384"/>
        <v>0</v>
      </c>
      <c r="SX59" s="175"/>
      <c r="SY59" s="175"/>
      <c r="SZ59" s="175"/>
      <c r="TA59" s="194">
        <f t="shared" si="320"/>
        <v>0</v>
      </c>
      <c r="TB59" s="175"/>
      <c r="TC59" s="175"/>
      <c r="TD59" s="175"/>
      <c r="TE59" s="194">
        <f t="shared" si="321"/>
        <v>0</v>
      </c>
      <c r="TF59" s="175"/>
      <c r="TG59" s="175"/>
      <c r="TH59" s="175"/>
      <c r="TI59" s="194">
        <f t="shared" si="322"/>
        <v>0</v>
      </c>
      <c r="TJ59" s="175"/>
      <c r="TK59" s="175"/>
      <c r="TL59" s="175"/>
      <c r="TM59" s="123">
        <f t="shared" si="323"/>
        <v>0</v>
      </c>
      <c r="TN59" s="121">
        <f t="shared" si="324"/>
        <v>0</v>
      </c>
      <c r="TO59" s="175"/>
      <c r="TP59" s="175"/>
      <c r="TQ59" s="175"/>
      <c r="TR59" s="194">
        <f t="shared" si="325"/>
        <v>0</v>
      </c>
      <c r="TS59" s="192"/>
      <c r="TT59" s="192"/>
      <c r="TU59" s="192"/>
      <c r="TV59" s="194">
        <f t="shared" si="326"/>
        <v>0</v>
      </c>
      <c r="TW59" s="175"/>
      <c r="TX59" s="175"/>
      <c r="TY59" s="175"/>
      <c r="TZ59" s="194">
        <f t="shared" si="327"/>
        <v>0</v>
      </c>
      <c r="UA59" s="175"/>
      <c r="UB59" s="175"/>
      <c r="UC59" s="175"/>
      <c r="UD59" s="123">
        <f t="shared" si="328"/>
        <v>0</v>
      </c>
      <c r="UE59" s="122">
        <f t="shared" si="329"/>
        <v>0</v>
      </c>
      <c r="UF59" s="17">
        <f t="shared" si="385"/>
        <v>0</v>
      </c>
      <c r="UG59" s="193">
        <f t="shared" si="98"/>
        <v>0</v>
      </c>
      <c r="UH59" s="194"/>
      <c r="UI59" s="194"/>
      <c r="UJ59" s="194"/>
      <c r="UK59" s="115">
        <f t="shared" si="141"/>
        <v>0</v>
      </c>
      <c r="UL59" s="115">
        <f>CK59+EG59+GC59+HZ59+JV59+MD59+NZ59+PV59+RR59+TN59</f>
        <v>4998600</v>
      </c>
      <c r="UM59" s="115">
        <f>UL59-AF59</f>
        <v>0</v>
      </c>
      <c r="UN59" s="115">
        <f>DB59+EX59+GT59+IQ59+KO59+MU59+OQ59+QM59+SI59+UE59</f>
        <v>950600</v>
      </c>
      <c r="UO59" s="115">
        <f>UN59-AW59</f>
        <v>0</v>
      </c>
      <c r="UP59" s="115"/>
      <c r="UQ59" s="115"/>
      <c r="UR59" s="115">
        <f>BU59+DQ59+FM59+HJ59+JF59+LN59+NJ59+PF59+RB59+SX59</f>
        <v>0</v>
      </c>
      <c r="US59" s="115">
        <f>UR59-P59</f>
        <v>0</v>
      </c>
      <c r="UT59" s="115"/>
      <c r="UU59" s="115"/>
      <c r="UV59" s="115"/>
      <c r="UW59" s="115"/>
      <c r="UX59" s="115"/>
      <c r="UY59" s="115"/>
      <c r="UZ59" s="115"/>
      <c r="VA59" s="130">
        <f t="shared" si="386"/>
        <v>66970188.269999996</v>
      </c>
      <c r="VB59" s="193">
        <f>BM59+DI59+FE59+HB59+IX59+LF59+NB59+OX59+QT59+SP59</f>
        <v>66970188.269999996</v>
      </c>
      <c r="VC59" s="193">
        <f>BN59+DJ59+FF59+HC59+IY59+LG59+NC59+OY59+QU59+SQ59</f>
        <v>0</v>
      </c>
      <c r="VD59" s="194">
        <f t="shared" si="330"/>
        <v>66970188.269999996</v>
      </c>
      <c r="VE59" s="193">
        <f t="shared" si="387"/>
        <v>66970188.269999996</v>
      </c>
      <c r="VF59" s="175"/>
      <c r="VG59" s="175"/>
      <c r="VH59" s="175"/>
      <c r="VI59" s="194">
        <f t="shared" si="388"/>
        <v>66970188.269999996</v>
      </c>
      <c r="VJ59" s="175"/>
      <c r="VK59" s="175"/>
      <c r="VL59" s="175"/>
      <c r="VM59" s="194">
        <f t="shared" si="331"/>
        <v>0</v>
      </c>
      <c r="VN59" s="175"/>
      <c r="VO59" s="175"/>
      <c r="VP59" s="175"/>
      <c r="VQ59" s="194">
        <f t="shared" si="332"/>
        <v>0</v>
      </c>
      <c r="VR59" s="175"/>
      <c r="VS59" s="175"/>
      <c r="VT59" s="175"/>
      <c r="VU59" s="194">
        <f t="shared" si="333"/>
        <v>0</v>
      </c>
      <c r="VV59" s="175"/>
      <c r="VW59" s="175"/>
      <c r="VX59" s="175"/>
      <c r="VY59" s="175"/>
      <c r="VZ59" s="121">
        <f t="shared" si="334"/>
        <v>0</v>
      </c>
      <c r="WA59" s="192"/>
      <c r="WB59" s="192"/>
      <c r="WC59" s="192"/>
      <c r="WD59" s="194">
        <f t="shared" si="335"/>
        <v>0</v>
      </c>
      <c r="WE59" s="192"/>
      <c r="WF59" s="192"/>
      <c r="WG59" s="192"/>
      <c r="WH59" s="194">
        <f t="shared" si="336"/>
        <v>0</v>
      </c>
      <c r="WI59" s="175"/>
      <c r="WJ59" s="175"/>
      <c r="WK59" s="175"/>
      <c r="WL59" s="194">
        <f t="shared" si="337"/>
        <v>0</v>
      </c>
      <c r="WM59" s="175"/>
      <c r="WN59" s="175"/>
      <c r="WO59" s="175"/>
      <c r="WP59" s="175"/>
      <c r="WQ59" s="122">
        <f t="shared" si="338"/>
        <v>0</v>
      </c>
      <c r="WR59" s="129">
        <f t="shared" si="389"/>
        <v>0</v>
      </c>
      <c r="WS59" s="120"/>
      <c r="WT59" s="194"/>
      <c r="WU59" s="194"/>
      <c r="WV59" s="115">
        <f t="shared" si="339"/>
        <v>0</v>
      </c>
      <c r="WY59" s="115">
        <f>VI59-BT59-DP59-FL59-HI59-JE59-LM59-NI59-PE59-RA59-SW59</f>
        <v>-3.7252902984619141E-9</v>
      </c>
      <c r="WZ59" s="115">
        <f>VD59-BO59-DK59-FG59-HD59-IZ59-LH59-ND59-OZ59-QV59-SR59</f>
        <v>-3.7252902984619141E-9</v>
      </c>
    </row>
    <row r="60" spans="1:624" s="116" customFormat="1" ht="13.5" x14ac:dyDescent="0.25">
      <c r="A60" s="444"/>
      <c r="B60" s="416" t="s">
        <v>143</v>
      </c>
      <c r="C60" s="416"/>
      <c r="D60" s="414"/>
      <c r="E60" s="414"/>
      <c r="F60" s="235"/>
      <c r="G60" s="275" t="s">
        <v>140</v>
      </c>
      <c r="H60" s="250">
        <f>BM60+DI60+FE60+HB60+IX60+LF60+NB60+OX60+QT60+SP60</f>
        <v>1534027.87</v>
      </c>
      <c r="I60" s="250">
        <f>BN60+DJ60+FF60+HC60+IY60+LG60+NC60+OY60+QU60+SQ60</f>
        <v>7305500</v>
      </c>
      <c r="J60" s="238">
        <f t="shared" si="340"/>
        <v>8839527.870000001</v>
      </c>
      <c r="K60" s="250">
        <f t="shared" si="341"/>
        <v>8839527.870000001</v>
      </c>
      <c r="L60" s="287"/>
      <c r="M60" s="287"/>
      <c r="N60" s="287"/>
      <c r="O60" s="238">
        <f t="shared" si="342"/>
        <v>8839527.870000001</v>
      </c>
      <c r="P60" s="250">
        <f>BU60+DQ60+FM60+HJ60+JF60+LN60+NJ60+PF60+RB60+SX60</f>
        <v>0</v>
      </c>
      <c r="Q60" s="250">
        <f>BV60+DR60+FN60+HK60+JG60+LO60+NK60+PG60+RC60+SY60</f>
        <v>0</v>
      </c>
      <c r="R60" s="250">
        <f>BW60+DS60+FO60+HL60+JH60+LP60+NL60+PH60+RD60+SZ60</f>
        <v>0</v>
      </c>
      <c r="S60" s="238">
        <f t="shared" si="254"/>
        <v>0</v>
      </c>
      <c r="T60" s="250">
        <f>BY60+DU60+FQ60+HN60+JJ60+LR60+NN60+PJ60+RF60+TB60</f>
        <v>0</v>
      </c>
      <c r="U60" s="250">
        <f>BZ60+DV60+FR60+HO60+JK60+LS60+NO60+PK60+RG60+TC60</f>
        <v>0</v>
      </c>
      <c r="V60" s="250">
        <f>CA60+DW60+FS60+HP60+JL60+LT60+NP60+PL60+RH60+TD60</f>
        <v>0</v>
      </c>
      <c r="W60" s="238">
        <f t="shared" si="255"/>
        <v>0</v>
      </c>
      <c r="X60" s="250">
        <f>CC60+DY60+FU60+HR60+JN60+LV60+NR60+PN60+RJ60+TF60</f>
        <v>0</v>
      </c>
      <c r="Y60" s="250">
        <f>CD60+DZ60+FV60+HS60+JO60+LW60+NS60+PO60+RK60+TG60</f>
        <v>0</v>
      </c>
      <c r="Z60" s="250">
        <f>CE60+EA60+FW60+HT60+JP60+LX60+NT60+PP60+RL60+TH60</f>
        <v>0</v>
      </c>
      <c r="AA60" s="238">
        <f t="shared" si="256"/>
        <v>0</v>
      </c>
      <c r="AB60" s="250">
        <f>CG60+EC60+FY60+HV60+JR60+LZ60+NV60+PR60+RN60+TJ60</f>
        <v>0</v>
      </c>
      <c r="AC60" s="250">
        <f>CH60+ED60+FZ60+HW60+JS60+MA60+NW60+PS60+RO60+TK60</f>
        <v>0</v>
      </c>
      <c r="AD60" s="250">
        <f>CI60+EE60+GA60+HX60+JT60+MB60+NX60+PT60+RP60+TL60</f>
        <v>0</v>
      </c>
      <c r="AE60" s="250">
        <f t="shared" si="257"/>
        <v>0</v>
      </c>
      <c r="AF60" s="238">
        <f t="shared" si="343"/>
        <v>0</v>
      </c>
      <c r="AG60" s="250">
        <f>CL60+EH60+GD60+IA60+JW60+ME60+OA60+PW60+RS60+TO60</f>
        <v>0</v>
      </c>
      <c r="AH60" s="250">
        <f>CM60+EI60+GE60+IB60+JZ60+MF60+OB60+PX60+RT60+TP60</f>
        <v>0</v>
      </c>
      <c r="AI60" s="250">
        <f>CN60+EJ60+GF60+IC60+KA60+MG60+OC60+PY60+RU60+TQ60</f>
        <v>0</v>
      </c>
      <c r="AJ60" s="238">
        <f t="shared" si="258"/>
        <v>0</v>
      </c>
      <c r="AK60" s="250">
        <f>CP60+EL60+GH60+IE60+KC60+MI60+OE60+QA60+RW60+TS60</f>
        <v>0</v>
      </c>
      <c r="AL60" s="250">
        <f>CQ60+EM60+GI60+IF60+KD60+MJ60+OF60+QB60+RX60+TT60</f>
        <v>0</v>
      </c>
      <c r="AM60" s="250">
        <f>CR60+EN60+GJ60+IG60+KE60+MK60+OG60+QC60+RY60+TU60</f>
        <v>0</v>
      </c>
      <c r="AN60" s="238">
        <f t="shared" si="259"/>
        <v>0</v>
      </c>
      <c r="AO60" s="250">
        <f>CT60+EP60+GL60+II60+KG60+MM60+OI60+QE60+SA60+TW60</f>
        <v>0</v>
      </c>
      <c r="AP60" s="250">
        <f>CU60+EQ60+GM60+IJ60+KH60+MN60+OJ60+QF60+SB60+TX60</f>
        <v>0</v>
      </c>
      <c r="AQ60" s="250">
        <f>CV60+ER60+GN60+IK60+KI60+MO60+OK60+QG60+SC60+TY60</f>
        <v>0</v>
      </c>
      <c r="AR60" s="238">
        <f t="shared" si="260"/>
        <v>0</v>
      </c>
      <c r="AS60" s="250">
        <f>CX60+ET60+GP60+IM60+KK60+MQ60+OM60+QI60+SE60+UA60</f>
        <v>0</v>
      </c>
      <c r="AT60" s="250">
        <f>CY60+EU60+GQ60+IN60+KL60+MR60+ON60+QJ60+SF60+UB60</f>
        <v>0</v>
      </c>
      <c r="AU60" s="250">
        <f>CZ60+EV60+GR60+IO60+KM60+MS60+OO60+QK60+SG60+UC60</f>
        <v>0</v>
      </c>
      <c r="AV60" s="238">
        <f t="shared" si="261"/>
        <v>0</v>
      </c>
      <c r="AW60" s="238">
        <f t="shared" si="344"/>
        <v>0</v>
      </c>
      <c r="AX60" s="250">
        <f t="shared" si="47"/>
        <v>0</v>
      </c>
      <c r="AY60" s="238">
        <f t="shared" si="345"/>
        <v>8839527.870000001</v>
      </c>
      <c r="AZ60" s="238">
        <f>DE60+FA60+GW60+IT60+KR60+MX60+OT60+QP60+SL60+UH60</f>
        <v>0</v>
      </c>
      <c r="BA60" s="238">
        <f>DF60+FB60+GX60+IU60+KS60+MY60+OU60+QQ60+SM60+UI60</f>
        <v>0</v>
      </c>
      <c r="BB60" s="239">
        <f>CK60+EG60+GC60+HZ60+JV60+MD60+NZ60+PV60+RR60+TN60</f>
        <v>0</v>
      </c>
      <c r="BC60" s="239">
        <f t="shared" si="45"/>
        <v>0</v>
      </c>
      <c r="BD60" s="238">
        <f>AZ60-DE60-FA60-GW60-IT60-KR60-MX60-OT60-QP60-SL60-UH60</f>
        <v>0</v>
      </c>
      <c r="BE60" s="240"/>
      <c r="BF60" s="241">
        <f t="shared" si="15"/>
        <v>-1534027.870000001</v>
      </c>
      <c r="BG60" s="241">
        <f t="shared" si="49"/>
        <v>7305500</v>
      </c>
      <c r="BH60" s="250">
        <f>32000+8275000</f>
        <v>8307000</v>
      </c>
      <c r="BI60" s="250">
        <f>-997500-4000</f>
        <v>-1001500</v>
      </c>
      <c r="BJ60" s="241"/>
      <c r="BK60" s="285"/>
      <c r="BL60" s="251">
        <f>DI60+FE60+HB60+IX60+LF60+NB60+OX60+QT60+SP60</f>
        <v>1534027.87</v>
      </c>
      <c r="BM60" s="285"/>
      <c r="BN60" s="288">
        <v>32000</v>
      </c>
      <c r="BO60" s="238">
        <f t="shared" si="346"/>
        <v>32000</v>
      </c>
      <c r="BP60" s="251">
        <f t="shared" si="347"/>
        <v>32000</v>
      </c>
      <c r="BQ60" s="251"/>
      <c r="BR60" s="251"/>
      <c r="BS60" s="251"/>
      <c r="BT60" s="238">
        <f t="shared" si="348"/>
        <v>32000</v>
      </c>
      <c r="BU60" s="288"/>
      <c r="BV60" s="288"/>
      <c r="BW60" s="288"/>
      <c r="BX60" s="238">
        <f t="shared" si="50"/>
        <v>0</v>
      </c>
      <c r="BY60" s="288"/>
      <c r="BZ60" s="288"/>
      <c r="CA60" s="288"/>
      <c r="CB60" s="238">
        <f t="shared" si="51"/>
        <v>0</v>
      </c>
      <c r="CC60" s="288"/>
      <c r="CD60" s="288"/>
      <c r="CE60" s="288"/>
      <c r="CF60" s="238">
        <f t="shared" si="104"/>
        <v>0</v>
      </c>
      <c r="CG60" s="288"/>
      <c r="CH60" s="288"/>
      <c r="CI60" s="288"/>
      <c r="CJ60" s="251">
        <f t="shared" si="390"/>
        <v>0</v>
      </c>
      <c r="CK60" s="238">
        <f t="shared" si="149"/>
        <v>0</v>
      </c>
      <c r="CL60" s="288"/>
      <c r="CM60" s="288"/>
      <c r="CN60" s="288"/>
      <c r="CO60" s="238">
        <f t="shared" si="262"/>
        <v>0</v>
      </c>
      <c r="CP60" s="288"/>
      <c r="CQ60" s="288"/>
      <c r="CR60" s="288"/>
      <c r="CS60" s="238">
        <f t="shared" si="263"/>
        <v>0</v>
      </c>
      <c r="CT60" s="288"/>
      <c r="CU60" s="288"/>
      <c r="CV60" s="288"/>
      <c r="CW60" s="238">
        <f t="shared" si="264"/>
        <v>0</v>
      </c>
      <c r="CX60" s="288"/>
      <c r="CY60" s="288"/>
      <c r="CZ60" s="288"/>
      <c r="DA60" s="251">
        <f t="shared" si="391"/>
        <v>0</v>
      </c>
      <c r="DB60" s="238">
        <f t="shared" si="349"/>
        <v>0</v>
      </c>
      <c r="DC60" s="251"/>
      <c r="DD60" s="251">
        <f t="shared" si="150"/>
        <v>32000</v>
      </c>
      <c r="DE60" s="238"/>
      <c r="DF60" s="238"/>
      <c r="DG60" s="243">
        <f t="shared" si="151"/>
        <v>0</v>
      </c>
      <c r="DH60" s="244"/>
      <c r="DI60" s="287"/>
      <c r="DJ60" s="287">
        <f>-997500-4000+4175000</f>
        <v>3173500</v>
      </c>
      <c r="DK60" s="250">
        <f t="shared" si="350"/>
        <v>3173500</v>
      </c>
      <c r="DL60" s="250">
        <f t="shared" si="351"/>
        <v>3173500</v>
      </c>
      <c r="DM60" s="287"/>
      <c r="DN60" s="287"/>
      <c r="DO60" s="287"/>
      <c r="DP60" s="238">
        <f t="shared" si="352"/>
        <v>3173500</v>
      </c>
      <c r="DQ60" s="287"/>
      <c r="DR60" s="287"/>
      <c r="DS60" s="287"/>
      <c r="DT60" s="238">
        <f t="shared" si="265"/>
        <v>0</v>
      </c>
      <c r="DU60" s="287"/>
      <c r="DV60" s="287"/>
      <c r="DW60" s="287"/>
      <c r="DX60" s="238">
        <f t="shared" si="266"/>
        <v>0</v>
      </c>
      <c r="DY60" s="287"/>
      <c r="DZ60" s="287"/>
      <c r="EA60" s="287"/>
      <c r="EB60" s="238">
        <f t="shared" si="267"/>
        <v>0</v>
      </c>
      <c r="EC60" s="287"/>
      <c r="ED60" s="287"/>
      <c r="EE60" s="287"/>
      <c r="EF60" s="265">
        <f t="shared" si="152"/>
        <v>0</v>
      </c>
      <c r="EG60" s="259">
        <f t="shared" si="353"/>
        <v>0</v>
      </c>
      <c r="EH60" s="287"/>
      <c r="EI60" s="287"/>
      <c r="EJ60" s="287"/>
      <c r="EK60" s="238">
        <f t="shared" si="58"/>
        <v>0</v>
      </c>
      <c r="EL60" s="287"/>
      <c r="EM60" s="287"/>
      <c r="EN60" s="287"/>
      <c r="EO60" s="238">
        <f t="shared" si="59"/>
        <v>0</v>
      </c>
      <c r="EP60" s="287"/>
      <c r="EQ60" s="287"/>
      <c r="ER60" s="287"/>
      <c r="ES60" s="238">
        <f t="shared" si="268"/>
        <v>0</v>
      </c>
      <c r="ET60" s="287"/>
      <c r="EU60" s="287"/>
      <c r="EV60" s="287"/>
      <c r="EW60" s="265">
        <f t="shared" si="154"/>
        <v>0</v>
      </c>
      <c r="EX60" s="260">
        <f t="shared" si="269"/>
        <v>0</v>
      </c>
      <c r="EY60" s="238">
        <f t="shared" si="354"/>
        <v>0</v>
      </c>
      <c r="EZ60" s="250">
        <f t="shared" si="155"/>
        <v>3173500</v>
      </c>
      <c r="FA60" s="238"/>
      <c r="FB60" s="238">
        <f>EG60-EX60</f>
        <v>0</v>
      </c>
      <c r="FC60" s="246">
        <f t="shared" si="108"/>
        <v>0</v>
      </c>
      <c r="FD60" s="246">
        <f>2171000-FC60</f>
        <v>2171000</v>
      </c>
      <c r="FE60" s="287"/>
      <c r="FF60" s="287"/>
      <c r="FG60" s="250">
        <f t="shared" si="355"/>
        <v>0</v>
      </c>
      <c r="FH60" s="250">
        <f t="shared" si="356"/>
        <v>0</v>
      </c>
      <c r="FI60" s="250"/>
      <c r="FJ60" s="250"/>
      <c r="FK60" s="250"/>
      <c r="FL60" s="238">
        <f t="shared" si="357"/>
        <v>0</v>
      </c>
      <c r="FM60" s="287"/>
      <c r="FN60" s="287"/>
      <c r="FO60" s="287"/>
      <c r="FP60" s="238">
        <f t="shared" si="270"/>
        <v>0</v>
      </c>
      <c r="FQ60" s="287"/>
      <c r="FR60" s="287"/>
      <c r="FS60" s="287"/>
      <c r="FT60" s="238">
        <f t="shared" si="271"/>
        <v>0</v>
      </c>
      <c r="FU60" s="287"/>
      <c r="FV60" s="287"/>
      <c r="FW60" s="287"/>
      <c r="FX60" s="238">
        <f t="shared" si="272"/>
        <v>0</v>
      </c>
      <c r="FY60" s="287"/>
      <c r="FZ60" s="287"/>
      <c r="GA60" s="287"/>
      <c r="GB60" s="265">
        <f t="shared" si="156"/>
        <v>0</v>
      </c>
      <c r="GC60" s="259">
        <f t="shared" si="358"/>
        <v>0</v>
      </c>
      <c r="GD60" s="289"/>
      <c r="GE60" s="289"/>
      <c r="GF60" s="289"/>
      <c r="GG60" s="238">
        <f t="shared" si="273"/>
        <v>0</v>
      </c>
      <c r="GH60" s="289"/>
      <c r="GI60" s="289"/>
      <c r="GJ60" s="289"/>
      <c r="GK60" s="238">
        <f t="shared" si="274"/>
        <v>0</v>
      </c>
      <c r="GL60" s="287"/>
      <c r="GM60" s="287"/>
      <c r="GN60" s="287"/>
      <c r="GO60" s="238">
        <f t="shared" si="275"/>
        <v>0</v>
      </c>
      <c r="GP60" s="287"/>
      <c r="GQ60" s="287"/>
      <c r="GR60" s="287"/>
      <c r="GS60" s="265">
        <f t="shared" si="157"/>
        <v>0</v>
      </c>
      <c r="GT60" s="260">
        <f t="shared" si="276"/>
        <v>0</v>
      </c>
      <c r="GU60" s="238">
        <f t="shared" si="359"/>
        <v>0</v>
      </c>
      <c r="GV60" s="250">
        <f t="shared" si="67"/>
        <v>0</v>
      </c>
      <c r="GW60" s="238"/>
      <c r="GX60" s="238"/>
      <c r="GY60" s="246">
        <f t="shared" si="112"/>
        <v>0</v>
      </c>
      <c r="GZ60" s="244"/>
      <c r="HA60" s="246"/>
      <c r="HB60" s="302"/>
      <c r="HC60" s="287"/>
      <c r="HD60" s="250">
        <f t="shared" si="392"/>
        <v>0</v>
      </c>
      <c r="HE60" s="250">
        <f t="shared" si="360"/>
        <v>0</v>
      </c>
      <c r="HF60" s="287"/>
      <c r="HG60" s="287"/>
      <c r="HH60" s="238"/>
      <c r="HI60" s="238">
        <f t="shared" si="361"/>
        <v>0</v>
      </c>
      <c r="HJ60" s="287"/>
      <c r="HK60" s="287"/>
      <c r="HL60" s="287"/>
      <c r="HM60" s="238">
        <f t="shared" si="277"/>
        <v>0</v>
      </c>
      <c r="HN60" s="287"/>
      <c r="HO60" s="287"/>
      <c r="HP60" s="287"/>
      <c r="HQ60" s="238">
        <f t="shared" si="278"/>
        <v>0</v>
      </c>
      <c r="HR60" s="287"/>
      <c r="HS60" s="287"/>
      <c r="HT60" s="287"/>
      <c r="HU60" s="238">
        <f t="shared" si="279"/>
        <v>0</v>
      </c>
      <c r="HV60" s="287"/>
      <c r="HW60" s="287"/>
      <c r="HX60" s="287"/>
      <c r="HY60" s="265">
        <f t="shared" si="158"/>
        <v>0</v>
      </c>
      <c r="HZ60" s="259">
        <f t="shared" si="280"/>
        <v>0</v>
      </c>
      <c r="IA60" s="287"/>
      <c r="IB60" s="287"/>
      <c r="IC60" s="287"/>
      <c r="ID60" s="238">
        <f t="shared" si="281"/>
        <v>0</v>
      </c>
      <c r="IE60" s="287"/>
      <c r="IF60" s="287"/>
      <c r="IG60" s="287"/>
      <c r="IH60" s="238">
        <f t="shared" si="282"/>
        <v>0</v>
      </c>
      <c r="II60" s="287"/>
      <c r="IJ60" s="287"/>
      <c r="IK60" s="287"/>
      <c r="IL60" s="238">
        <f t="shared" si="283"/>
        <v>0</v>
      </c>
      <c r="IM60" s="287"/>
      <c r="IN60" s="287"/>
      <c r="IO60" s="287"/>
      <c r="IP60" s="265">
        <f t="shared" si="284"/>
        <v>0</v>
      </c>
      <c r="IQ60" s="260">
        <f t="shared" si="285"/>
        <v>0</v>
      </c>
      <c r="IR60" s="238">
        <f t="shared" si="362"/>
        <v>0</v>
      </c>
      <c r="IS60" s="250">
        <f t="shared" si="73"/>
        <v>0</v>
      </c>
      <c r="IT60" s="238"/>
      <c r="IU60" s="238"/>
      <c r="IV60" s="246">
        <f t="shared" si="286"/>
        <v>0</v>
      </c>
      <c r="IW60" s="244"/>
      <c r="IX60" s="303">
        <f>1180327.87+353700</f>
        <v>1534027.87</v>
      </c>
      <c r="IY60" s="291"/>
      <c r="IZ60" s="247">
        <f>IX60</f>
        <v>1534027.87</v>
      </c>
      <c r="JA60" s="254">
        <f>IZ60</f>
        <v>1534027.87</v>
      </c>
      <c r="JB60" s="254"/>
      <c r="JC60" s="254"/>
      <c r="JD60" s="254"/>
      <c r="JE60" s="247">
        <f>SUM(JA60+JB60-JC60+JD60)</f>
        <v>1534027.87</v>
      </c>
      <c r="JF60" s="291"/>
      <c r="JG60" s="291"/>
      <c r="JH60" s="291"/>
      <c r="JI60" s="247">
        <f t="shared" si="394"/>
        <v>0</v>
      </c>
      <c r="JJ60" s="291"/>
      <c r="JK60" s="291"/>
      <c r="JL60" s="291"/>
      <c r="JM60" s="247"/>
      <c r="JN60" s="291"/>
      <c r="JO60" s="291"/>
      <c r="JP60" s="291"/>
      <c r="JQ60" s="247">
        <f t="shared" si="393"/>
        <v>0</v>
      </c>
      <c r="JR60" s="291"/>
      <c r="JS60" s="291"/>
      <c r="JT60" s="291"/>
      <c r="JU60" s="270"/>
      <c r="JV60" s="261">
        <f t="shared" si="395"/>
        <v>0</v>
      </c>
      <c r="JW60" s="562"/>
      <c r="JX60" s="590"/>
      <c r="JY60" s="591"/>
      <c r="JZ60" s="575"/>
      <c r="KA60" s="291"/>
      <c r="KB60" s="247">
        <f>JW60+JZ60+KA60</f>
        <v>0</v>
      </c>
      <c r="KC60" s="291"/>
      <c r="KD60" s="291"/>
      <c r="KE60" s="291"/>
      <c r="KF60" s="247"/>
      <c r="KG60" s="291"/>
      <c r="KH60" s="291"/>
      <c r="KI60" s="291"/>
      <c r="KJ60" s="247">
        <f t="shared" si="396"/>
        <v>0</v>
      </c>
      <c r="KK60" s="291"/>
      <c r="KL60" s="291"/>
      <c r="KM60" s="291"/>
      <c r="KN60" s="270"/>
      <c r="KO60" s="262">
        <f>JI60+KF60+KJ60+KN60</f>
        <v>0</v>
      </c>
      <c r="KP60" s="247"/>
      <c r="KQ60" s="254">
        <f>JE60-JV60</f>
        <v>1534027.87</v>
      </c>
      <c r="KR60" s="247"/>
      <c r="KS60" s="248"/>
      <c r="KT60" s="211">
        <f>JV60-KO60</f>
        <v>0</v>
      </c>
      <c r="KU60" s="211"/>
      <c r="KV60" s="211"/>
      <c r="KW60" s="211"/>
      <c r="KX60" s="211"/>
      <c r="KY60" s="211"/>
      <c r="KZ60" s="211"/>
      <c r="LA60" s="211"/>
      <c r="LB60" s="211"/>
      <c r="LC60" s="211"/>
      <c r="LD60" s="211"/>
      <c r="LF60" s="131"/>
      <c r="LG60" s="132">
        <f>1100000+1500000+1500000</f>
        <v>4100000</v>
      </c>
      <c r="LH60" s="194">
        <f t="shared" si="363"/>
        <v>4100000</v>
      </c>
      <c r="LI60" s="193">
        <f t="shared" si="364"/>
        <v>4100000</v>
      </c>
      <c r="LJ60" s="193"/>
      <c r="LK60" s="193"/>
      <c r="LL60" s="193"/>
      <c r="LM60" s="194">
        <f t="shared" si="365"/>
        <v>4100000</v>
      </c>
      <c r="LN60" s="175"/>
      <c r="LO60" s="175"/>
      <c r="LP60" s="175"/>
      <c r="LQ60" s="194">
        <f t="shared" si="287"/>
        <v>0</v>
      </c>
      <c r="LR60" s="175"/>
      <c r="LS60" s="175"/>
      <c r="LT60" s="175"/>
      <c r="LU60" s="194">
        <f t="shared" si="288"/>
        <v>0</v>
      </c>
      <c r="LV60" s="175"/>
      <c r="LW60" s="175"/>
      <c r="LX60" s="175"/>
      <c r="LY60" s="194">
        <f t="shared" si="289"/>
        <v>0</v>
      </c>
      <c r="LZ60" s="175"/>
      <c r="MA60" s="175"/>
      <c r="MB60" s="175"/>
      <c r="MC60" s="123">
        <f t="shared" si="160"/>
        <v>0</v>
      </c>
      <c r="MD60" s="121">
        <f t="shared" si="366"/>
        <v>0</v>
      </c>
      <c r="ME60" s="175"/>
      <c r="MF60" s="175"/>
      <c r="MG60" s="175"/>
      <c r="MH60" s="194">
        <f t="shared" si="290"/>
        <v>0</v>
      </c>
      <c r="MI60" s="175"/>
      <c r="MJ60" s="175"/>
      <c r="MK60" s="175"/>
      <c r="ML60" s="194">
        <f t="shared" si="291"/>
        <v>0</v>
      </c>
      <c r="MM60" s="175"/>
      <c r="MN60" s="175"/>
      <c r="MO60" s="175"/>
      <c r="MP60" s="194">
        <f t="shared" si="292"/>
        <v>0</v>
      </c>
      <c r="MQ60" s="175"/>
      <c r="MR60" s="175"/>
      <c r="MS60" s="175"/>
      <c r="MT60" s="123">
        <f t="shared" si="293"/>
        <v>0</v>
      </c>
      <c r="MU60" s="121">
        <f t="shared" si="367"/>
        <v>0</v>
      </c>
      <c r="MV60" s="17">
        <f t="shared" si="368"/>
        <v>0</v>
      </c>
      <c r="MW60" s="193">
        <f t="shared" si="79"/>
        <v>4100000</v>
      </c>
      <c r="MX60" s="194"/>
      <c r="MY60" s="194"/>
      <c r="MZ60" s="115">
        <f t="shared" si="162"/>
        <v>0</v>
      </c>
      <c r="NB60" s="175"/>
      <c r="NC60" s="175"/>
      <c r="ND60" s="194">
        <f t="shared" si="369"/>
        <v>0</v>
      </c>
      <c r="NE60" s="175"/>
      <c r="NF60" s="175"/>
      <c r="NG60" s="175"/>
      <c r="NH60" s="175"/>
      <c r="NI60" s="194">
        <f t="shared" si="370"/>
        <v>0</v>
      </c>
      <c r="NJ60" s="175"/>
      <c r="NK60" s="175"/>
      <c r="NL60" s="175"/>
      <c r="NM60" s="194">
        <f t="shared" si="294"/>
        <v>0</v>
      </c>
      <c r="NN60" s="175"/>
      <c r="NO60" s="175"/>
      <c r="NP60" s="175"/>
      <c r="NQ60" s="194">
        <f t="shared" si="295"/>
        <v>0</v>
      </c>
      <c r="NR60" s="175"/>
      <c r="NS60" s="175"/>
      <c r="NT60" s="175"/>
      <c r="NU60" s="194">
        <f t="shared" si="296"/>
        <v>0</v>
      </c>
      <c r="NV60" s="175"/>
      <c r="NW60" s="175"/>
      <c r="NX60" s="175"/>
      <c r="NY60" s="123">
        <f t="shared" si="163"/>
        <v>0</v>
      </c>
      <c r="NZ60" s="121">
        <f t="shared" si="297"/>
        <v>0</v>
      </c>
      <c r="OA60" s="192"/>
      <c r="OB60" s="192"/>
      <c r="OC60" s="192"/>
      <c r="OD60" s="194">
        <f t="shared" si="298"/>
        <v>0</v>
      </c>
      <c r="OE60" s="192"/>
      <c r="OF60" s="192"/>
      <c r="OG60" s="192"/>
      <c r="OH60" s="194">
        <f t="shared" si="299"/>
        <v>0</v>
      </c>
      <c r="OI60" s="175"/>
      <c r="OJ60" s="175"/>
      <c r="OK60" s="175"/>
      <c r="OL60" s="194">
        <f t="shared" si="300"/>
        <v>0</v>
      </c>
      <c r="OM60" s="175"/>
      <c r="ON60" s="175"/>
      <c r="OO60" s="175"/>
      <c r="OP60" s="123">
        <f t="shared" si="164"/>
        <v>0</v>
      </c>
      <c r="OQ60" s="122">
        <f t="shared" si="301"/>
        <v>0</v>
      </c>
      <c r="OR60" s="17">
        <f t="shared" si="371"/>
        <v>0</v>
      </c>
      <c r="OS60" s="193">
        <f t="shared" si="84"/>
        <v>0</v>
      </c>
      <c r="OT60" s="194"/>
      <c r="OU60" s="194"/>
      <c r="OV60" s="115">
        <f t="shared" si="302"/>
        <v>0</v>
      </c>
      <c r="OX60" s="175"/>
      <c r="OY60" s="175"/>
      <c r="OZ60" s="194">
        <f t="shared" si="372"/>
        <v>0</v>
      </c>
      <c r="PA60" s="193">
        <f t="shared" si="373"/>
        <v>0</v>
      </c>
      <c r="PB60" s="193"/>
      <c r="PC60" s="193"/>
      <c r="PD60" s="193"/>
      <c r="PE60" s="194">
        <f t="shared" si="374"/>
        <v>0</v>
      </c>
      <c r="PF60" s="175"/>
      <c r="PG60" s="175"/>
      <c r="PH60" s="175"/>
      <c r="PI60" s="194">
        <f t="shared" si="303"/>
        <v>0</v>
      </c>
      <c r="PJ60" s="175"/>
      <c r="PK60" s="175"/>
      <c r="PL60" s="175"/>
      <c r="PM60" s="194">
        <f t="shared" si="304"/>
        <v>0</v>
      </c>
      <c r="PN60" s="175"/>
      <c r="PO60" s="175"/>
      <c r="PP60" s="175"/>
      <c r="PQ60" s="194">
        <f t="shared" si="305"/>
        <v>0</v>
      </c>
      <c r="PR60" s="175"/>
      <c r="PS60" s="175"/>
      <c r="PT60" s="175"/>
      <c r="PU60" s="123">
        <f t="shared" si="165"/>
        <v>0</v>
      </c>
      <c r="PV60" s="121">
        <f t="shared" si="375"/>
        <v>0</v>
      </c>
      <c r="PW60" s="175"/>
      <c r="PX60" s="175"/>
      <c r="PY60" s="175"/>
      <c r="PZ60" s="194">
        <f t="shared" si="306"/>
        <v>0</v>
      </c>
      <c r="QA60" s="175"/>
      <c r="QB60" s="175"/>
      <c r="QC60" s="175"/>
      <c r="QD60" s="194">
        <f t="shared" si="307"/>
        <v>0</v>
      </c>
      <c r="QE60" s="175"/>
      <c r="QF60" s="175"/>
      <c r="QG60" s="175"/>
      <c r="QH60" s="194">
        <f t="shared" si="308"/>
        <v>0</v>
      </c>
      <c r="QI60" s="175"/>
      <c r="QJ60" s="175"/>
      <c r="QK60" s="175"/>
      <c r="QL60" s="123">
        <f t="shared" si="309"/>
        <v>0</v>
      </c>
      <c r="QM60" s="122">
        <f t="shared" si="310"/>
        <v>0</v>
      </c>
      <c r="QN60" s="17">
        <f t="shared" si="376"/>
        <v>0</v>
      </c>
      <c r="QO60" s="193">
        <f t="shared" si="89"/>
        <v>0</v>
      </c>
      <c r="QP60" s="194"/>
      <c r="QQ60" s="194"/>
      <c r="QR60" s="115">
        <f t="shared" si="129"/>
        <v>0</v>
      </c>
      <c r="QT60" s="175"/>
      <c r="QU60" s="175"/>
      <c r="QV60" s="194">
        <f t="shared" si="377"/>
        <v>0</v>
      </c>
      <c r="QW60" s="193">
        <f t="shared" si="378"/>
        <v>0</v>
      </c>
      <c r="QX60" s="193"/>
      <c r="QY60" s="193"/>
      <c r="QZ60" s="193"/>
      <c r="RA60" s="194">
        <f t="shared" si="379"/>
        <v>0</v>
      </c>
      <c r="RB60" s="175"/>
      <c r="RC60" s="175"/>
      <c r="RD60" s="175"/>
      <c r="RE60" s="194">
        <f t="shared" si="311"/>
        <v>0</v>
      </c>
      <c r="RF60" s="175"/>
      <c r="RG60" s="175"/>
      <c r="RH60" s="175"/>
      <c r="RI60" s="194">
        <f t="shared" si="312"/>
        <v>0</v>
      </c>
      <c r="RJ60" s="175"/>
      <c r="RK60" s="175"/>
      <c r="RL60" s="175"/>
      <c r="RM60" s="194">
        <f t="shared" si="313"/>
        <v>0</v>
      </c>
      <c r="RN60" s="175"/>
      <c r="RO60" s="175"/>
      <c r="RP60" s="175"/>
      <c r="RQ60" s="123">
        <f t="shared" si="314"/>
        <v>0</v>
      </c>
      <c r="RR60" s="121">
        <f t="shared" si="380"/>
        <v>0</v>
      </c>
      <c r="RS60" s="175"/>
      <c r="RT60" s="175"/>
      <c r="RU60" s="175"/>
      <c r="RV60" s="194">
        <f t="shared" si="315"/>
        <v>0</v>
      </c>
      <c r="RW60" s="175"/>
      <c r="RX60" s="175"/>
      <c r="RY60" s="175"/>
      <c r="RZ60" s="194">
        <f t="shared" si="316"/>
        <v>0</v>
      </c>
      <c r="SA60" s="175"/>
      <c r="SB60" s="175"/>
      <c r="SC60" s="175"/>
      <c r="SD60" s="194">
        <f t="shared" si="317"/>
        <v>0</v>
      </c>
      <c r="SE60" s="175"/>
      <c r="SF60" s="175"/>
      <c r="SG60" s="175"/>
      <c r="SH60" s="123">
        <f t="shared" si="318"/>
        <v>0</v>
      </c>
      <c r="SI60" s="122">
        <f t="shared" si="319"/>
        <v>0</v>
      </c>
      <c r="SJ60" s="17">
        <f t="shared" si="381"/>
        <v>0</v>
      </c>
      <c r="SK60" s="193">
        <f t="shared" si="93"/>
        <v>0</v>
      </c>
      <c r="SL60" s="194"/>
      <c r="SM60" s="194"/>
      <c r="SN60" s="115">
        <f t="shared" si="136"/>
        <v>0</v>
      </c>
      <c r="SP60" s="175"/>
      <c r="SQ60" s="175"/>
      <c r="SR60" s="194">
        <f t="shared" si="382"/>
        <v>0</v>
      </c>
      <c r="SS60" s="193">
        <f t="shared" si="383"/>
        <v>0</v>
      </c>
      <c r="ST60" s="193"/>
      <c r="SU60" s="193"/>
      <c r="SV60" s="193"/>
      <c r="SW60" s="194">
        <f t="shared" si="384"/>
        <v>0</v>
      </c>
      <c r="SX60" s="175"/>
      <c r="SY60" s="175"/>
      <c r="SZ60" s="175"/>
      <c r="TA60" s="194">
        <f t="shared" si="320"/>
        <v>0</v>
      </c>
      <c r="TB60" s="175"/>
      <c r="TC60" s="175"/>
      <c r="TD60" s="175"/>
      <c r="TE60" s="194">
        <f t="shared" si="321"/>
        <v>0</v>
      </c>
      <c r="TF60" s="175"/>
      <c r="TG60" s="175"/>
      <c r="TH60" s="175"/>
      <c r="TI60" s="194">
        <f t="shared" si="322"/>
        <v>0</v>
      </c>
      <c r="TJ60" s="175"/>
      <c r="TK60" s="175"/>
      <c r="TL60" s="175"/>
      <c r="TM60" s="123">
        <f t="shared" si="323"/>
        <v>0</v>
      </c>
      <c r="TN60" s="121">
        <f t="shared" si="324"/>
        <v>0</v>
      </c>
      <c r="TO60" s="175"/>
      <c r="TP60" s="175"/>
      <c r="TQ60" s="175"/>
      <c r="TR60" s="194">
        <f t="shared" si="325"/>
        <v>0</v>
      </c>
      <c r="TS60" s="192"/>
      <c r="TT60" s="192"/>
      <c r="TU60" s="192"/>
      <c r="TV60" s="194">
        <f t="shared" si="326"/>
        <v>0</v>
      </c>
      <c r="TW60" s="175"/>
      <c r="TX60" s="175"/>
      <c r="TY60" s="175"/>
      <c r="TZ60" s="194">
        <f t="shared" si="327"/>
        <v>0</v>
      </c>
      <c r="UA60" s="175"/>
      <c r="UB60" s="175"/>
      <c r="UC60" s="175"/>
      <c r="UD60" s="123">
        <f t="shared" si="328"/>
        <v>0</v>
      </c>
      <c r="UE60" s="122">
        <f t="shared" si="329"/>
        <v>0</v>
      </c>
      <c r="UF60" s="17">
        <f t="shared" si="385"/>
        <v>0</v>
      </c>
      <c r="UG60" s="193">
        <f t="shared" si="98"/>
        <v>0</v>
      </c>
      <c r="UH60" s="194"/>
      <c r="UI60" s="194"/>
      <c r="UJ60" s="194"/>
      <c r="UK60" s="115">
        <f t="shared" si="141"/>
        <v>0</v>
      </c>
      <c r="UL60" s="115">
        <f>CK60+EG60+GC60+HZ60+JV60+MD60+NZ60+PV60+RR60+TN60</f>
        <v>0</v>
      </c>
      <c r="UM60" s="115">
        <f>UL60-AF60</f>
        <v>0</v>
      </c>
      <c r="UN60" s="115">
        <f>DB60+EX60+GT60+IQ60+KO60+MU60+OQ60+QM60+SI60+UE60</f>
        <v>0</v>
      </c>
      <c r="UO60" s="115">
        <f>UN60-AW60</f>
        <v>0</v>
      </c>
      <c r="UP60" s="115"/>
      <c r="UQ60" s="115"/>
      <c r="UR60" s="115">
        <f>BU60+DQ60+FM60+HJ60+JF60+LN60+NJ60+PF60+RB60+SX60</f>
        <v>0</v>
      </c>
      <c r="US60" s="115">
        <f>UR60-P60</f>
        <v>0</v>
      </c>
      <c r="UT60" s="115"/>
      <c r="UU60" s="115"/>
      <c r="UV60" s="115"/>
      <c r="UW60" s="115"/>
      <c r="UX60" s="115"/>
      <c r="UY60" s="115"/>
      <c r="UZ60" s="115"/>
      <c r="VA60" s="130">
        <f t="shared" si="386"/>
        <v>8839527.870000001</v>
      </c>
      <c r="VB60" s="193">
        <f>BM60+DI60+FE60+HB60+IX60+LF60+NB60+OX60+QT60+SP60</f>
        <v>1534027.87</v>
      </c>
      <c r="VC60" s="193">
        <f>BN60+DJ60+FF60+HC60+IY60+LG60+NC60+OY60+QU60+SQ60</f>
        <v>7305500</v>
      </c>
      <c r="VD60" s="194">
        <f t="shared" si="330"/>
        <v>8839527.870000001</v>
      </c>
      <c r="VE60" s="193">
        <f t="shared" si="387"/>
        <v>8839527.870000001</v>
      </c>
      <c r="VF60" s="175"/>
      <c r="VG60" s="175"/>
      <c r="VH60" s="175"/>
      <c r="VI60" s="194">
        <f t="shared" si="388"/>
        <v>8839527.870000001</v>
      </c>
      <c r="VJ60" s="175"/>
      <c r="VK60" s="175"/>
      <c r="VL60" s="175"/>
      <c r="VM60" s="194">
        <f t="shared" si="331"/>
        <v>0</v>
      </c>
      <c r="VN60" s="175"/>
      <c r="VO60" s="175"/>
      <c r="VP60" s="175"/>
      <c r="VQ60" s="194">
        <f t="shared" si="332"/>
        <v>0</v>
      </c>
      <c r="VR60" s="175"/>
      <c r="VS60" s="175"/>
      <c r="VT60" s="175"/>
      <c r="VU60" s="194">
        <f t="shared" si="333"/>
        <v>0</v>
      </c>
      <c r="VV60" s="175"/>
      <c r="VW60" s="175"/>
      <c r="VX60" s="175"/>
      <c r="VY60" s="175"/>
      <c r="VZ60" s="121">
        <f t="shared" si="334"/>
        <v>0</v>
      </c>
      <c r="WA60" s="192"/>
      <c r="WB60" s="192"/>
      <c r="WC60" s="192"/>
      <c r="WD60" s="194">
        <f t="shared" si="335"/>
        <v>0</v>
      </c>
      <c r="WE60" s="192"/>
      <c r="WF60" s="192"/>
      <c r="WG60" s="192"/>
      <c r="WH60" s="194">
        <f t="shared" si="336"/>
        <v>0</v>
      </c>
      <c r="WI60" s="175"/>
      <c r="WJ60" s="175"/>
      <c r="WK60" s="175"/>
      <c r="WL60" s="194">
        <f t="shared" si="337"/>
        <v>0</v>
      </c>
      <c r="WM60" s="175"/>
      <c r="WN60" s="175"/>
      <c r="WO60" s="175"/>
      <c r="WP60" s="175"/>
      <c r="WQ60" s="122">
        <f t="shared" si="338"/>
        <v>0</v>
      </c>
      <c r="WR60" s="129">
        <f t="shared" si="389"/>
        <v>0</v>
      </c>
      <c r="WS60" s="120"/>
      <c r="WT60" s="194"/>
      <c r="WU60" s="194"/>
      <c r="WV60" s="115">
        <f t="shared" si="339"/>
        <v>0</v>
      </c>
      <c r="WY60" s="115">
        <f>VI60-BT60-DP60-FL60-HI60-JE60-LM60-NI60-PE60-RA60-SW60</f>
        <v>9.3132257461547852E-10</v>
      </c>
      <c r="WZ60" s="115">
        <f>VD60-BO60-DK60-FG60-HD60-IZ60-LH60-ND60-OZ60-QV60-SR60</f>
        <v>9.3132257461547852E-10</v>
      </c>
    </row>
    <row r="61" spans="1:624" s="116" customFormat="1" ht="13.5" hidden="1" x14ac:dyDescent="0.25">
      <c r="A61" s="444"/>
      <c r="B61" s="447" t="s">
        <v>324</v>
      </c>
      <c r="C61" s="416"/>
      <c r="D61" s="414"/>
      <c r="E61" s="414"/>
      <c r="F61" s="235"/>
      <c r="G61" s="275" t="s">
        <v>140</v>
      </c>
      <c r="H61" s="250">
        <f>BM61+DI61+FE61+HB61+IX61+LF61+NB61+OX61+QT61+SP61</f>
        <v>0</v>
      </c>
      <c r="I61" s="250">
        <f>BN61+DJ61+FF61+HC61+IY61+LG61+NC61+OY61+QU61+SQ61</f>
        <v>21980812.030000001</v>
      </c>
      <c r="J61" s="238">
        <f t="shared" si="340"/>
        <v>21980812.030000001</v>
      </c>
      <c r="K61" s="250">
        <f t="shared" si="341"/>
        <v>21980812.030000001</v>
      </c>
      <c r="L61" s="287"/>
      <c r="M61" s="287"/>
      <c r="N61" s="287"/>
      <c r="O61" s="238">
        <f t="shared" si="342"/>
        <v>21980812.030000001</v>
      </c>
      <c r="P61" s="250">
        <f>BU61+DQ61+FM61+HJ61+JF61+LN61+NJ61+PF61+RB61+SX61</f>
        <v>1702360</v>
      </c>
      <c r="Q61" s="250">
        <f>BV61+DR61+FN61+HK61+JG61+LO61+NK61+PG61+RC61+SY61</f>
        <v>2049880.5</v>
      </c>
      <c r="R61" s="250">
        <f>BW61+DS61+FO61+HL61+JH61+LP61+NL61+PH61+RD61+SZ61</f>
        <v>0</v>
      </c>
      <c r="S61" s="238">
        <f t="shared" si="254"/>
        <v>3752240.5</v>
      </c>
      <c r="T61" s="250">
        <f>BY61+DU61+FQ61+HN61+JJ61+LR61+NN61+PJ61+RF61+TB61</f>
        <v>0</v>
      </c>
      <c r="U61" s="250">
        <f>BZ61+DV61+FR61+HO61+JK61+LS61+NO61+PK61+RG61+TC61</f>
        <v>0</v>
      </c>
      <c r="V61" s="250">
        <f>CA61+DW61+FS61+HP61+JL61+LT61+NP61+PL61+RH61+TD61</f>
        <v>0</v>
      </c>
      <c r="W61" s="238">
        <f t="shared" si="255"/>
        <v>0</v>
      </c>
      <c r="X61" s="250">
        <f>CC61+DY61+FU61+HR61+JN61+LV61+NR61+PN61+RJ61+TF61</f>
        <v>0</v>
      </c>
      <c r="Y61" s="250">
        <f>CD61+DZ61+FV61+HS61+JO61+LW61+NS61+PO61+RK61+TG61</f>
        <v>0</v>
      </c>
      <c r="Z61" s="250">
        <f>CE61+EA61+FW61+HT61+JP61+LX61+NT61+PP61+RL61+TH61</f>
        <v>0</v>
      </c>
      <c r="AA61" s="238">
        <f t="shared" si="256"/>
        <v>0</v>
      </c>
      <c r="AB61" s="250">
        <f>CG61+EC61+FY61+HV61+JR61+LZ61+NV61+PR61+RN61+TJ61</f>
        <v>0</v>
      </c>
      <c r="AC61" s="250">
        <f>CH61+ED61+FZ61+HW61+JS61+MA61+NW61+PS61+RO61+TK61</f>
        <v>0</v>
      </c>
      <c r="AD61" s="250">
        <f>CI61+EE61+GA61+HX61+JT61+MB61+NX61+PT61+RP61+TL61</f>
        <v>0</v>
      </c>
      <c r="AE61" s="250">
        <f t="shared" si="257"/>
        <v>0</v>
      </c>
      <c r="AF61" s="238">
        <f t="shared" si="343"/>
        <v>3752240.5</v>
      </c>
      <c r="AG61" s="250">
        <f>CL61+EH61+GD61+IA61+JW61+ME61+OA61+PW61+RS61+TO61</f>
        <v>314560</v>
      </c>
      <c r="AH61" s="250">
        <f>CM61+EI61+GE61+IB61+JZ61+MF61+OB61+PX61+RT61+TP61</f>
        <v>1557200</v>
      </c>
      <c r="AI61" s="250">
        <f>CN61+EJ61+GF61+IC61+KA61+MG61+OC61+PY61+RU61+TQ61</f>
        <v>0</v>
      </c>
      <c r="AJ61" s="238">
        <f t="shared" si="258"/>
        <v>1871760</v>
      </c>
      <c r="AK61" s="250">
        <f>CP61+EL61+GH61+IE61+KC61+MI61+OE61+QA61+RW61+TS61</f>
        <v>0</v>
      </c>
      <c r="AL61" s="250">
        <f>CQ61+EM61+GI61+IF61+KD61+MJ61+OF61+QB61+RX61+TT61</f>
        <v>0</v>
      </c>
      <c r="AM61" s="250">
        <f>CR61+EN61+GJ61+IG61+KE61+MK61+OG61+QC61+RY61+TU61</f>
        <v>0</v>
      </c>
      <c r="AN61" s="238">
        <f t="shared" si="259"/>
        <v>0</v>
      </c>
      <c r="AO61" s="250">
        <f>CT61+EP61+GL61+II61+KG61+MM61+OI61+QE61+SA61+TW61</f>
        <v>0</v>
      </c>
      <c r="AP61" s="250">
        <f>CU61+EQ61+GM61+IJ61+KH61+MN61+OJ61+QF61+SB61+TX61</f>
        <v>0</v>
      </c>
      <c r="AQ61" s="250">
        <f>CV61+ER61+GN61+IK61+KI61+MO61+OK61+QG61+SC61+TY61</f>
        <v>0</v>
      </c>
      <c r="AR61" s="238">
        <f t="shared" si="260"/>
        <v>0</v>
      </c>
      <c r="AS61" s="250">
        <f>CX61+ET61+GP61+IM61+KK61+MQ61+OM61+QI61+SE61+UA61</f>
        <v>0</v>
      </c>
      <c r="AT61" s="250">
        <f>CY61+EU61+GQ61+IN61+KL61+MR61+ON61+QJ61+SF61+UB61</f>
        <v>0</v>
      </c>
      <c r="AU61" s="250">
        <f>CZ61+EV61+GR61+IO61+KM61+MS61+OO61+QK61+SG61+UC61</f>
        <v>0</v>
      </c>
      <c r="AV61" s="238">
        <f t="shared" si="261"/>
        <v>0</v>
      </c>
      <c r="AW61" s="238">
        <f t="shared" si="344"/>
        <v>1871760</v>
      </c>
      <c r="AX61" s="250">
        <f t="shared" si="47"/>
        <v>0</v>
      </c>
      <c r="AY61" s="238">
        <f t="shared" si="345"/>
        <v>18228571.530000001</v>
      </c>
      <c r="AZ61" s="238">
        <f>DE61+FA61+GW61+IT61+KR61+MX61+OT61+QP61+SL61+UH61</f>
        <v>0</v>
      </c>
      <c r="BA61" s="238">
        <f>DF61+FB61+GX61+IU61+KS61+MY61+OU61+QQ61+SM61+UI61</f>
        <v>0</v>
      </c>
      <c r="BB61" s="239">
        <f>CK61+EG61+GC61+HZ61+JV61+MD61+NZ61+PV61+RR61+TN61</f>
        <v>3752240.5</v>
      </c>
      <c r="BC61" s="239">
        <f t="shared" si="45"/>
        <v>0</v>
      </c>
      <c r="BD61" s="238">
        <f>AZ61-DE61-FA61-GW61-IT61-KR61-MX61-OT61-QP61-SL61-UH61</f>
        <v>0</v>
      </c>
      <c r="BE61" s="240"/>
      <c r="BF61" s="241">
        <f t="shared" si="15"/>
        <v>0</v>
      </c>
      <c r="BG61" s="241">
        <f t="shared" si="49"/>
        <v>21980812.030000001</v>
      </c>
      <c r="BH61" s="250"/>
      <c r="BI61" s="250">
        <v>72000</v>
      </c>
      <c r="BJ61" s="304">
        <v>21908812.030000001</v>
      </c>
      <c r="BK61" s="285"/>
      <c r="BL61" s="251">
        <f>DI61+FE61+HB61+IX61+LF61+NB61+OX61+QT61+SP61</f>
        <v>0</v>
      </c>
      <c r="BM61" s="285"/>
      <c r="BN61" s="305">
        <f>24789.3+72000</f>
        <v>96789.3</v>
      </c>
      <c r="BO61" s="238">
        <f t="shared" si="346"/>
        <v>96789.3</v>
      </c>
      <c r="BP61" s="251">
        <f t="shared" si="347"/>
        <v>96789.3</v>
      </c>
      <c r="BQ61" s="251"/>
      <c r="BR61" s="251"/>
      <c r="BS61" s="251"/>
      <c r="BT61" s="238">
        <f t="shared" si="348"/>
        <v>96789.3</v>
      </c>
      <c r="BU61" s="288"/>
      <c r="BV61" s="288"/>
      <c r="BW61" s="288"/>
      <c r="BX61" s="238">
        <f t="shared" si="50"/>
        <v>0</v>
      </c>
      <c r="BY61" s="288"/>
      <c r="BZ61" s="288"/>
      <c r="CA61" s="288"/>
      <c r="CB61" s="238">
        <f t="shared" si="51"/>
        <v>0</v>
      </c>
      <c r="CC61" s="288"/>
      <c r="CD61" s="288"/>
      <c r="CE61" s="288"/>
      <c r="CF61" s="238">
        <f t="shared" si="104"/>
        <v>0</v>
      </c>
      <c r="CG61" s="288"/>
      <c r="CH61" s="288"/>
      <c r="CI61" s="288"/>
      <c r="CJ61" s="251">
        <f t="shared" si="390"/>
        <v>0</v>
      </c>
      <c r="CK61" s="238">
        <f t="shared" si="149"/>
        <v>0</v>
      </c>
      <c r="CL61" s="288"/>
      <c r="CM61" s="288"/>
      <c r="CN61" s="288"/>
      <c r="CO61" s="238">
        <f t="shared" si="262"/>
        <v>0</v>
      </c>
      <c r="CP61" s="288"/>
      <c r="CQ61" s="288"/>
      <c r="CR61" s="288"/>
      <c r="CS61" s="238">
        <f t="shared" si="263"/>
        <v>0</v>
      </c>
      <c r="CT61" s="288"/>
      <c r="CU61" s="288"/>
      <c r="CV61" s="288"/>
      <c r="CW61" s="238">
        <f t="shared" si="264"/>
        <v>0</v>
      </c>
      <c r="CX61" s="288"/>
      <c r="CY61" s="288"/>
      <c r="CZ61" s="288"/>
      <c r="DA61" s="251">
        <f t="shared" si="391"/>
        <v>0</v>
      </c>
      <c r="DB61" s="238">
        <f t="shared" si="349"/>
        <v>0</v>
      </c>
      <c r="DC61" s="251"/>
      <c r="DD61" s="251">
        <f>BT61-CK61</f>
        <v>96789.3</v>
      </c>
      <c r="DE61" s="238"/>
      <c r="DF61" s="238"/>
      <c r="DG61" s="243">
        <f t="shared" si="151"/>
        <v>0</v>
      </c>
      <c r="DH61" s="244"/>
      <c r="DI61" s="287"/>
      <c r="DJ61" s="287">
        <f>6454125.82</f>
        <v>6454125.8200000003</v>
      </c>
      <c r="DK61" s="250">
        <f t="shared" si="350"/>
        <v>6454125.8200000003</v>
      </c>
      <c r="DL61" s="250">
        <f t="shared" si="351"/>
        <v>6454125.8200000003</v>
      </c>
      <c r="DM61" s="287"/>
      <c r="DN61" s="287"/>
      <c r="DO61" s="287"/>
      <c r="DP61" s="238">
        <f t="shared" si="352"/>
        <v>6454125.8200000003</v>
      </c>
      <c r="DQ61" s="287">
        <v>314560</v>
      </c>
      <c r="DR61" s="287">
        <v>751500</v>
      </c>
      <c r="DS61" s="287"/>
      <c r="DT61" s="238">
        <f t="shared" si="265"/>
        <v>1066060</v>
      </c>
      <c r="DU61" s="287"/>
      <c r="DV61" s="287"/>
      <c r="DW61" s="287"/>
      <c r="DX61" s="238">
        <f t="shared" si="266"/>
        <v>0</v>
      </c>
      <c r="DY61" s="287"/>
      <c r="DZ61" s="287"/>
      <c r="EA61" s="287"/>
      <c r="EB61" s="238">
        <f t="shared" si="267"/>
        <v>0</v>
      </c>
      <c r="EC61" s="287"/>
      <c r="ED61" s="287"/>
      <c r="EE61" s="287"/>
      <c r="EF61" s="265">
        <f t="shared" si="152"/>
        <v>0</v>
      </c>
      <c r="EG61" s="259">
        <f t="shared" si="353"/>
        <v>1066060</v>
      </c>
      <c r="EH61" s="287">
        <v>314560</v>
      </c>
      <c r="EI61" s="287">
        <v>751500</v>
      </c>
      <c r="EJ61" s="287"/>
      <c r="EK61" s="238">
        <f t="shared" si="58"/>
        <v>1066060</v>
      </c>
      <c r="EL61" s="287"/>
      <c r="EM61" s="287"/>
      <c r="EN61" s="287"/>
      <c r="EO61" s="238">
        <f t="shared" si="59"/>
        <v>0</v>
      </c>
      <c r="EP61" s="287"/>
      <c r="EQ61" s="287"/>
      <c r="ER61" s="287"/>
      <c r="ES61" s="238">
        <f t="shared" si="268"/>
        <v>0</v>
      </c>
      <c r="ET61" s="287"/>
      <c r="EU61" s="287"/>
      <c r="EV61" s="287"/>
      <c r="EW61" s="265">
        <f t="shared" si="154"/>
        <v>0</v>
      </c>
      <c r="EX61" s="260">
        <f t="shared" si="269"/>
        <v>1066060</v>
      </c>
      <c r="EY61" s="238">
        <f t="shared" si="354"/>
        <v>0</v>
      </c>
      <c r="EZ61" s="250">
        <f t="shared" si="155"/>
        <v>5388065.8200000003</v>
      </c>
      <c r="FA61" s="238"/>
      <c r="FB61" s="238">
        <f>EG61-EX61</f>
        <v>0</v>
      </c>
      <c r="FC61" s="246">
        <f t="shared" si="108"/>
        <v>0</v>
      </c>
      <c r="FD61" s="244"/>
      <c r="FE61" s="287"/>
      <c r="FF61" s="287">
        <v>1387800</v>
      </c>
      <c r="FG61" s="250">
        <f t="shared" si="355"/>
        <v>1387800</v>
      </c>
      <c r="FH61" s="250">
        <f t="shared" si="356"/>
        <v>1387800</v>
      </c>
      <c r="FI61" s="250"/>
      <c r="FJ61" s="250"/>
      <c r="FK61" s="250"/>
      <c r="FL61" s="238">
        <f t="shared" si="357"/>
        <v>1387800</v>
      </c>
      <c r="FM61" s="287">
        <v>1387800</v>
      </c>
      <c r="FN61" s="287"/>
      <c r="FO61" s="287"/>
      <c r="FP61" s="238">
        <f t="shared" si="270"/>
        <v>1387800</v>
      </c>
      <c r="FQ61" s="287"/>
      <c r="FR61" s="287"/>
      <c r="FS61" s="287"/>
      <c r="FT61" s="238">
        <f t="shared" si="271"/>
        <v>0</v>
      </c>
      <c r="FU61" s="287"/>
      <c r="FV61" s="287"/>
      <c r="FW61" s="287"/>
      <c r="FX61" s="238">
        <f t="shared" si="272"/>
        <v>0</v>
      </c>
      <c r="FY61" s="287"/>
      <c r="FZ61" s="287"/>
      <c r="GA61" s="287"/>
      <c r="GB61" s="265">
        <f t="shared" si="156"/>
        <v>0</v>
      </c>
      <c r="GC61" s="259">
        <f t="shared" si="358"/>
        <v>1387800</v>
      </c>
      <c r="GD61" s="289"/>
      <c r="GE61" s="289">
        <v>805700</v>
      </c>
      <c r="GF61" s="289"/>
      <c r="GG61" s="238">
        <f t="shared" si="273"/>
        <v>805700</v>
      </c>
      <c r="GH61" s="289"/>
      <c r="GI61" s="289"/>
      <c r="GJ61" s="289"/>
      <c r="GK61" s="238">
        <f t="shared" si="274"/>
        <v>0</v>
      </c>
      <c r="GL61" s="287"/>
      <c r="GM61" s="287"/>
      <c r="GN61" s="287"/>
      <c r="GO61" s="238">
        <f t="shared" si="275"/>
        <v>0</v>
      </c>
      <c r="GP61" s="287"/>
      <c r="GQ61" s="287"/>
      <c r="GR61" s="287"/>
      <c r="GS61" s="265">
        <f t="shared" si="157"/>
        <v>0</v>
      </c>
      <c r="GT61" s="260">
        <f t="shared" si="276"/>
        <v>805700</v>
      </c>
      <c r="GU61" s="238">
        <f t="shared" si="359"/>
        <v>0</v>
      </c>
      <c r="GV61" s="250">
        <f t="shared" si="67"/>
        <v>0</v>
      </c>
      <c r="GW61" s="238"/>
      <c r="GX61" s="238"/>
      <c r="GY61" s="246">
        <f t="shared" si="112"/>
        <v>582100</v>
      </c>
      <c r="GZ61" s="244"/>
      <c r="HA61" s="244"/>
      <c r="HB61" s="285"/>
      <c r="HC61" s="287">
        <v>4661501.34</v>
      </c>
      <c r="HD61" s="250">
        <f t="shared" si="392"/>
        <v>4661501.34</v>
      </c>
      <c r="HE61" s="250">
        <f t="shared" si="360"/>
        <v>4661501.34</v>
      </c>
      <c r="HF61" s="287"/>
      <c r="HG61" s="287"/>
      <c r="HH61" s="238"/>
      <c r="HI61" s="238">
        <f t="shared" si="361"/>
        <v>4661501.34</v>
      </c>
      <c r="HJ61" s="287"/>
      <c r="HK61" s="289">
        <v>1298380.5</v>
      </c>
      <c r="HL61" s="287"/>
      <c r="HM61" s="238">
        <f t="shared" si="277"/>
        <v>1298380.5</v>
      </c>
      <c r="HN61" s="287"/>
      <c r="HO61" s="287"/>
      <c r="HP61" s="287"/>
      <c r="HQ61" s="238">
        <f t="shared" si="278"/>
        <v>0</v>
      </c>
      <c r="HR61" s="287"/>
      <c r="HS61" s="287"/>
      <c r="HT61" s="287"/>
      <c r="HU61" s="238">
        <f t="shared" si="279"/>
        <v>0</v>
      </c>
      <c r="HV61" s="287"/>
      <c r="HW61" s="287"/>
      <c r="HX61" s="287"/>
      <c r="HY61" s="265">
        <f t="shared" si="158"/>
        <v>0</v>
      </c>
      <c r="HZ61" s="259">
        <f t="shared" si="280"/>
        <v>1298380.5</v>
      </c>
      <c r="IA61" s="287"/>
      <c r="IB61" s="287"/>
      <c r="IC61" s="287"/>
      <c r="ID61" s="238">
        <f t="shared" si="281"/>
        <v>0</v>
      </c>
      <c r="IE61" s="287"/>
      <c r="IF61" s="287"/>
      <c r="IG61" s="287"/>
      <c r="IH61" s="238">
        <f t="shared" si="282"/>
        <v>0</v>
      </c>
      <c r="II61" s="287"/>
      <c r="IJ61" s="287"/>
      <c r="IK61" s="287"/>
      <c r="IL61" s="238">
        <f t="shared" si="283"/>
        <v>0</v>
      </c>
      <c r="IM61" s="287"/>
      <c r="IN61" s="287"/>
      <c r="IO61" s="287"/>
      <c r="IP61" s="265">
        <f t="shared" si="284"/>
        <v>0</v>
      </c>
      <c r="IQ61" s="260">
        <f t="shared" si="285"/>
        <v>0</v>
      </c>
      <c r="IR61" s="238">
        <f t="shared" si="362"/>
        <v>0</v>
      </c>
      <c r="IS61" s="250">
        <f t="shared" si="73"/>
        <v>3363120.84</v>
      </c>
      <c r="IT61" s="238"/>
      <c r="IU61" s="238"/>
      <c r="IV61" s="246">
        <f t="shared" si="286"/>
        <v>1298380.5</v>
      </c>
      <c r="IW61" s="244"/>
      <c r="IX61" s="303">
        <v>0</v>
      </c>
      <c r="IY61" s="291"/>
      <c r="IZ61" s="247"/>
      <c r="JA61" s="254"/>
      <c r="JB61" s="254"/>
      <c r="JC61" s="254"/>
      <c r="JD61" s="254"/>
      <c r="JE61" s="254"/>
      <c r="JF61" s="291"/>
      <c r="JG61" s="291"/>
      <c r="JH61" s="291"/>
      <c r="JI61" s="247">
        <f t="shared" si="394"/>
        <v>0</v>
      </c>
      <c r="JJ61" s="291"/>
      <c r="JK61" s="291"/>
      <c r="JL61" s="291"/>
      <c r="JM61" s="247"/>
      <c r="JN61" s="291"/>
      <c r="JO61" s="291"/>
      <c r="JP61" s="291"/>
      <c r="JQ61" s="247">
        <f t="shared" si="393"/>
        <v>0</v>
      </c>
      <c r="JR61" s="291"/>
      <c r="JS61" s="291"/>
      <c r="JT61" s="291"/>
      <c r="JU61" s="270"/>
      <c r="JV61" s="261">
        <f t="shared" si="395"/>
        <v>0</v>
      </c>
      <c r="JW61" s="562"/>
      <c r="JX61" s="590"/>
      <c r="JY61" s="591"/>
      <c r="JZ61" s="575"/>
      <c r="KA61" s="291"/>
      <c r="KB61" s="247">
        <f>JW61+JZ61+KA61</f>
        <v>0</v>
      </c>
      <c r="KC61" s="291"/>
      <c r="KD61" s="291"/>
      <c r="KE61" s="291"/>
      <c r="KF61" s="247"/>
      <c r="KG61" s="291"/>
      <c r="KH61" s="291"/>
      <c r="KI61" s="291"/>
      <c r="KJ61" s="247">
        <f t="shared" si="396"/>
        <v>0</v>
      </c>
      <c r="KK61" s="291"/>
      <c r="KL61" s="291"/>
      <c r="KM61" s="291"/>
      <c r="KN61" s="270"/>
      <c r="KO61" s="262">
        <f>JI61+KF61+KJ61+KN61</f>
        <v>0</v>
      </c>
      <c r="KP61" s="247"/>
      <c r="KQ61" s="254">
        <f>JE61-JV61</f>
        <v>0</v>
      </c>
      <c r="KR61" s="247"/>
      <c r="KS61" s="248"/>
      <c r="KT61" s="211">
        <f>JV61-KO61</f>
        <v>0</v>
      </c>
      <c r="KU61" s="211"/>
      <c r="KV61" s="211"/>
      <c r="KW61" s="211"/>
      <c r="KX61" s="211"/>
      <c r="KY61" s="211"/>
      <c r="KZ61" s="211"/>
      <c r="LA61" s="211"/>
      <c r="LB61" s="211"/>
      <c r="LC61" s="211"/>
      <c r="LD61" s="211"/>
      <c r="LE61" s="115">
        <f>KR61+KS61</f>
        <v>0</v>
      </c>
      <c r="LF61" s="131"/>
      <c r="LG61" s="132">
        <v>9380595.5700000003</v>
      </c>
      <c r="LH61" s="194">
        <f t="shared" si="363"/>
        <v>9380595.5700000003</v>
      </c>
      <c r="LI61" s="193">
        <f t="shared" si="364"/>
        <v>9380595.5700000003</v>
      </c>
      <c r="LJ61" s="193"/>
      <c r="LK61" s="193"/>
      <c r="LL61" s="193"/>
      <c r="LM61" s="194">
        <f t="shared" si="365"/>
        <v>9380595.5700000003</v>
      </c>
      <c r="LN61" s="175"/>
      <c r="LO61" s="175"/>
      <c r="LP61" s="175"/>
      <c r="LQ61" s="194">
        <f t="shared" si="287"/>
        <v>0</v>
      </c>
      <c r="LR61" s="175"/>
      <c r="LS61" s="175"/>
      <c r="LT61" s="175"/>
      <c r="LU61" s="194">
        <f t="shared" si="288"/>
        <v>0</v>
      </c>
      <c r="LV61" s="175"/>
      <c r="LW61" s="175"/>
      <c r="LX61" s="175"/>
      <c r="LY61" s="194">
        <f t="shared" si="289"/>
        <v>0</v>
      </c>
      <c r="LZ61" s="175"/>
      <c r="MA61" s="175"/>
      <c r="MB61" s="175"/>
      <c r="MC61" s="123">
        <f t="shared" si="160"/>
        <v>0</v>
      </c>
      <c r="MD61" s="121">
        <f t="shared" si="366"/>
        <v>0</v>
      </c>
      <c r="ME61" s="175"/>
      <c r="MF61" s="175"/>
      <c r="MG61" s="175"/>
      <c r="MH61" s="194">
        <f t="shared" si="290"/>
        <v>0</v>
      </c>
      <c r="MI61" s="175"/>
      <c r="MJ61" s="175"/>
      <c r="MK61" s="175"/>
      <c r="ML61" s="194">
        <f t="shared" si="291"/>
        <v>0</v>
      </c>
      <c r="MM61" s="175"/>
      <c r="MN61" s="175"/>
      <c r="MO61" s="175"/>
      <c r="MP61" s="194">
        <f t="shared" si="292"/>
        <v>0</v>
      </c>
      <c r="MQ61" s="175"/>
      <c r="MR61" s="175"/>
      <c r="MS61" s="175"/>
      <c r="MT61" s="123">
        <f t="shared" si="293"/>
        <v>0</v>
      </c>
      <c r="MU61" s="121">
        <f t="shared" si="367"/>
        <v>0</v>
      </c>
      <c r="MV61" s="17">
        <f t="shared" si="368"/>
        <v>0</v>
      </c>
      <c r="MW61" s="193">
        <f t="shared" si="79"/>
        <v>9380595.5700000003</v>
      </c>
      <c r="MX61" s="194"/>
      <c r="MY61" s="194"/>
      <c r="MZ61" s="115">
        <f t="shared" si="162"/>
        <v>0</v>
      </c>
      <c r="NB61" s="175"/>
      <c r="NC61" s="175"/>
      <c r="ND61" s="194">
        <f t="shared" si="369"/>
        <v>0</v>
      </c>
      <c r="NE61" s="175"/>
      <c r="NF61" s="175"/>
      <c r="NG61" s="175"/>
      <c r="NH61" s="175"/>
      <c r="NI61" s="194">
        <f t="shared" si="370"/>
        <v>0</v>
      </c>
      <c r="NJ61" s="175"/>
      <c r="NK61" s="175"/>
      <c r="NL61" s="175"/>
      <c r="NM61" s="194">
        <f t="shared" si="294"/>
        <v>0</v>
      </c>
      <c r="NN61" s="175"/>
      <c r="NO61" s="175"/>
      <c r="NP61" s="175"/>
      <c r="NQ61" s="194">
        <f t="shared" si="295"/>
        <v>0</v>
      </c>
      <c r="NR61" s="175"/>
      <c r="NS61" s="175"/>
      <c r="NT61" s="175"/>
      <c r="NU61" s="194">
        <f t="shared" si="296"/>
        <v>0</v>
      </c>
      <c r="NV61" s="175"/>
      <c r="NW61" s="175"/>
      <c r="NX61" s="175"/>
      <c r="NY61" s="123">
        <f t="shared" si="163"/>
        <v>0</v>
      </c>
      <c r="NZ61" s="121">
        <f t="shared" si="297"/>
        <v>0</v>
      </c>
      <c r="OA61" s="192"/>
      <c r="OB61" s="192"/>
      <c r="OC61" s="192"/>
      <c r="OD61" s="194">
        <f t="shared" si="298"/>
        <v>0</v>
      </c>
      <c r="OE61" s="192"/>
      <c r="OF61" s="192"/>
      <c r="OG61" s="192"/>
      <c r="OH61" s="194">
        <f t="shared" si="299"/>
        <v>0</v>
      </c>
      <c r="OI61" s="175"/>
      <c r="OJ61" s="175"/>
      <c r="OK61" s="175"/>
      <c r="OL61" s="194">
        <f t="shared" si="300"/>
        <v>0</v>
      </c>
      <c r="OM61" s="175"/>
      <c r="ON61" s="175"/>
      <c r="OO61" s="175"/>
      <c r="OP61" s="123">
        <f t="shared" si="164"/>
        <v>0</v>
      </c>
      <c r="OQ61" s="122">
        <f t="shared" si="301"/>
        <v>0</v>
      </c>
      <c r="OR61" s="17">
        <f t="shared" si="371"/>
        <v>0</v>
      </c>
      <c r="OS61" s="193">
        <f t="shared" si="84"/>
        <v>0</v>
      </c>
      <c r="OT61" s="194"/>
      <c r="OU61" s="194"/>
      <c r="OV61" s="115">
        <f t="shared" si="302"/>
        <v>0</v>
      </c>
      <c r="OX61" s="175"/>
      <c r="OY61" s="175"/>
      <c r="OZ61" s="194">
        <f t="shared" si="372"/>
        <v>0</v>
      </c>
      <c r="PA61" s="193">
        <f t="shared" si="373"/>
        <v>0</v>
      </c>
      <c r="PB61" s="193"/>
      <c r="PC61" s="193"/>
      <c r="PD61" s="193"/>
      <c r="PE61" s="194">
        <f t="shared" si="374"/>
        <v>0</v>
      </c>
      <c r="PF61" s="175"/>
      <c r="PG61" s="175"/>
      <c r="PH61" s="175"/>
      <c r="PI61" s="194">
        <f t="shared" si="303"/>
        <v>0</v>
      </c>
      <c r="PJ61" s="175"/>
      <c r="PK61" s="175"/>
      <c r="PL61" s="175"/>
      <c r="PM61" s="194">
        <f t="shared" si="304"/>
        <v>0</v>
      </c>
      <c r="PN61" s="175"/>
      <c r="PO61" s="175"/>
      <c r="PP61" s="175"/>
      <c r="PQ61" s="194">
        <f t="shared" si="305"/>
        <v>0</v>
      </c>
      <c r="PR61" s="175"/>
      <c r="PS61" s="175"/>
      <c r="PT61" s="175"/>
      <c r="PU61" s="123">
        <f t="shared" si="165"/>
        <v>0</v>
      </c>
      <c r="PV61" s="121">
        <f t="shared" si="375"/>
        <v>0</v>
      </c>
      <c r="PW61" s="175"/>
      <c r="PX61" s="175"/>
      <c r="PY61" s="175"/>
      <c r="PZ61" s="194">
        <f t="shared" si="306"/>
        <v>0</v>
      </c>
      <c r="QA61" s="175"/>
      <c r="QB61" s="175"/>
      <c r="QC61" s="175"/>
      <c r="QD61" s="194">
        <f t="shared" si="307"/>
        <v>0</v>
      </c>
      <c r="QE61" s="175"/>
      <c r="QF61" s="175"/>
      <c r="QG61" s="175"/>
      <c r="QH61" s="194">
        <f t="shared" si="308"/>
        <v>0</v>
      </c>
      <c r="QI61" s="175"/>
      <c r="QJ61" s="175"/>
      <c r="QK61" s="175"/>
      <c r="QL61" s="123">
        <f t="shared" si="309"/>
        <v>0</v>
      </c>
      <c r="QM61" s="122">
        <f t="shared" si="310"/>
        <v>0</v>
      </c>
      <c r="QN61" s="17">
        <f t="shared" si="376"/>
        <v>0</v>
      </c>
      <c r="QO61" s="193">
        <f t="shared" si="89"/>
        <v>0</v>
      </c>
      <c r="QP61" s="194"/>
      <c r="QQ61" s="194"/>
      <c r="QR61" s="115">
        <f t="shared" si="129"/>
        <v>0</v>
      </c>
      <c r="QT61" s="175"/>
      <c r="QU61" s="175"/>
      <c r="QV61" s="194">
        <f t="shared" si="377"/>
        <v>0</v>
      </c>
      <c r="QW61" s="193">
        <f t="shared" si="378"/>
        <v>0</v>
      </c>
      <c r="QX61" s="193"/>
      <c r="QY61" s="193"/>
      <c r="QZ61" s="193"/>
      <c r="RA61" s="194">
        <f t="shared" si="379"/>
        <v>0</v>
      </c>
      <c r="RB61" s="175"/>
      <c r="RC61" s="175"/>
      <c r="RD61" s="175"/>
      <c r="RE61" s="194">
        <f t="shared" si="311"/>
        <v>0</v>
      </c>
      <c r="RF61" s="175"/>
      <c r="RG61" s="175"/>
      <c r="RH61" s="175"/>
      <c r="RI61" s="194">
        <f t="shared" si="312"/>
        <v>0</v>
      </c>
      <c r="RJ61" s="175"/>
      <c r="RK61" s="175"/>
      <c r="RL61" s="175"/>
      <c r="RM61" s="194">
        <f t="shared" si="313"/>
        <v>0</v>
      </c>
      <c r="RN61" s="175"/>
      <c r="RO61" s="175"/>
      <c r="RP61" s="175"/>
      <c r="RQ61" s="123">
        <f t="shared" si="314"/>
        <v>0</v>
      </c>
      <c r="RR61" s="121">
        <f t="shared" si="380"/>
        <v>0</v>
      </c>
      <c r="RS61" s="175"/>
      <c r="RT61" s="175"/>
      <c r="RU61" s="175"/>
      <c r="RV61" s="194">
        <f t="shared" si="315"/>
        <v>0</v>
      </c>
      <c r="RW61" s="175"/>
      <c r="RX61" s="175"/>
      <c r="RY61" s="175"/>
      <c r="RZ61" s="194">
        <f t="shared" si="316"/>
        <v>0</v>
      </c>
      <c r="SA61" s="175"/>
      <c r="SB61" s="175"/>
      <c r="SC61" s="175"/>
      <c r="SD61" s="194">
        <f t="shared" si="317"/>
        <v>0</v>
      </c>
      <c r="SE61" s="175"/>
      <c r="SF61" s="175"/>
      <c r="SG61" s="175"/>
      <c r="SH61" s="123">
        <f t="shared" si="318"/>
        <v>0</v>
      </c>
      <c r="SI61" s="122">
        <f t="shared" si="319"/>
        <v>0</v>
      </c>
      <c r="SJ61" s="17">
        <f t="shared" si="381"/>
        <v>0</v>
      </c>
      <c r="SK61" s="193">
        <f t="shared" si="93"/>
        <v>0</v>
      </c>
      <c r="SL61" s="194"/>
      <c r="SM61" s="194"/>
      <c r="SN61" s="115">
        <f t="shared" si="136"/>
        <v>0</v>
      </c>
      <c r="SP61" s="175"/>
      <c r="SQ61" s="175"/>
      <c r="SR61" s="194">
        <f t="shared" si="382"/>
        <v>0</v>
      </c>
      <c r="SS61" s="193">
        <f t="shared" si="383"/>
        <v>0</v>
      </c>
      <c r="ST61" s="193"/>
      <c r="SU61" s="193"/>
      <c r="SV61" s="193"/>
      <c r="SW61" s="194">
        <f t="shared" si="384"/>
        <v>0</v>
      </c>
      <c r="SX61" s="175"/>
      <c r="SY61" s="175"/>
      <c r="SZ61" s="175"/>
      <c r="TA61" s="194">
        <f t="shared" si="320"/>
        <v>0</v>
      </c>
      <c r="TB61" s="175"/>
      <c r="TC61" s="175"/>
      <c r="TD61" s="175"/>
      <c r="TE61" s="194">
        <f t="shared" si="321"/>
        <v>0</v>
      </c>
      <c r="TF61" s="175"/>
      <c r="TG61" s="175"/>
      <c r="TH61" s="175"/>
      <c r="TI61" s="194">
        <f t="shared" si="322"/>
        <v>0</v>
      </c>
      <c r="TJ61" s="175"/>
      <c r="TK61" s="175"/>
      <c r="TL61" s="175"/>
      <c r="TM61" s="123">
        <f t="shared" si="323"/>
        <v>0</v>
      </c>
      <c r="TN61" s="121">
        <f t="shared" si="324"/>
        <v>0</v>
      </c>
      <c r="TO61" s="175"/>
      <c r="TP61" s="175"/>
      <c r="TQ61" s="175"/>
      <c r="TR61" s="194">
        <f t="shared" si="325"/>
        <v>0</v>
      </c>
      <c r="TS61" s="192"/>
      <c r="TT61" s="192"/>
      <c r="TU61" s="192"/>
      <c r="TV61" s="194">
        <f t="shared" si="326"/>
        <v>0</v>
      </c>
      <c r="TW61" s="175"/>
      <c r="TX61" s="175"/>
      <c r="TY61" s="175"/>
      <c r="TZ61" s="194">
        <f t="shared" si="327"/>
        <v>0</v>
      </c>
      <c r="UA61" s="175"/>
      <c r="UB61" s="175"/>
      <c r="UC61" s="175"/>
      <c r="UD61" s="123">
        <f t="shared" si="328"/>
        <v>0</v>
      </c>
      <c r="UE61" s="122">
        <f t="shared" si="329"/>
        <v>0</v>
      </c>
      <c r="UF61" s="17">
        <f t="shared" si="385"/>
        <v>0</v>
      </c>
      <c r="UG61" s="193">
        <f t="shared" si="98"/>
        <v>0</v>
      </c>
      <c r="UH61" s="194"/>
      <c r="UI61" s="194"/>
      <c r="UJ61" s="194"/>
      <c r="UK61" s="115">
        <f t="shared" si="141"/>
        <v>0</v>
      </c>
      <c r="UL61" s="115">
        <f>CK61+EG61+GC61+HZ61+JV61+MD61+NZ61+PV61+RR61+TN61</f>
        <v>3752240.5</v>
      </c>
      <c r="UM61" s="115">
        <f>UL61-AF61</f>
        <v>0</v>
      </c>
      <c r="UN61" s="115">
        <f>DB61+EX61+GT61+IQ61+KO61+MU61+OQ61+QM61+SI61+UE61</f>
        <v>1871760</v>
      </c>
      <c r="UO61" s="115">
        <f>UN61-AW61</f>
        <v>0</v>
      </c>
      <c r="UP61" s="115"/>
      <c r="UQ61" s="115"/>
      <c r="UR61" s="115">
        <f>BU61+DQ61+FM61+HJ61+JF61+LN61+NJ61+PF61+RB61+SX61</f>
        <v>1702360</v>
      </c>
      <c r="US61" s="115">
        <f>UR61-P61</f>
        <v>0</v>
      </c>
      <c r="UT61" s="115"/>
      <c r="UU61" s="115"/>
      <c r="UV61" s="115"/>
      <c r="UW61" s="115"/>
      <c r="UX61" s="115"/>
      <c r="UY61" s="115"/>
      <c r="UZ61" s="115"/>
      <c r="VA61" s="130">
        <f t="shared" si="386"/>
        <v>21980812.030000001</v>
      </c>
      <c r="VB61" s="193">
        <f>BM61+DI61+FE61+HB61+IX61+LF61+NB61+OX61+QT61+SP61</f>
        <v>0</v>
      </c>
      <c r="VC61" s="193">
        <f>BN61+DJ61+FF61+HC61+IY61+LG61+NC61+OY61+QU61+SQ61</f>
        <v>21980812.030000001</v>
      </c>
      <c r="VD61" s="194">
        <f t="shared" si="330"/>
        <v>21980812.030000001</v>
      </c>
      <c r="VE61" s="193">
        <f t="shared" si="387"/>
        <v>21980812.030000001</v>
      </c>
      <c r="VF61" s="175"/>
      <c r="VG61" s="175"/>
      <c r="VH61" s="175"/>
      <c r="VI61" s="194">
        <f t="shared" si="388"/>
        <v>21980812.030000001</v>
      </c>
      <c r="VJ61" s="175"/>
      <c r="VK61" s="175"/>
      <c r="VL61" s="175"/>
      <c r="VM61" s="194">
        <f t="shared" si="331"/>
        <v>0</v>
      </c>
      <c r="VN61" s="175"/>
      <c r="VO61" s="175"/>
      <c r="VP61" s="175"/>
      <c r="VQ61" s="194">
        <f t="shared" si="332"/>
        <v>0</v>
      </c>
      <c r="VR61" s="175"/>
      <c r="VS61" s="175"/>
      <c r="VT61" s="175"/>
      <c r="VU61" s="194">
        <f t="shared" si="333"/>
        <v>0</v>
      </c>
      <c r="VV61" s="175"/>
      <c r="VW61" s="175"/>
      <c r="VX61" s="175"/>
      <c r="VY61" s="175"/>
      <c r="VZ61" s="121">
        <f t="shared" si="334"/>
        <v>0</v>
      </c>
      <c r="WA61" s="192"/>
      <c r="WB61" s="192"/>
      <c r="WC61" s="192"/>
      <c r="WD61" s="194">
        <f t="shared" si="335"/>
        <v>0</v>
      </c>
      <c r="WE61" s="192"/>
      <c r="WF61" s="192"/>
      <c r="WG61" s="192"/>
      <c r="WH61" s="194">
        <f t="shared" si="336"/>
        <v>0</v>
      </c>
      <c r="WI61" s="175"/>
      <c r="WJ61" s="175"/>
      <c r="WK61" s="175"/>
      <c r="WL61" s="194">
        <f t="shared" si="337"/>
        <v>0</v>
      </c>
      <c r="WM61" s="175"/>
      <c r="WN61" s="175"/>
      <c r="WO61" s="175"/>
      <c r="WP61" s="175"/>
      <c r="WQ61" s="122">
        <f t="shared" si="338"/>
        <v>0</v>
      </c>
      <c r="WR61" s="129">
        <f t="shared" si="389"/>
        <v>0</v>
      </c>
      <c r="WS61" s="120"/>
      <c r="WT61" s="194"/>
      <c r="WU61" s="194"/>
      <c r="WV61" s="115">
        <f t="shared" si="339"/>
        <v>0</v>
      </c>
      <c r="WY61" s="115">
        <f>VI61-BT61-DP61-FL61-HI61-JE61-LM61-NI61-PE61-RA61-SW61</f>
        <v>0</v>
      </c>
      <c r="WZ61" s="115">
        <f>VD61-BO61-DK61-FG61-HD61-IZ61-LH61-ND61-OZ61-QV61-SR61</f>
        <v>0</v>
      </c>
    </row>
    <row r="62" spans="1:624" s="116" customFormat="1" ht="13.5" hidden="1" x14ac:dyDescent="0.25">
      <c r="A62" s="444"/>
      <c r="B62" s="416" t="s">
        <v>144</v>
      </c>
      <c r="C62" s="416"/>
      <c r="D62" s="414"/>
      <c r="E62" s="414"/>
      <c r="F62" s="235"/>
      <c r="G62" s="275" t="s">
        <v>140</v>
      </c>
      <c r="H62" s="250">
        <f>BM62+DI62+FE62+HB62+IX62+LF62+NB62+OX62+QT62+SP62</f>
        <v>0</v>
      </c>
      <c r="I62" s="250">
        <f>BN62+DJ62+FF62+HC62+IY62+LG62+NC62+OY62+QU62+SQ62</f>
        <v>0</v>
      </c>
      <c r="J62" s="238">
        <f t="shared" si="340"/>
        <v>0</v>
      </c>
      <c r="K62" s="250">
        <f t="shared" si="341"/>
        <v>0</v>
      </c>
      <c r="L62" s="287"/>
      <c r="M62" s="287"/>
      <c r="N62" s="287"/>
      <c r="O62" s="238">
        <f t="shared" si="342"/>
        <v>0</v>
      </c>
      <c r="P62" s="250">
        <f>BU62+DQ62+FM62+HJ62+JF62+LN62+NJ62+PF62+RB62+SX62</f>
        <v>0</v>
      </c>
      <c r="Q62" s="250">
        <f>BV62+DR62+FN62+HK62+JG62+LO62+NK62+PG62+RC62+SY62</f>
        <v>0</v>
      </c>
      <c r="R62" s="250">
        <f>BW62+DS62+FO62+HL62+JH62+LP62+NL62+PH62+RD62+SZ62</f>
        <v>0</v>
      </c>
      <c r="S62" s="238">
        <f t="shared" si="254"/>
        <v>0</v>
      </c>
      <c r="T62" s="250">
        <f>BY62+DU62+FQ62+HN62+JJ62+LR62+NN62+PJ62+RF62+TB62</f>
        <v>0</v>
      </c>
      <c r="U62" s="250">
        <f>BZ62+DV62+FR62+HO62+JK62+LS62+NO62+PK62+RG62+TC62</f>
        <v>0</v>
      </c>
      <c r="V62" s="250">
        <f>CA62+DW62+FS62+HP62+JL62+LT62+NP62+PL62+RH62+TD62</f>
        <v>0</v>
      </c>
      <c r="W62" s="238">
        <f t="shared" si="255"/>
        <v>0</v>
      </c>
      <c r="X62" s="250">
        <f>CC62+DY62+FU62+HR62+JN62+LV62+NR62+PN62+RJ62+TF62</f>
        <v>0</v>
      </c>
      <c r="Y62" s="250">
        <f>CD62+DZ62+FV62+HS62+JO62+LW62+NS62+PO62+RK62+TG62</f>
        <v>0</v>
      </c>
      <c r="Z62" s="250">
        <f>CE62+EA62+FW62+HT62+JP62+LX62+NT62+PP62+RL62+TH62</f>
        <v>0</v>
      </c>
      <c r="AA62" s="238">
        <f t="shared" si="256"/>
        <v>0</v>
      </c>
      <c r="AB62" s="250">
        <f>CG62+EC62+FY62+HV62+JR62+LZ62+NV62+PR62+RN62+TJ62</f>
        <v>0</v>
      </c>
      <c r="AC62" s="250">
        <f>CH62+ED62+FZ62+HW62+JS62+MA62+NW62+PS62+RO62+TK62</f>
        <v>0</v>
      </c>
      <c r="AD62" s="250">
        <f>CI62+EE62+GA62+HX62+JT62+MB62+NX62+PT62+RP62+TL62</f>
        <v>0</v>
      </c>
      <c r="AE62" s="250">
        <f t="shared" si="257"/>
        <v>0</v>
      </c>
      <c r="AF62" s="238">
        <f t="shared" si="343"/>
        <v>0</v>
      </c>
      <c r="AG62" s="250">
        <f>CL62+EH62+GD62+IA62+JW62+ME62+OA62+PW62+RS62+TO62</f>
        <v>0</v>
      </c>
      <c r="AH62" s="250">
        <f>CM62+EI62+GE62+IB62+JZ62+MF62+OB62+PX62+RT62+TP62</f>
        <v>0</v>
      </c>
      <c r="AI62" s="250">
        <f>CN62+EJ62+GF62+IC62+KA62+MG62+OC62+PY62+RU62+TQ62</f>
        <v>0</v>
      </c>
      <c r="AJ62" s="238">
        <f t="shared" si="258"/>
        <v>0</v>
      </c>
      <c r="AK62" s="250">
        <f>CP62+EL62+GH62+IE62+KC62+MI62+OE62+QA62+RW62+TS62</f>
        <v>0</v>
      </c>
      <c r="AL62" s="250">
        <f>CQ62+EM62+GI62+IF62+KD62+MJ62+OF62+QB62+RX62+TT62</f>
        <v>0</v>
      </c>
      <c r="AM62" s="250">
        <f>CR62+EN62+GJ62+IG62+KE62+MK62+OG62+QC62+RY62+TU62</f>
        <v>0</v>
      </c>
      <c r="AN62" s="238">
        <f t="shared" si="259"/>
        <v>0</v>
      </c>
      <c r="AO62" s="250">
        <f>CT62+EP62+GL62+II62+KG62+MM62+OI62+QE62+SA62+TW62</f>
        <v>0</v>
      </c>
      <c r="AP62" s="250">
        <f>CU62+EQ62+GM62+IJ62+KH62+MN62+OJ62+QF62+SB62+TX62</f>
        <v>0</v>
      </c>
      <c r="AQ62" s="250">
        <f>CV62+ER62+GN62+IK62+KI62+MO62+OK62+QG62+SC62+TY62</f>
        <v>0</v>
      </c>
      <c r="AR62" s="238">
        <f t="shared" si="260"/>
        <v>0</v>
      </c>
      <c r="AS62" s="250">
        <f>CX62+ET62+GP62+IM62+KK62+MQ62+OM62+QI62+SE62+UA62</f>
        <v>0</v>
      </c>
      <c r="AT62" s="250">
        <f>CY62+EU62+GQ62+IN62+KL62+MR62+ON62+QJ62+SF62+UB62</f>
        <v>0</v>
      </c>
      <c r="AU62" s="250">
        <f>CZ62+EV62+GR62+IO62+KM62+MS62+OO62+QK62+SG62+UC62</f>
        <v>0</v>
      </c>
      <c r="AV62" s="238">
        <f t="shared" si="261"/>
        <v>0</v>
      </c>
      <c r="AW62" s="238">
        <f t="shared" si="344"/>
        <v>0</v>
      </c>
      <c r="AX62" s="250">
        <f t="shared" si="47"/>
        <v>0</v>
      </c>
      <c r="AY62" s="238">
        <f t="shared" si="345"/>
        <v>0</v>
      </c>
      <c r="AZ62" s="238">
        <f>DE62+FA62+GW62+IT62+KR62+MX62+OT62+QP62+SL62+UH62</f>
        <v>0</v>
      </c>
      <c r="BA62" s="238">
        <f>DF62+FB62+GX62+IU62+KS62+MY62+OU62+QQ62+SM62+UI62</f>
        <v>0</v>
      </c>
      <c r="BB62" s="239">
        <f>CK62+EG62+GC62+HZ62+JV62+MD62+NZ62+PV62+RR62+TN62</f>
        <v>0</v>
      </c>
      <c r="BC62" s="239">
        <f t="shared" si="45"/>
        <v>0</v>
      </c>
      <c r="BD62" s="238">
        <f>AZ62-DE62-FA62-GW62-IT62-KR62-MX62-OT62-QP62-SL62-UH62</f>
        <v>0</v>
      </c>
      <c r="BE62" s="240"/>
      <c r="BF62" s="241">
        <f t="shared" si="15"/>
        <v>0</v>
      </c>
      <c r="BG62" s="241">
        <f t="shared" si="49"/>
        <v>0</v>
      </c>
      <c r="BH62" s="251"/>
      <c r="BI62" s="242"/>
      <c r="BJ62" s="241"/>
      <c r="BK62" s="285"/>
      <c r="BL62" s="251">
        <f>DI62+FE62+HB62+IX62+LF62+NB62+OX62+QT62+SP62</f>
        <v>0</v>
      </c>
      <c r="BM62" s="285"/>
      <c r="BN62" s="288"/>
      <c r="BO62" s="238">
        <f t="shared" si="346"/>
        <v>0</v>
      </c>
      <c r="BP62" s="251">
        <f t="shared" si="347"/>
        <v>0</v>
      </c>
      <c r="BQ62" s="251"/>
      <c r="BR62" s="251"/>
      <c r="BS62" s="251"/>
      <c r="BT62" s="238">
        <f t="shared" si="348"/>
        <v>0</v>
      </c>
      <c r="BU62" s="288"/>
      <c r="BV62" s="288"/>
      <c r="BW62" s="288"/>
      <c r="BX62" s="238"/>
      <c r="BY62" s="288"/>
      <c r="BZ62" s="288"/>
      <c r="CA62" s="288"/>
      <c r="CB62" s="238"/>
      <c r="CC62" s="288"/>
      <c r="CD62" s="288"/>
      <c r="CE62" s="288"/>
      <c r="CF62" s="238"/>
      <c r="CG62" s="288"/>
      <c r="CH62" s="288"/>
      <c r="CI62" s="288"/>
      <c r="CJ62" s="251">
        <f t="shared" si="390"/>
        <v>0</v>
      </c>
      <c r="CK62" s="238"/>
      <c r="CL62" s="288"/>
      <c r="CM62" s="288"/>
      <c r="CN62" s="288"/>
      <c r="CO62" s="238"/>
      <c r="CP62" s="288"/>
      <c r="CQ62" s="288"/>
      <c r="CR62" s="288"/>
      <c r="CS62" s="238"/>
      <c r="CT62" s="288"/>
      <c r="CU62" s="288"/>
      <c r="CV62" s="288"/>
      <c r="CW62" s="238">
        <f>SUM(CT62:CV62)</f>
        <v>0</v>
      </c>
      <c r="CX62" s="288"/>
      <c r="CY62" s="288"/>
      <c r="CZ62" s="288"/>
      <c r="DA62" s="251">
        <f t="shared" si="391"/>
        <v>0</v>
      </c>
      <c r="DB62" s="238">
        <f t="shared" si="349"/>
        <v>0</v>
      </c>
      <c r="DC62" s="251"/>
      <c r="DD62" s="251">
        <f t="shared" si="150"/>
        <v>0</v>
      </c>
      <c r="DE62" s="238"/>
      <c r="DF62" s="238"/>
      <c r="DG62" s="243">
        <f t="shared" si="151"/>
        <v>0</v>
      </c>
      <c r="DH62" s="244"/>
      <c r="DI62" s="287"/>
      <c r="DJ62" s="287"/>
      <c r="DK62" s="250">
        <f t="shared" si="350"/>
        <v>0</v>
      </c>
      <c r="DL62" s="250">
        <f t="shared" si="351"/>
        <v>0</v>
      </c>
      <c r="DM62" s="287"/>
      <c r="DN62" s="287"/>
      <c r="DO62" s="287"/>
      <c r="DP62" s="238">
        <f t="shared" si="352"/>
        <v>0</v>
      </c>
      <c r="DQ62" s="287"/>
      <c r="DR62" s="287"/>
      <c r="DS62" s="287"/>
      <c r="DT62" s="238"/>
      <c r="DU62" s="287"/>
      <c r="DV62" s="287"/>
      <c r="DW62" s="287"/>
      <c r="DX62" s="238">
        <f t="shared" si="266"/>
        <v>0</v>
      </c>
      <c r="DY62" s="287"/>
      <c r="DZ62" s="287"/>
      <c r="EA62" s="287"/>
      <c r="EB62" s="238">
        <f t="shared" si="267"/>
        <v>0</v>
      </c>
      <c r="EC62" s="287"/>
      <c r="ED62" s="287"/>
      <c r="EE62" s="287"/>
      <c r="EF62" s="265">
        <f t="shared" si="152"/>
        <v>0</v>
      </c>
      <c r="EG62" s="259">
        <f t="shared" si="353"/>
        <v>0</v>
      </c>
      <c r="EH62" s="287"/>
      <c r="EI62" s="287"/>
      <c r="EJ62" s="287"/>
      <c r="EK62" s="238"/>
      <c r="EL62" s="287"/>
      <c r="EM62" s="287"/>
      <c r="EN62" s="287"/>
      <c r="EO62" s="238">
        <f t="shared" si="59"/>
        <v>0</v>
      </c>
      <c r="EP62" s="287"/>
      <c r="EQ62" s="287"/>
      <c r="ER62" s="287"/>
      <c r="ES62" s="238">
        <f t="shared" si="268"/>
        <v>0</v>
      </c>
      <c r="ET62" s="287"/>
      <c r="EU62" s="287"/>
      <c r="EV62" s="287"/>
      <c r="EW62" s="265">
        <f t="shared" si="154"/>
        <v>0</v>
      </c>
      <c r="EX62" s="260">
        <f t="shared" si="269"/>
        <v>0</v>
      </c>
      <c r="EY62" s="238">
        <f t="shared" si="354"/>
        <v>0</v>
      </c>
      <c r="EZ62" s="250">
        <f t="shared" si="155"/>
        <v>0</v>
      </c>
      <c r="FA62" s="238"/>
      <c r="FB62" s="238"/>
      <c r="FC62" s="246">
        <f t="shared" si="108"/>
        <v>0</v>
      </c>
      <c r="FD62" s="244"/>
      <c r="FE62" s="287"/>
      <c r="FF62" s="287"/>
      <c r="FG62" s="250">
        <f t="shared" si="355"/>
        <v>0</v>
      </c>
      <c r="FH62" s="250">
        <f t="shared" si="356"/>
        <v>0</v>
      </c>
      <c r="FI62" s="250"/>
      <c r="FJ62" s="250"/>
      <c r="FK62" s="250"/>
      <c r="FL62" s="238">
        <f t="shared" si="357"/>
        <v>0</v>
      </c>
      <c r="FM62" s="287"/>
      <c r="FN62" s="287"/>
      <c r="FO62" s="287"/>
      <c r="FP62" s="238"/>
      <c r="FQ62" s="287"/>
      <c r="FR62" s="287"/>
      <c r="FS62" s="287"/>
      <c r="FT62" s="238">
        <f t="shared" si="271"/>
        <v>0</v>
      </c>
      <c r="FU62" s="287"/>
      <c r="FV62" s="287"/>
      <c r="FW62" s="287"/>
      <c r="FX62" s="238">
        <f t="shared" si="272"/>
        <v>0</v>
      </c>
      <c r="FY62" s="287"/>
      <c r="FZ62" s="287"/>
      <c r="GA62" s="287"/>
      <c r="GB62" s="265">
        <f t="shared" si="156"/>
        <v>0</v>
      </c>
      <c r="GC62" s="259">
        <f t="shared" si="358"/>
        <v>0</v>
      </c>
      <c r="GD62" s="289"/>
      <c r="GE62" s="289"/>
      <c r="GF62" s="289"/>
      <c r="GG62" s="238"/>
      <c r="GH62" s="289"/>
      <c r="GI62" s="289"/>
      <c r="GJ62" s="289"/>
      <c r="GK62" s="238">
        <f t="shared" si="274"/>
        <v>0</v>
      </c>
      <c r="GL62" s="287"/>
      <c r="GM62" s="287"/>
      <c r="GN62" s="287"/>
      <c r="GO62" s="238">
        <f t="shared" si="275"/>
        <v>0</v>
      </c>
      <c r="GP62" s="287"/>
      <c r="GQ62" s="287"/>
      <c r="GR62" s="287"/>
      <c r="GS62" s="265">
        <f t="shared" si="157"/>
        <v>0</v>
      </c>
      <c r="GT62" s="260">
        <f t="shared" si="276"/>
        <v>0</v>
      </c>
      <c r="GU62" s="238">
        <f t="shared" si="359"/>
        <v>0</v>
      </c>
      <c r="GV62" s="250">
        <f t="shared" si="67"/>
        <v>0</v>
      </c>
      <c r="GW62" s="238"/>
      <c r="GX62" s="238"/>
      <c r="GY62" s="246">
        <f t="shared" si="112"/>
        <v>0</v>
      </c>
      <c r="GZ62" s="244"/>
      <c r="HA62" s="244"/>
      <c r="HB62" s="287"/>
      <c r="HC62" s="287"/>
      <c r="HD62" s="250">
        <f t="shared" si="392"/>
        <v>0</v>
      </c>
      <c r="HE62" s="250">
        <f t="shared" si="360"/>
        <v>0</v>
      </c>
      <c r="HF62" s="287"/>
      <c r="HG62" s="287"/>
      <c r="HH62" s="238"/>
      <c r="HI62" s="238">
        <f t="shared" si="361"/>
        <v>0</v>
      </c>
      <c r="HJ62" s="287"/>
      <c r="HK62" s="287"/>
      <c r="HL62" s="287"/>
      <c r="HM62" s="238"/>
      <c r="HN62" s="287"/>
      <c r="HO62" s="287"/>
      <c r="HP62" s="287"/>
      <c r="HQ62" s="238">
        <f t="shared" si="278"/>
        <v>0</v>
      </c>
      <c r="HR62" s="287"/>
      <c r="HS62" s="287"/>
      <c r="HT62" s="287"/>
      <c r="HU62" s="238">
        <f t="shared" si="279"/>
        <v>0</v>
      </c>
      <c r="HV62" s="287"/>
      <c r="HW62" s="287"/>
      <c r="HX62" s="287"/>
      <c r="HY62" s="265">
        <f t="shared" si="158"/>
        <v>0</v>
      </c>
      <c r="HZ62" s="259">
        <f t="shared" si="280"/>
        <v>0</v>
      </c>
      <c r="IA62" s="287"/>
      <c r="IB62" s="287"/>
      <c r="IC62" s="287"/>
      <c r="ID62" s="238"/>
      <c r="IE62" s="287"/>
      <c r="IF62" s="287"/>
      <c r="IG62" s="287"/>
      <c r="IH62" s="238">
        <f t="shared" si="282"/>
        <v>0</v>
      </c>
      <c r="II62" s="287"/>
      <c r="IJ62" s="287"/>
      <c r="IK62" s="287"/>
      <c r="IL62" s="238">
        <f t="shared" si="283"/>
        <v>0</v>
      </c>
      <c r="IM62" s="287"/>
      <c r="IN62" s="287"/>
      <c r="IO62" s="287"/>
      <c r="IP62" s="265">
        <f t="shared" si="284"/>
        <v>0</v>
      </c>
      <c r="IQ62" s="260">
        <f t="shared" si="285"/>
        <v>0</v>
      </c>
      <c r="IR62" s="238">
        <f t="shared" si="362"/>
        <v>0</v>
      </c>
      <c r="IS62" s="250">
        <f t="shared" si="73"/>
        <v>0</v>
      </c>
      <c r="IT62" s="238"/>
      <c r="IU62" s="238"/>
      <c r="IV62" s="246">
        <f t="shared" si="286"/>
        <v>0</v>
      </c>
      <c r="IW62" s="244"/>
      <c r="IX62" s="300"/>
      <c r="IY62" s="291"/>
      <c r="IZ62" s="247"/>
      <c r="JA62" s="254"/>
      <c r="JB62" s="254"/>
      <c r="JC62" s="254"/>
      <c r="JD62" s="254"/>
      <c r="JE62" s="254"/>
      <c r="JF62" s="291"/>
      <c r="JG62" s="291"/>
      <c r="JH62" s="291"/>
      <c r="JI62" s="247">
        <f t="shared" si="394"/>
        <v>0</v>
      </c>
      <c r="JJ62" s="291"/>
      <c r="JK62" s="291"/>
      <c r="JL62" s="291"/>
      <c r="JM62" s="247"/>
      <c r="JN62" s="291"/>
      <c r="JO62" s="291"/>
      <c r="JP62" s="291"/>
      <c r="JQ62" s="247">
        <f t="shared" si="393"/>
        <v>0</v>
      </c>
      <c r="JR62" s="291"/>
      <c r="JS62" s="291"/>
      <c r="JT62" s="291"/>
      <c r="JU62" s="270"/>
      <c r="JV62" s="261">
        <f t="shared" si="395"/>
        <v>0</v>
      </c>
      <c r="JW62" s="562"/>
      <c r="JX62" s="590"/>
      <c r="JY62" s="591"/>
      <c r="JZ62" s="575"/>
      <c r="KA62" s="291"/>
      <c r="KB62" s="247">
        <f>JW62+JZ62+KA62</f>
        <v>0</v>
      </c>
      <c r="KC62" s="291"/>
      <c r="KD62" s="291"/>
      <c r="KE62" s="291"/>
      <c r="KF62" s="247"/>
      <c r="KG62" s="291"/>
      <c r="KH62" s="291"/>
      <c r="KI62" s="291"/>
      <c r="KJ62" s="247">
        <f t="shared" si="396"/>
        <v>0</v>
      </c>
      <c r="KK62" s="291"/>
      <c r="KL62" s="291"/>
      <c r="KM62" s="291"/>
      <c r="KN62" s="270"/>
      <c r="KO62" s="262">
        <f>JI62+KF62+KJ62+KN62</f>
        <v>0</v>
      </c>
      <c r="KP62" s="247"/>
      <c r="KQ62" s="254">
        <f>JE62-JV62</f>
        <v>0</v>
      </c>
      <c r="KR62" s="247"/>
      <c r="KS62" s="248"/>
      <c r="KT62" s="211">
        <f>JV62-KO62</f>
        <v>0</v>
      </c>
      <c r="KU62" s="211"/>
      <c r="KV62" s="211"/>
      <c r="KW62" s="211"/>
      <c r="KX62" s="211"/>
      <c r="KY62" s="211"/>
      <c r="KZ62" s="211"/>
      <c r="LA62" s="211"/>
      <c r="LB62" s="211"/>
      <c r="LC62" s="211"/>
      <c r="LD62" s="211"/>
      <c r="LF62" s="131"/>
      <c r="LG62" s="175"/>
      <c r="LH62" s="194">
        <f t="shared" si="363"/>
        <v>0</v>
      </c>
      <c r="LI62" s="193">
        <f t="shared" si="364"/>
        <v>0</v>
      </c>
      <c r="LJ62" s="193"/>
      <c r="LK62" s="193"/>
      <c r="LL62" s="193"/>
      <c r="LM62" s="194">
        <f t="shared" si="365"/>
        <v>0</v>
      </c>
      <c r="LN62" s="175"/>
      <c r="LO62" s="175"/>
      <c r="LP62" s="175"/>
      <c r="LQ62" s="194"/>
      <c r="LR62" s="175"/>
      <c r="LS62" s="175"/>
      <c r="LT62" s="175"/>
      <c r="LU62" s="194">
        <f t="shared" si="288"/>
        <v>0</v>
      </c>
      <c r="LV62" s="175"/>
      <c r="LW62" s="175"/>
      <c r="LX62" s="175"/>
      <c r="LY62" s="194">
        <f t="shared" si="289"/>
        <v>0</v>
      </c>
      <c r="LZ62" s="175"/>
      <c r="MA62" s="175"/>
      <c r="MB62" s="175"/>
      <c r="MC62" s="123">
        <f t="shared" si="160"/>
        <v>0</v>
      </c>
      <c r="MD62" s="121">
        <f t="shared" si="366"/>
        <v>0</v>
      </c>
      <c r="ME62" s="175"/>
      <c r="MF62" s="175"/>
      <c r="MG62" s="175"/>
      <c r="MH62" s="194"/>
      <c r="MI62" s="175"/>
      <c r="MJ62" s="175"/>
      <c r="MK62" s="175"/>
      <c r="ML62" s="194">
        <f t="shared" si="291"/>
        <v>0</v>
      </c>
      <c r="MM62" s="175"/>
      <c r="MN62" s="175"/>
      <c r="MO62" s="175"/>
      <c r="MP62" s="194">
        <f t="shared" si="292"/>
        <v>0</v>
      </c>
      <c r="MQ62" s="175"/>
      <c r="MR62" s="175"/>
      <c r="MS62" s="175"/>
      <c r="MT62" s="123">
        <f t="shared" si="293"/>
        <v>0</v>
      </c>
      <c r="MU62" s="121">
        <f t="shared" si="367"/>
        <v>0</v>
      </c>
      <c r="MV62" s="17">
        <f t="shared" si="368"/>
        <v>0</v>
      </c>
      <c r="MW62" s="193">
        <f t="shared" si="79"/>
        <v>0</v>
      </c>
      <c r="MX62" s="194"/>
      <c r="MY62" s="194"/>
      <c r="MZ62" s="115">
        <f t="shared" si="162"/>
        <v>0</v>
      </c>
      <c r="NB62" s="175"/>
      <c r="NC62" s="175"/>
      <c r="ND62" s="194">
        <f t="shared" si="369"/>
        <v>0</v>
      </c>
      <c r="NE62" s="175"/>
      <c r="NF62" s="175"/>
      <c r="NG62" s="175"/>
      <c r="NH62" s="175"/>
      <c r="NI62" s="194">
        <f t="shared" si="370"/>
        <v>0</v>
      </c>
      <c r="NJ62" s="175"/>
      <c r="NK62" s="175"/>
      <c r="NL62" s="175"/>
      <c r="NM62" s="194"/>
      <c r="NN62" s="175"/>
      <c r="NO62" s="175"/>
      <c r="NP62" s="175"/>
      <c r="NQ62" s="194">
        <f t="shared" si="295"/>
        <v>0</v>
      </c>
      <c r="NR62" s="175"/>
      <c r="NS62" s="175"/>
      <c r="NT62" s="175"/>
      <c r="NU62" s="194">
        <f t="shared" si="296"/>
        <v>0</v>
      </c>
      <c r="NV62" s="175"/>
      <c r="NW62" s="175"/>
      <c r="NX62" s="175"/>
      <c r="NY62" s="123">
        <f t="shared" si="163"/>
        <v>0</v>
      </c>
      <c r="NZ62" s="121">
        <f t="shared" si="297"/>
        <v>0</v>
      </c>
      <c r="OA62" s="192"/>
      <c r="OB62" s="192"/>
      <c r="OC62" s="192"/>
      <c r="OD62" s="194"/>
      <c r="OE62" s="192"/>
      <c r="OF62" s="192"/>
      <c r="OG62" s="192"/>
      <c r="OH62" s="194">
        <f t="shared" si="299"/>
        <v>0</v>
      </c>
      <c r="OI62" s="175"/>
      <c r="OJ62" s="175"/>
      <c r="OK62" s="175"/>
      <c r="OL62" s="194">
        <f t="shared" si="300"/>
        <v>0</v>
      </c>
      <c r="OM62" s="175"/>
      <c r="ON62" s="175"/>
      <c r="OO62" s="175"/>
      <c r="OP62" s="123">
        <f t="shared" si="164"/>
        <v>0</v>
      </c>
      <c r="OQ62" s="122">
        <f t="shared" si="301"/>
        <v>0</v>
      </c>
      <c r="OR62" s="17">
        <f t="shared" si="371"/>
        <v>0</v>
      </c>
      <c r="OS62" s="193">
        <f t="shared" si="84"/>
        <v>0</v>
      </c>
      <c r="OT62" s="194"/>
      <c r="OU62" s="194"/>
      <c r="OV62" s="115">
        <f t="shared" si="302"/>
        <v>0</v>
      </c>
      <c r="OX62" s="175"/>
      <c r="OY62" s="175"/>
      <c r="OZ62" s="194">
        <f t="shared" si="372"/>
        <v>0</v>
      </c>
      <c r="PA62" s="193">
        <f t="shared" si="373"/>
        <v>0</v>
      </c>
      <c r="PB62" s="193"/>
      <c r="PC62" s="193"/>
      <c r="PD62" s="193"/>
      <c r="PE62" s="194">
        <f t="shared" si="374"/>
        <v>0</v>
      </c>
      <c r="PF62" s="175"/>
      <c r="PG62" s="175"/>
      <c r="PH62" s="175"/>
      <c r="PI62" s="194"/>
      <c r="PJ62" s="175"/>
      <c r="PK62" s="175"/>
      <c r="PL62" s="175"/>
      <c r="PM62" s="194">
        <f t="shared" si="304"/>
        <v>0</v>
      </c>
      <c r="PN62" s="175"/>
      <c r="PO62" s="175"/>
      <c r="PP62" s="175"/>
      <c r="PQ62" s="194">
        <f t="shared" si="305"/>
        <v>0</v>
      </c>
      <c r="PR62" s="175"/>
      <c r="PS62" s="175"/>
      <c r="PT62" s="175"/>
      <c r="PU62" s="123">
        <f t="shared" si="165"/>
        <v>0</v>
      </c>
      <c r="PV62" s="121">
        <f t="shared" si="375"/>
        <v>0</v>
      </c>
      <c r="PW62" s="175"/>
      <c r="PX62" s="175"/>
      <c r="PY62" s="175"/>
      <c r="PZ62" s="194"/>
      <c r="QA62" s="175"/>
      <c r="QB62" s="175"/>
      <c r="QC62" s="175"/>
      <c r="QD62" s="194">
        <f t="shared" si="307"/>
        <v>0</v>
      </c>
      <c r="QE62" s="175"/>
      <c r="QF62" s="175"/>
      <c r="QG62" s="175"/>
      <c r="QH62" s="194">
        <f t="shared" si="308"/>
        <v>0</v>
      </c>
      <c r="QI62" s="175"/>
      <c r="QJ62" s="175"/>
      <c r="QK62" s="175"/>
      <c r="QL62" s="123">
        <f t="shared" si="309"/>
        <v>0</v>
      </c>
      <c r="QM62" s="122">
        <f t="shared" si="310"/>
        <v>0</v>
      </c>
      <c r="QN62" s="17">
        <f t="shared" si="376"/>
        <v>0</v>
      </c>
      <c r="QO62" s="193">
        <f t="shared" si="89"/>
        <v>0</v>
      </c>
      <c r="QP62" s="194"/>
      <c r="QQ62" s="194"/>
      <c r="QR62" s="115">
        <f t="shared" si="129"/>
        <v>0</v>
      </c>
      <c r="QT62" s="175"/>
      <c r="QU62" s="175"/>
      <c r="QV62" s="194">
        <f t="shared" si="377"/>
        <v>0</v>
      </c>
      <c r="QW62" s="193">
        <f t="shared" si="378"/>
        <v>0</v>
      </c>
      <c r="QX62" s="193"/>
      <c r="QY62" s="193"/>
      <c r="QZ62" s="193"/>
      <c r="RA62" s="194">
        <f t="shared" si="379"/>
        <v>0</v>
      </c>
      <c r="RB62" s="175"/>
      <c r="RC62" s="175"/>
      <c r="RD62" s="175"/>
      <c r="RE62" s="194"/>
      <c r="RF62" s="175"/>
      <c r="RG62" s="175"/>
      <c r="RH62" s="175"/>
      <c r="RI62" s="194">
        <f t="shared" si="312"/>
        <v>0</v>
      </c>
      <c r="RJ62" s="175"/>
      <c r="RK62" s="175"/>
      <c r="RL62" s="175"/>
      <c r="RM62" s="194">
        <f t="shared" si="313"/>
        <v>0</v>
      </c>
      <c r="RN62" s="175"/>
      <c r="RO62" s="175"/>
      <c r="RP62" s="175"/>
      <c r="RQ62" s="123">
        <f t="shared" si="314"/>
        <v>0</v>
      </c>
      <c r="RR62" s="121">
        <f t="shared" si="380"/>
        <v>0</v>
      </c>
      <c r="RS62" s="175"/>
      <c r="RT62" s="175"/>
      <c r="RU62" s="175"/>
      <c r="RV62" s="194"/>
      <c r="RW62" s="175"/>
      <c r="RX62" s="175"/>
      <c r="RY62" s="175"/>
      <c r="RZ62" s="194">
        <f t="shared" si="316"/>
        <v>0</v>
      </c>
      <c r="SA62" s="175"/>
      <c r="SB62" s="175"/>
      <c r="SC62" s="175"/>
      <c r="SD62" s="194">
        <f t="shared" si="317"/>
        <v>0</v>
      </c>
      <c r="SE62" s="175"/>
      <c r="SF62" s="175"/>
      <c r="SG62" s="175"/>
      <c r="SH62" s="123">
        <f t="shared" si="318"/>
        <v>0</v>
      </c>
      <c r="SI62" s="122">
        <f t="shared" si="319"/>
        <v>0</v>
      </c>
      <c r="SJ62" s="17">
        <f t="shared" si="381"/>
        <v>0</v>
      </c>
      <c r="SK62" s="193">
        <f t="shared" si="93"/>
        <v>0</v>
      </c>
      <c r="SL62" s="194"/>
      <c r="SM62" s="194"/>
      <c r="SN62" s="115">
        <f t="shared" si="136"/>
        <v>0</v>
      </c>
      <c r="SP62" s="175"/>
      <c r="SQ62" s="175"/>
      <c r="SR62" s="194">
        <f t="shared" si="382"/>
        <v>0</v>
      </c>
      <c r="SS62" s="193">
        <f t="shared" si="383"/>
        <v>0</v>
      </c>
      <c r="ST62" s="193"/>
      <c r="SU62" s="193"/>
      <c r="SV62" s="193"/>
      <c r="SW62" s="194">
        <f t="shared" si="384"/>
        <v>0</v>
      </c>
      <c r="SX62" s="175"/>
      <c r="SY62" s="175"/>
      <c r="SZ62" s="175"/>
      <c r="TA62" s="194"/>
      <c r="TB62" s="175"/>
      <c r="TC62" s="175"/>
      <c r="TD62" s="175"/>
      <c r="TE62" s="194">
        <f t="shared" si="321"/>
        <v>0</v>
      </c>
      <c r="TF62" s="175"/>
      <c r="TG62" s="175"/>
      <c r="TH62" s="175"/>
      <c r="TI62" s="194">
        <f t="shared" si="322"/>
        <v>0</v>
      </c>
      <c r="TJ62" s="175"/>
      <c r="TK62" s="175"/>
      <c r="TL62" s="175"/>
      <c r="TM62" s="123">
        <f t="shared" si="323"/>
        <v>0</v>
      </c>
      <c r="TN62" s="121">
        <f t="shared" si="324"/>
        <v>0</v>
      </c>
      <c r="TO62" s="175"/>
      <c r="TP62" s="175"/>
      <c r="TQ62" s="175"/>
      <c r="TR62" s="194"/>
      <c r="TS62" s="192"/>
      <c r="TT62" s="192"/>
      <c r="TU62" s="192"/>
      <c r="TV62" s="194">
        <f t="shared" si="326"/>
        <v>0</v>
      </c>
      <c r="TW62" s="175"/>
      <c r="TX62" s="175"/>
      <c r="TY62" s="175"/>
      <c r="TZ62" s="194">
        <f t="shared" si="327"/>
        <v>0</v>
      </c>
      <c r="UA62" s="175"/>
      <c r="UB62" s="175"/>
      <c r="UC62" s="175"/>
      <c r="UD62" s="123">
        <f t="shared" si="328"/>
        <v>0</v>
      </c>
      <c r="UE62" s="122">
        <f t="shared" si="329"/>
        <v>0</v>
      </c>
      <c r="UF62" s="17">
        <f t="shared" si="385"/>
        <v>0</v>
      </c>
      <c r="UG62" s="193">
        <f t="shared" si="98"/>
        <v>0</v>
      </c>
      <c r="UH62" s="194"/>
      <c r="UI62" s="194"/>
      <c r="UJ62" s="194"/>
      <c r="UK62" s="115">
        <f t="shared" si="141"/>
        <v>0</v>
      </c>
      <c r="UL62" s="115">
        <f>CK62+EG62+GC62+HZ62+JV62+MD62+NZ62+PV62+RR62+TN62</f>
        <v>0</v>
      </c>
      <c r="UM62" s="115">
        <f>UL62-AF62</f>
        <v>0</v>
      </c>
      <c r="UN62" s="115">
        <f>DB62+EX62+GT62+IQ62+KO62+MU62+OQ62+QM62+SI62+UE62</f>
        <v>0</v>
      </c>
      <c r="UO62" s="115">
        <f>UN62-AW62</f>
        <v>0</v>
      </c>
      <c r="UP62" s="115"/>
      <c r="UQ62" s="115"/>
      <c r="UR62" s="115">
        <f>BU62+DQ62+FM62+HJ62+JF62+LN62+NJ62+PF62+RB62+SX62</f>
        <v>0</v>
      </c>
      <c r="US62" s="115">
        <f>UR62-P62</f>
        <v>0</v>
      </c>
      <c r="UT62" s="115"/>
      <c r="UU62" s="115"/>
      <c r="UV62" s="115"/>
      <c r="UW62" s="115"/>
      <c r="UX62" s="115"/>
      <c r="UY62" s="115"/>
      <c r="UZ62" s="115"/>
      <c r="VA62" s="130">
        <f t="shared" si="386"/>
        <v>0</v>
      </c>
      <c r="VB62" s="193">
        <f>BM62+DI62+FE62+HB62+IX62+LF62+NB62+OX62+QT62+SP62</f>
        <v>0</v>
      </c>
      <c r="VC62" s="193">
        <f>BN62+DJ62+FF62+HC62+IY62+LG62+NC62+OY62+QU62+SQ62</f>
        <v>0</v>
      </c>
      <c r="VD62" s="194">
        <f t="shared" si="330"/>
        <v>0</v>
      </c>
      <c r="VE62" s="193">
        <f t="shared" si="387"/>
        <v>0</v>
      </c>
      <c r="VF62" s="175"/>
      <c r="VG62" s="175"/>
      <c r="VH62" s="175"/>
      <c r="VI62" s="194">
        <f t="shared" si="388"/>
        <v>0</v>
      </c>
      <c r="VJ62" s="175"/>
      <c r="VK62" s="175"/>
      <c r="VL62" s="175"/>
      <c r="VM62" s="194"/>
      <c r="VN62" s="175"/>
      <c r="VO62" s="175"/>
      <c r="VP62" s="175"/>
      <c r="VQ62" s="194">
        <f t="shared" si="332"/>
        <v>0</v>
      </c>
      <c r="VR62" s="175"/>
      <c r="VS62" s="175"/>
      <c r="VT62" s="175"/>
      <c r="VU62" s="194">
        <f t="shared" si="333"/>
        <v>0</v>
      </c>
      <c r="VV62" s="175"/>
      <c r="VW62" s="175"/>
      <c r="VX62" s="175"/>
      <c r="VY62" s="175"/>
      <c r="VZ62" s="121">
        <f t="shared" si="334"/>
        <v>0</v>
      </c>
      <c r="WA62" s="192"/>
      <c r="WB62" s="192"/>
      <c r="WC62" s="192"/>
      <c r="WD62" s="194"/>
      <c r="WE62" s="192"/>
      <c r="WF62" s="192"/>
      <c r="WG62" s="192"/>
      <c r="WH62" s="194">
        <f t="shared" si="336"/>
        <v>0</v>
      </c>
      <c r="WI62" s="175"/>
      <c r="WJ62" s="175"/>
      <c r="WK62" s="175"/>
      <c r="WL62" s="194">
        <f t="shared" si="337"/>
        <v>0</v>
      </c>
      <c r="WM62" s="175"/>
      <c r="WN62" s="175"/>
      <c r="WO62" s="175"/>
      <c r="WP62" s="175"/>
      <c r="WQ62" s="122">
        <f t="shared" si="338"/>
        <v>0</v>
      </c>
      <c r="WR62" s="129">
        <f t="shared" si="389"/>
        <v>0</v>
      </c>
      <c r="WS62" s="120"/>
      <c r="WT62" s="194"/>
      <c r="WU62" s="194"/>
      <c r="WV62" s="115">
        <f t="shared" si="339"/>
        <v>0</v>
      </c>
      <c r="WY62" s="115">
        <f>VI62-BT62-DP62-FL62-HI62-JE62-LM62-NI62-PE62-RA62-SW62</f>
        <v>0</v>
      </c>
      <c r="WZ62" s="115">
        <f>VD62-BO62-DK62-FG62-HD62-IZ62-LH62-ND62-OZ62-QV62-SR62</f>
        <v>0</v>
      </c>
    </row>
    <row r="63" spans="1:624" s="116" customFormat="1" ht="13.5" x14ac:dyDescent="0.25">
      <c r="A63" s="443" t="s">
        <v>145</v>
      </c>
      <c r="B63" s="420"/>
      <c r="C63" s="416"/>
      <c r="D63" s="414"/>
      <c r="E63" s="414"/>
      <c r="F63" s="235"/>
      <c r="G63" s="306"/>
      <c r="H63" s="250">
        <f>BM63+DI63+FE63+HB63+IX63+LF63+NB63+OX63+QT63+SP63</f>
        <v>0</v>
      </c>
      <c r="I63" s="250">
        <f>BN63+DJ63+FF63+HC63+IY63+LG63+NC63+OY63+QU63+SQ63</f>
        <v>0</v>
      </c>
      <c r="J63" s="238">
        <f t="shared" si="340"/>
        <v>0</v>
      </c>
      <c r="K63" s="250">
        <f t="shared" si="341"/>
        <v>0</v>
      </c>
      <c r="L63" s="287"/>
      <c r="M63" s="287"/>
      <c r="N63" s="287"/>
      <c r="O63" s="238">
        <f t="shared" si="342"/>
        <v>0</v>
      </c>
      <c r="P63" s="250">
        <f>BU63+DQ63+FM63+HJ63+JF63+LN63+NJ63+PF63+RB63+SX63</f>
        <v>0</v>
      </c>
      <c r="Q63" s="250">
        <f>BV63+DR63+FN63+HK63+JG63+LO63+NK63+PG63+RC63+SY63</f>
        <v>0</v>
      </c>
      <c r="R63" s="250">
        <f>BW63+DS63+FO63+HL63+JH63+LP63+NL63+PH63+RD63+SZ63</f>
        <v>0</v>
      </c>
      <c r="S63" s="238">
        <f t="shared" si="254"/>
        <v>0</v>
      </c>
      <c r="T63" s="250">
        <f>BY63+DU63+FQ63+HN63+JJ63+LR63+NN63+PJ63+RF63+TB63</f>
        <v>0</v>
      </c>
      <c r="U63" s="250">
        <f>BZ63+DV63+FR63+HO63+JK63+LS63+NO63+PK63+RG63+TC63</f>
        <v>0</v>
      </c>
      <c r="V63" s="250">
        <f>CA63+DW63+FS63+HP63+JL63+LT63+NP63+PL63+RH63+TD63</f>
        <v>0</v>
      </c>
      <c r="W63" s="238">
        <f t="shared" si="255"/>
        <v>0</v>
      </c>
      <c r="X63" s="250">
        <f>CC63+DY63+FU63+HR63+JN63+LV63+NR63+PN63+RJ63+TF63</f>
        <v>0</v>
      </c>
      <c r="Y63" s="250">
        <f>CD63+DZ63+FV63+HS63+JO63+LW63+NS63+PO63+RK63+TG63</f>
        <v>0</v>
      </c>
      <c r="Z63" s="250">
        <f>CE63+EA63+FW63+HT63+JP63+LX63+NT63+PP63+RL63+TH63</f>
        <v>0</v>
      </c>
      <c r="AA63" s="238">
        <f t="shared" si="256"/>
        <v>0</v>
      </c>
      <c r="AB63" s="250">
        <f>CG63+EC63+FY63+HV63+JR63+LZ63+NV63+PR63+RN63+TJ63</f>
        <v>0</v>
      </c>
      <c r="AC63" s="250">
        <f>CH63+ED63+FZ63+HW63+JS63+MA63+NW63+PS63+RO63+TK63</f>
        <v>0</v>
      </c>
      <c r="AD63" s="250">
        <f>CI63+EE63+GA63+HX63+JT63+MB63+NX63+PT63+RP63+TL63</f>
        <v>0</v>
      </c>
      <c r="AE63" s="250">
        <f t="shared" si="257"/>
        <v>0</v>
      </c>
      <c r="AF63" s="238">
        <f t="shared" si="343"/>
        <v>0</v>
      </c>
      <c r="AG63" s="250">
        <f>CL63+EH63+GD63+IA63+JW63+ME63+OA63+PW63+RS63+TO63</f>
        <v>0</v>
      </c>
      <c r="AH63" s="250">
        <f>CM63+EI63+GE63+IB63+JZ63+MF63+OB63+PX63+RT63+TP63</f>
        <v>0</v>
      </c>
      <c r="AI63" s="250">
        <f>CN63+EJ63+GF63+IC63+KA63+MG63+OC63+PY63+RU63+TQ63</f>
        <v>0</v>
      </c>
      <c r="AJ63" s="238">
        <f t="shared" si="258"/>
        <v>0</v>
      </c>
      <c r="AK63" s="250">
        <f>CP63+EL63+GH63+IE63+KC63+MI63+OE63+QA63+RW63+TS63</f>
        <v>0</v>
      </c>
      <c r="AL63" s="250">
        <f>CQ63+EM63+GI63+IF63+KD63+MJ63+OF63+QB63+RX63+TT63</f>
        <v>0</v>
      </c>
      <c r="AM63" s="250">
        <f>CR63+EN63+GJ63+IG63+KE63+MK63+OG63+QC63+RY63+TU63</f>
        <v>0</v>
      </c>
      <c r="AN63" s="238">
        <f t="shared" si="259"/>
        <v>0</v>
      </c>
      <c r="AO63" s="250">
        <f>CT63+EP63+GL63+II63+KG63+MM63+OI63+QE63+SA63+TW63</f>
        <v>0</v>
      </c>
      <c r="AP63" s="250">
        <f>CU63+EQ63+GM63+IJ63+KH63+MN63+OJ63+QF63+SB63+TX63</f>
        <v>0</v>
      </c>
      <c r="AQ63" s="250">
        <f>CV63+ER63+GN63+IK63+KI63+MO63+OK63+QG63+SC63+TY63</f>
        <v>0</v>
      </c>
      <c r="AR63" s="238">
        <f t="shared" si="260"/>
        <v>0</v>
      </c>
      <c r="AS63" s="250">
        <f>CX63+ET63+GP63+IM63+KK63+MQ63+OM63+QI63+SE63+UA63</f>
        <v>0</v>
      </c>
      <c r="AT63" s="250">
        <f>CY63+EU63+GQ63+IN63+KL63+MR63+ON63+QJ63+SF63+UB63</f>
        <v>0</v>
      </c>
      <c r="AU63" s="250">
        <f>CZ63+EV63+GR63+IO63+KM63+MS63+OO63+QK63+SG63+UC63</f>
        <v>0</v>
      </c>
      <c r="AV63" s="238">
        <f t="shared" si="261"/>
        <v>0</v>
      </c>
      <c r="AW63" s="238">
        <f t="shared" si="344"/>
        <v>0</v>
      </c>
      <c r="AX63" s="250">
        <f t="shared" si="47"/>
        <v>0</v>
      </c>
      <c r="AY63" s="238">
        <f t="shared" si="345"/>
        <v>0</v>
      </c>
      <c r="AZ63" s="238">
        <f>DE63+FA63+GW63+IT63+KR63+MX63+OT63+QP63+SL63+UH63</f>
        <v>0</v>
      </c>
      <c r="BA63" s="238">
        <f>DF63+FB63+GX63+IU63+KS63+MY63+OU63+QQ63+SM63+UI63</f>
        <v>0</v>
      </c>
      <c r="BB63" s="239">
        <f>CK63+EG63+GC63+HZ63+JV63+MD63+NZ63+PV63+RR63+TN63</f>
        <v>0</v>
      </c>
      <c r="BC63" s="239">
        <f t="shared" si="45"/>
        <v>0</v>
      </c>
      <c r="BD63" s="238">
        <f>AZ63-DE63-FA63-GW63-IT63-KR63-MX63-OT63-QP63-SL63-UH63</f>
        <v>0</v>
      </c>
      <c r="BE63" s="240"/>
      <c r="BF63" s="241">
        <f t="shared" si="15"/>
        <v>0</v>
      </c>
      <c r="BG63" s="241">
        <f t="shared" si="49"/>
        <v>0</v>
      </c>
      <c r="BH63" s="242"/>
      <c r="BI63" s="242"/>
      <c r="BJ63" s="241"/>
      <c r="BK63" s="294"/>
      <c r="BL63" s="251">
        <f>DI63+FE63+HB63+IX63+LF63+NB63+OX63+QT63+SP63</f>
        <v>0</v>
      </c>
      <c r="BM63" s="294"/>
      <c r="BN63" s="288"/>
      <c r="BO63" s="238">
        <f t="shared" si="346"/>
        <v>0</v>
      </c>
      <c r="BP63" s="251">
        <f t="shared" si="347"/>
        <v>0</v>
      </c>
      <c r="BQ63" s="251"/>
      <c r="BR63" s="251"/>
      <c r="BS63" s="251"/>
      <c r="BT63" s="238">
        <f t="shared" si="348"/>
        <v>0</v>
      </c>
      <c r="BU63" s="288"/>
      <c r="BV63" s="288"/>
      <c r="BW63" s="288"/>
      <c r="BX63" s="238">
        <f t="shared" si="50"/>
        <v>0</v>
      </c>
      <c r="BY63" s="288"/>
      <c r="BZ63" s="288"/>
      <c r="CA63" s="288"/>
      <c r="CB63" s="238">
        <f t="shared" si="51"/>
        <v>0</v>
      </c>
      <c r="CC63" s="288"/>
      <c r="CD63" s="288"/>
      <c r="CE63" s="288"/>
      <c r="CF63" s="238">
        <f t="shared" si="104"/>
        <v>0</v>
      </c>
      <c r="CG63" s="288"/>
      <c r="CH63" s="288"/>
      <c r="CI63" s="288"/>
      <c r="CJ63" s="251">
        <f t="shared" si="390"/>
        <v>0</v>
      </c>
      <c r="CK63" s="238">
        <f t="shared" si="149"/>
        <v>0</v>
      </c>
      <c r="CL63" s="288"/>
      <c r="CM63" s="288"/>
      <c r="CN63" s="288"/>
      <c r="CO63" s="238">
        <f t="shared" ref="CO63:CO72" si="400">SUM(CL63:CN63)</f>
        <v>0</v>
      </c>
      <c r="CP63" s="288"/>
      <c r="CQ63" s="288"/>
      <c r="CR63" s="288"/>
      <c r="CS63" s="238">
        <f t="shared" ref="CS63:CS72" si="401">SUM(CP63:CR63)</f>
        <v>0</v>
      </c>
      <c r="CT63" s="288"/>
      <c r="CU63" s="288"/>
      <c r="CV63" s="288"/>
      <c r="CW63" s="238">
        <f t="shared" ref="CW63:CW72" si="402">SUM(CT63:CV63)</f>
        <v>0</v>
      </c>
      <c r="CX63" s="288"/>
      <c r="CY63" s="288"/>
      <c r="CZ63" s="288"/>
      <c r="DA63" s="251">
        <f t="shared" si="391"/>
        <v>0</v>
      </c>
      <c r="DB63" s="238">
        <f t="shared" si="349"/>
        <v>0</v>
      </c>
      <c r="DC63" s="251"/>
      <c r="DD63" s="251">
        <f t="shared" si="150"/>
        <v>0</v>
      </c>
      <c r="DE63" s="238"/>
      <c r="DF63" s="238"/>
      <c r="DG63" s="243">
        <f t="shared" si="151"/>
        <v>0</v>
      </c>
      <c r="DH63" s="244"/>
      <c r="DI63" s="287"/>
      <c r="DJ63" s="287"/>
      <c r="DK63" s="250">
        <f t="shared" si="350"/>
        <v>0</v>
      </c>
      <c r="DL63" s="250">
        <f t="shared" si="351"/>
        <v>0</v>
      </c>
      <c r="DM63" s="287"/>
      <c r="DN63" s="287"/>
      <c r="DO63" s="287"/>
      <c r="DP63" s="238">
        <f t="shared" si="352"/>
        <v>0</v>
      </c>
      <c r="DQ63" s="287"/>
      <c r="DR63" s="287"/>
      <c r="DS63" s="287"/>
      <c r="DT63" s="238">
        <f t="shared" si="265"/>
        <v>0</v>
      </c>
      <c r="DU63" s="287"/>
      <c r="DV63" s="287"/>
      <c r="DW63" s="287"/>
      <c r="DX63" s="238">
        <f t="shared" si="266"/>
        <v>0</v>
      </c>
      <c r="DY63" s="287"/>
      <c r="DZ63" s="287"/>
      <c r="EA63" s="287"/>
      <c r="EB63" s="238">
        <f t="shared" si="267"/>
        <v>0</v>
      </c>
      <c r="EC63" s="287"/>
      <c r="ED63" s="287"/>
      <c r="EE63" s="287"/>
      <c r="EF63" s="265">
        <f t="shared" si="152"/>
        <v>0</v>
      </c>
      <c r="EG63" s="259">
        <f t="shared" si="353"/>
        <v>0</v>
      </c>
      <c r="EH63" s="287"/>
      <c r="EI63" s="287"/>
      <c r="EJ63" s="287"/>
      <c r="EK63" s="238">
        <f t="shared" ref="EK63:EK84" si="403">SUM(EH63:EJ63)</f>
        <v>0</v>
      </c>
      <c r="EL63" s="287"/>
      <c r="EM63" s="287"/>
      <c r="EN63" s="287"/>
      <c r="EO63" s="238">
        <f t="shared" si="59"/>
        <v>0</v>
      </c>
      <c r="EP63" s="287"/>
      <c r="EQ63" s="287"/>
      <c r="ER63" s="287"/>
      <c r="ES63" s="238">
        <f t="shared" si="268"/>
        <v>0</v>
      </c>
      <c r="ET63" s="287"/>
      <c r="EU63" s="287"/>
      <c r="EV63" s="287"/>
      <c r="EW63" s="265">
        <f t="shared" si="154"/>
        <v>0</v>
      </c>
      <c r="EX63" s="260">
        <f t="shared" si="269"/>
        <v>0</v>
      </c>
      <c r="EY63" s="238">
        <f t="shared" si="354"/>
        <v>0</v>
      </c>
      <c r="EZ63" s="250">
        <f t="shared" si="155"/>
        <v>0</v>
      </c>
      <c r="FA63" s="238"/>
      <c r="FB63" s="238"/>
      <c r="FC63" s="246">
        <f t="shared" si="108"/>
        <v>0</v>
      </c>
      <c r="FD63" s="244"/>
      <c r="FE63" s="287"/>
      <c r="FF63" s="287"/>
      <c r="FG63" s="250">
        <f t="shared" si="355"/>
        <v>0</v>
      </c>
      <c r="FH63" s="250">
        <f t="shared" si="356"/>
        <v>0</v>
      </c>
      <c r="FI63" s="250"/>
      <c r="FJ63" s="250"/>
      <c r="FK63" s="250"/>
      <c r="FL63" s="238">
        <f t="shared" si="357"/>
        <v>0</v>
      </c>
      <c r="FM63" s="287"/>
      <c r="FN63" s="287"/>
      <c r="FO63" s="287"/>
      <c r="FP63" s="238">
        <f t="shared" ref="FP63:FP84" si="404">SUM(FM63:FO63)</f>
        <v>0</v>
      </c>
      <c r="FQ63" s="287"/>
      <c r="FR63" s="287"/>
      <c r="FS63" s="287"/>
      <c r="FT63" s="238">
        <f t="shared" si="271"/>
        <v>0</v>
      </c>
      <c r="FU63" s="287"/>
      <c r="FV63" s="287"/>
      <c r="FW63" s="287"/>
      <c r="FX63" s="238">
        <f t="shared" si="272"/>
        <v>0</v>
      </c>
      <c r="FY63" s="287"/>
      <c r="FZ63" s="287"/>
      <c r="GA63" s="287"/>
      <c r="GB63" s="265">
        <f t="shared" si="156"/>
        <v>0</v>
      </c>
      <c r="GC63" s="259">
        <f t="shared" si="358"/>
        <v>0</v>
      </c>
      <c r="GD63" s="267"/>
      <c r="GE63" s="267"/>
      <c r="GF63" s="267"/>
      <c r="GG63" s="238">
        <f t="shared" ref="GG63:GG84" si="405">SUM(GD63:GF63)</f>
        <v>0</v>
      </c>
      <c r="GH63" s="267"/>
      <c r="GI63" s="267"/>
      <c r="GJ63" s="267"/>
      <c r="GK63" s="238">
        <f t="shared" si="274"/>
        <v>0</v>
      </c>
      <c r="GL63" s="287"/>
      <c r="GM63" s="287"/>
      <c r="GN63" s="287"/>
      <c r="GO63" s="238">
        <f t="shared" si="275"/>
        <v>0</v>
      </c>
      <c r="GP63" s="287"/>
      <c r="GQ63" s="287"/>
      <c r="GR63" s="287"/>
      <c r="GS63" s="265">
        <f t="shared" si="157"/>
        <v>0</v>
      </c>
      <c r="GT63" s="260">
        <f t="shared" si="276"/>
        <v>0</v>
      </c>
      <c r="GU63" s="238">
        <f t="shared" si="359"/>
        <v>0</v>
      </c>
      <c r="GV63" s="250">
        <f t="shared" si="67"/>
        <v>0</v>
      </c>
      <c r="GW63" s="238"/>
      <c r="GX63" s="238"/>
      <c r="GY63" s="246">
        <f t="shared" si="112"/>
        <v>0</v>
      </c>
      <c r="GZ63" s="244"/>
      <c r="HA63" s="244"/>
      <c r="HB63" s="287"/>
      <c r="HC63" s="287"/>
      <c r="HD63" s="250">
        <f t="shared" si="392"/>
        <v>0</v>
      </c>
      <c r="HE63" s="250">
        <f t="shared" si="360"/>
        <v>0</v>
      </c>
      <c r="HF63" s="287"/>
      <c r="HG63" s="287"/>
      <c r="HH63" s="238"/>
      <c r="HI63" s="238">
        <f t="shared" si="361"/>
        <v>0</v>
      </c>
      <c r="HJ63" s="287"/>
      <c r="HK63" s="287"/>
      <c r="HL63" s="287"/>
      <c r="HM63" s="238">
        <f t="shared" ref="HM63:HM84" si="406">SUM(HJ63:HL63)</f>
        <v>0</v>
      </c>
      <c r="HN63" s="287"/>
      <c r="HO63" s="287"/>
      <c r="HP63" s="287"/>
      <c r="HQ63" s="238">
        <f t="shared" si="278"/>
        <v>0</v>
      </c>
      <c r="HR63" s="287"/>
      <c r="HS63" s="287"/>
      <c r="HT63" s="287"/>
      <c r="HU63" s="238">
        <f t="shared" si="279"/>
        <v>0</v>
      </c>
      <c r="HV63" s="287"/>
      <c r="HW63" s="287"/>
      <c r="HX63" s="287"/>
      <c r="HY63" s="265">
        <f t="shared" si="158"/>
        <v>0</v>
      </c>
      <c r="HZ63" s="259">
        <f t="shared" si="280"/>
        <v>0</v>
      </c>
      <c r="IA63" s="287"/>
      <c r="IB63" s="287"/>
      <c r="IC63" s="287"/>
      <c r="ID63" s="238">
        <f t="shared" ref="ID63:ID84" si="407">SUM(IA63:IC63)</f>
        <v>0</v>
      </c>
      <c r="IE63" s="287"/>
      <c r="IF63" s="287"/>
      <c r="IG63" s="287"/>
      <c r="IH63" s="238">
        <f t="shared" si="282"/>
        <v>0</v>
      </c>
      <c r="II63" s="287"/>
      <c r="IJ63" s="287"/>
      <c r="IK63" s="287"/>
      <c r="IL63" s="238">
        <f t="shared" si="283"/>
        <v>0</v>
      </c>
      <c r="IM63" s="287"/>
      <c r="IN63" s="287"/>
      <c r="IO63" s="287"/>
      <c r="IP63" s="265">
        <f t="shared" si="284"/>
        <v>0</v>
      </c>
      <c r="IQ63" s="260">
        <f t="shared" si="285"/>
        <v>0</v>
      </c>
      <c r="IR63" s="238">
        <f t="shared" si="362"/>
        <v>0</v>
      </c>
      <c r="IS63" s="250">
        <f t="shared" si="73"/>
        <v>0</v>
      </c>
      <c r="IT63" s="238"/>
      <c r="IU63" s="238"/>
      <c r="IV63" s="246">
        <f t="shared" si="286"/>
        <v>0</v>
      </c>
      <c r="IW63" s="244"/>
      <c r="IX63" s="291"/>
      <c r="IY63" s="291"/>
      <c r="IZ63" s="247"/>
      <c r="JA63" s="254"/>
      <c r="JB63" s="254"/>
      <c r="JC63" s="254"/>
      <c r="JD63" s="254"/>
      <c r="JE63" s="254"/>
      <c r="JF63" s="291"/>
      <c r="JG63" s="291"/>
      <c r="JH63" s="291"/>
      <c r="JI63" s="247">
        <f t="shared" si="394"/>
        <v>0</v>
      </c>
      <c r="JJ63" s="291"/>
      <c r="JK63" s="291"/>
      <c r="JL63" s="291"/>
      <c r="JM63" s="247"/>
      <c r="JN63" s="291"/>
      <c r="JO63" s="291"/>
      <c r="JP63" s="291"/>
      <c r="JQ63" s="247">
        <f t="shared" si="393"/>
        <v>0</v>
      </c>
      <c r="JR63" s="291"/>
      <c r="JS63" s="291"/>
      <c r="JT63" s="291"/>
      <c r="JU63" s="270"/>
      <c r="JV63" s="261">
        <f t="shared" si="395"/>
        <v>0</v>
      </c>
      <c r="JW63" s="562"/>
      <c r="JX63" s="590"/>
      <c r="JY63" s="591"/>
      <c r="JZ63" s="575"/>
      <c r="KA63" s="291"/>
      <c r="KB63" s="247">
        <f>JW63+JZ63+KA63</f>
        <v>0</v>
      </c>
      <c r="KC63" s="291"/>
      <c r="KD63" s="291"/>
      <c r="KE63" s="291"/>
      <c r="KF63" s="247"/>
      <c r="KG63" s="291"/>
      <c r="KH63" s="291"/>
      <c r="KI63" s="291"/>
      <c r="KJ63" s="247">
        <f t="shared" si="396"/>
        <v>0</v>
      </c>
      <c r="KK63" s="291"/>
      <c r="KL63" s="291"/>
      <c r="KM63" s="291"/>
      <c r="KN63" s="270"/>
      <c r="KO63" s="262">
        <f>JI63+KF63+KJ63+KN63</f>
        <v>0</v>
      </c>
      <c r="KP63" s="247"/>
      <c r="KQ63" s="254">
        <f>JE63-JV63</f>
        <v>0</v>
      </c>
      <c r="KR63" s="247"/>
      <c r="KS63" s="248"/>
      <c r="KT63" s="211">
        <f>JV63-KO63</f>
        <v>0</v>
      </c>
      <c r="KU63" s="211"/>
      <c r="KV63" s="211"/>
      <c r="KW63" s="211"/>
      <c r="KX63" s="211"/>
      <c r="KY63" s="211"/>
      <c r="KZ63" s="211"/>
      <c r="LA63" s="211"/>
      <c r="LB63" s="211"/>
      <c r="LC63" s="211"/>
      <c r="LD63" s="211"/>
      <c r="LF63" s="175"/>
      <c r="LG63" s="175"/>
      <c r="LH63" s="194">
        <f t="shared" si="363"/>
        <v>0</v>
      </c>
      <c r="LI63" s="193">
        <f t="shared" si="364"/>
        <v>0</v>
      </c>
      <c r="LJ63" s="193"/>
      <c r="LK63" s="193"/>
      <c r="LL63" s="193"/>
      <c r="LM63" s="194">
        <f t="shared" si="365"/>
        <v>0</v>
      </c>
      <c r="LN63" s="175"/>
      <c r="LO63" s="175"/>
      <c r="LP63" s="175"/>
      <c r="LQ63" s="194">
        <f t="shared" ref="LQ63:LQ114" si="408">SUM(LN63:LP63)</f>
        <v>0</v>
      </c>
      <c r="LR63" s="175"/>
      <c r="LS63" s="175"/>
      <c r="LT63" s="175"/>
      <c r="LU63" s="194">
        <f t="shared" si="288"/>
        <v>0</v>
      </c>
      <c r="LV63" s="175"/>
      <c r="LW63" s="175"/>
      <c r="LX63" s="175"/>
      <c r="LY63" s="194">
        <f t="shared" si="289"/>
        <v>0</v>
      </c>
      <c r="LZ63" s="175"/>
      <c r="MA63" s="175"/>
      <c r="MB63" s="175"/>
      <c r="MC63" s="123">
        <f t="shared" si="160"/>
        <v>0</v>
      </c>
      <c r="MD63" s="121">
        <f t="shared" si="366"/>
        <v>0</v>
      </c>
      <c r="ME63" s="175"/>
      <c r="MF63" s="175"/>
      <c r="MG63" s="175"/>
      <c r="MH63" s="194">
        <f t="shared" ref="MH63:MH72" si="409">SUM(ME63:MG63)</f>
        <v>0</v>
      </c>
      <c r="MI63" s="175"/>
      <c r="MJ63" s="175"/>
      <c r="MK63" s="175"/>
      <c r="ML63" s="194">
        <f t="shared" si="291"/>
        <v>0</v>
      </c>
      <c r="MM63" s="175"/>
      <c r="MN63" s="175"/>
      <c r="MO63" s="175"/>
      <c r="MP63" s="194">
        <f t="shared" si="292"/>
        <v>0</v>
      </c>
      <c r="MQ63" s="175"/>
      <c r="MR63" s="175"/>
      <c r="MS63" s="175"/>
      <c r="MT63" s="123">
        <f t="shared" si="293"/>
        <v>0</v>
      </c>
      <c r="MU63" s="121">
        <f t="shared" si="367"/>
        <v>0</v>
      </c>
      <c r="MV63" s="17">
        <f t="shared" si="368"/>
        <v>0</v>
      </c>
      <c r="MW63" s="193">
        <f t="shared" si="79"/>
        <v>0</v>
      </c>
      <c r="MX63" s="194"/>
      <c r="MY63" s="194"/>
      <c r="MZ63" s="115">
        <f t="shared" si="162"/>
        <v>0</v>
      </c>
      <c r="NB63" s="175"/>
      <c r="NC63" s="175"/>
      <c r="ND63" s="194">
        <f t="shared" si="369"/>
        <v>0</v>
      </c>
      <c r="NE63" s="175"/>
      <c r="NF63" s="175"/>
      <c r="NG63" s="175"/>
      <c r="NH63" s="175"/>
      <c r="NI63" s="194">
        <f t="shared" si="370"/>
        <v>0</v>
      </c>
      <c r="NJ63" s="175"/>
      <c r="NK63" s="175"/>
      <c r="NL63" s="175"/>
      <c r="NM63" s="194">
        <f t="shared" ref="NM63:NM114" si="410">SUM(NJ63:NL63)</f>
        <v>0</v>
      </c>
      <c r="NN63" s="175"/>
      <c r="NO63" s="175"/>
      <c r="NP63" s="175"/>
      <c r="NQ63" s="194">
        <f t="shared" si="295"/>
        <v>0</v>
      </c>
      <c r="NR63" s="175"/>
      <c r="NS63" s="175"/>
      <c r="NT63" s="175"/>
      <c r="NU63" s="194">
        <f t="shared" si="296"/>
        <v>0</v>
      </c>
      <c r="NV63" s="175"/>
      <c r="NW63" s="175"/>
      <c r="NX63" s="175"/>
      <c r="NY63" s="123">
        <f t="shared" si="163"/>
        <v>0</v>
      </c>
      <c r="NZ63" s="121">
        <f t="shared" si="297"/>
        <v>0</v>
      </c>
      <c r="OA63" s="189"/>
      <c r="OB63" s="189"/>
      <c r="OC63" s="189"/>
      <c r="OD63" s="194">
        <f t="shared" ref="OD63:OD114" si="411">SUM(OA63:OC63)</f>
        <v>0</v>
      </c>
      <c r="OE63" s="189"/>
      <c r="OF63" s="189"/>
      <c r="OG63" s="189"/>
      <c r="OH63" s="194">
        <f t="shared" si="299"/>
        <v>0</v>
      </c>
      <c r="OI63" s="175"/>
      <c r="OJ63" s="175"/>
      <c r="OK63" s="175"/>
      <c r="OL63" s="194">
        <f t="shared" si="300"/>
        <v>0</v>
      </c>
      <c r="OM63" s="175"/>
      <c r="ON63" s="175"/>
      <c r="OO63" s="175"/>
      <c r="OP63" s="123">
        <f t="shared" si="164"/>
        <v>0</v>
      </c>
      <c r="OQ63" s="122">
        <f t="shared" si="301"/>
        <v>0</v>
      </c>
      <c r="OR63" s="17">
        <f t="shared" si="371"/>
        <v>0</v>
      </c>
      <c r="OS63" s="193">
        <f t="shared" si="84"/>
        <v>0</v>
      </c>
      <c r="OT63" s="194"/>
      <c r="OU63" s="194"/>
      <c r="OV63" s="115">
        <f t="shared" si="302"/>
        <v>0</v>
      </c>
      <c r="OX63" s="175"/>
      <c r="OY63" s="175"/>
      <c r="OZ63" s="194">
        <f t="shared" si="372"/>
        <v>0</v>
      </c>
      <c r="PA63" s="193">
        <f t="shared" si="373"/>
        <v>0</v>
      </c>
      <c r="PB63" s="193"/>
      <c r="PC63" s="193"/>
      <c r="PD63" s="193"/>
      <c r="PE63" s="194">
        <f t="shared" si="374"/>
        <v>0</v>
      </c>
      <c r="PF63" s="175"/>
      <c r="PG63" s="175"/>
      <c r="PH63" s="175"/>
      <c r="PI63" s="194">
        <f t="shared" ref="PI63:PI114" si="412">SUM(PF63:PH63)</f>
        <v>0</v>
      </c>
      <c r="PJ63" s="175"/>
      <c r="PK63" s="175"/>
      <c r="PL63" s="175"/>
      <c r="PM63" s="194">
        <f t="shared" si="304"/>
        <v>0</v>
      </c>
      <c r="PN63" s="175"/>
      <c r="PO63" s="175"/>
      <c r="PP63" s="175"/>
      <c r="PQ63" s="194">
        <f t="shared" si="305"/>
        <v>0</v>
      </c>
      <c r="PR63" s="175"/>
      <c r="PS63" s="175"/>
      <c r="PT63" s="175"/>
      <c r="PU63" s="123">
        <f t="shared" si="165"/>
        <v>0</v>
      </c>
      <c r="PV63" s="121">
        <f t="shared" si="375"/>
        <v>0</v>
      </c>
      <c r="PW63" s="175"/>
      <c r="PX63" s="175"/>
      <c r="PY63" s="175"/>
      <c r="PZ63" s="194">
        <f t="shared" ref="PZ63:PZ72" si="413">SUM(PW63:PY63)</f>
        <v>0</v>
      </c>
      <c r="QA63" s="175"/>
      <c r="QB63" s="175"/>
      <c r="QC63" s="175"/>
      <c r="QD63" s="194">
        <f t="shared" si="307"/>
        <v>0</v>
      </c>
      <c r="QE63" s="175"/>
      <c r="QF63" s="175"/>
      <c r="QG63" s="175"/>
      <c r="QH63" s="194">
        <f t="shared" si="308"/>
        <v>0</v>
      </c>
      <c r="QI63" s="175"/>
      <c r="QJ63" s="175"/>
      <c r="QK63" s="175"/>
      <c r="QL63" s="123">
        <f t="shared" si="309"/>
        <v>0</v>
      </c>
      <c r="QM63" s="122">
        <f t="shared" si="310"/>
        <v>0</v>
      </c>
      <c r="QN63" s="17">
        <f t="shared" si="376"/>
        <v>0</v>
      </c>
      <c r="QO63" s="193">
        <f t="shared" si="89"/>
        <v>0</v>
      </c>
      <c r="QP63" s="194"/>
      <c r="QQ63" s="194"/>
      <c r="QR63" s="115">
        <f t="shared" si="129"/>
        <v>0</v>
      </c>
      <c r="QT63" s="175"/>
      <c r="QU63" s="175"/>
      <c r="QV63" s="194">
        <f t="shared" si="377"/>
        <v>0</v>
      </c>
      <c r="QW63" s="193">
        <f t="shared" si="378"/>
        <v>0</v>
      </c>
      <c r="QX63" s="193"/>
      <c r="QY63" s="193"/>
      <c r="QZ63" s="193"/>
      <c r="RA63" s="194">
        <f t="shared" si="379"/>
        <v>0</v>
      </c>
      <c r="RB63" s="175"/>
      <c r="RC63" s="175"/>
      <c r="RD63" s="175"/>
      <c r="RE63" s="194">
        <f t="shared" ref="RE63:RE114" si="414">SUM(RB63:RD63)</f>
        <v>0</v>
      </c>
      <c r="RF63" s="175"/>
      <c r="RG63" s="175"/>
      <c r="RH63" s="175"/>
      <c r="RI63" s="194">
        <f t="shared" si="312"/>
        <v>0</v>
      </c>
      <c r="RJ63" s="175"/>
      <c r="RK63" s="175"/>
      <c r="RL63" s="175"/>
      <c r="RM63" s="194">
        <f t="shared" si="313"/>
        <v>0</v>
      </c>
      <c r="RN63" s="175"/>
      <c r="RO63" s="175"/>
      <c r="RP63" s="175"/>
      <c r="RQ63" s="123">
        <f t="shared" si="314"/>
        <v>0</v>
      </c>
      <c r="RR63" s="121">
        <f t="shared" si="380"/>
        <v>0</v>
      </c>
      <c r="RS63" s="175"/>
      <c r="RT63" s="175"/>
      <c r="RU63" s="175"/>
      <c r="RV63" s="194">
        <f t="shared" ref="RV63:RV72" si="415">SUM(RS63:RU63)</f>
        <v>0</v>
      </c>
      <c r="RW63" s="175"/>
      <c r="RX63" s="175"/>
      <c r="RY63" s="175"/>
      <c r="RZ63" s="194">
        <f t="shared" si="316"/>
        <v>0</v>
      </c>
      <c r="SA63" s="175"/>
      <c r="SB63" s="175"/>
      <c r="SC63" s="175"/>
      <c r="SD63" s="194">
        <f t="shared" si="317"/>
        <v>0</v>
      </c>
      <c r="SE63" s="175"/>
      <c r="SF63" s="175"/>
      <c r="SG63" s="175"/>
      <c r="SH63" s="123">
        <f t="shared" si="318"/>
        <v>0</v>
      </c>
      <c r="SI63" s="122">
        <f t="shared" si="319"/>
        <v>0</v>
      </c>
      <c r="SJ63" s="17">
        <f t="shared" si="381"/>
        <v>0</v>
      </c>
      <c r="SK63" s="193">
        <f t="shared" si="93"/>
        <v>0</v>
      </c>
      <c r="SL63" s="194"/>
      <c r="SM63" s="194"/>
      <c r="SN63" s="115">
        <f t="shared" si="136"/>
        <v>0</v>
      </c>
      <c r="SP63" s="175"/>
      <c r="SQ63" s="175"/>
      <c r="SR63" s="194">
        <f t="shared" si="382"/>
        <v>0</v>
      </c>
      <c r="SS63" s="193">
        <f t="shared" si="383"/>
        <v>0</v>
      </c>
      <c r="ST63" s="193"/>
      <c r="SU63" s="193"/>
      <c r="SV63" s="193"/>
      <c r="SW63" s="194">
        <f t="shared" si="384"/>
        <v>0</v>
      </c>
      <c r="SX63" s="175"/>
      <c r="SY63" s="175"/>
      <c r="SZ63" s="175"/>
      <c r="TA63" s="194">
        <f t="shared" ref="TA63:TA72" si="416">SUM(SX63:SZ63)</f>
        <v>0</v>
      </c>
      <c r="TB63" s="175"/>
      <c r="TC63" s="175"/>
      <c r="TD63" s="175"/>
      <c r="TE63" s="194">
        <f t="shared" si="321"/>
        <v>0</v>
      </c>
      <c r="TF63" s="175"/>
      <c r="TG63" s="175"/>
      <c r="TH63" s="175"/>
      <c r="TI63" s="194">
        <f t="shared" si="322"/>
        <v>0</v>
      </c>
      <c r="TJ63" s="175"/>
      <c r="TK63" s="175"/>
      <c r="TL63" s="175"/>
      <c r="TM63" s="123">
        <f t="shared" si="323"/>
        <v>0</v>
      </c>
      <c r="TN63" s="121">
        <f t="shared" si="324"/>
        <v>0</v>
      </c>
      <c r="TO63" s="175"/>
      <c r="TP63" s="175"/>
      <c r="TQ63" s="175"/>
      <c r="TR63" s="194">
        <f t="shared" ref="TR63:TR72" si="417">SUM(TO63:TQ63)</f>
        <v>0</v>
      </c>
      <c r="TS63" s="189"/>
      <c r="TT63" s="189"/>
      <c r="TU63" s="189"/>
      <c r="TV63" s="194">
        <f t="shared" si="326"/>
        <v>0</v>
      </c>
      <c r="TW63" s="175"/>
      <c r="TX63" s="175"/>
      <c r="TY63" s="175"/>
      <c r="TZ63" s="194">
        <f t="shared" si="327"/>
        <v>0</v>
      </c>
      <c r="UA63" s="175"/>
      <c r="UB63" s="175"/>
      <c r="UC63" s="175"/>
      <c r="UD63" s="123">
        <f t="shared" si="328"/>
        <v>0</v>
      </c>
      <c r="UE63" s="122">
        <f t="shared" si="329"/>
        <v>0</v>
      </c>
      <c r="UF63" s="17">
        <f t="shared" si="385"/>
        <v>0</v>
      </c>
      <c r="UG63" s="193">
        <f t="shared" si="98"/>
        <v>0</v>
      </c>
      <c r="UH63" s="194"/>
      <c r="UI63" s="194"/>
      <c r="UJ63" s="194"/>
      <c r="UK63" s="115">
        <f t="shared" si="141"/>
        <v>0</v>
      </c>
      <c r="UL63" s="115">
        <f>CK63+EG63+GC63+HZ63+JV63+MD63+NZ63+PV63+RR63+TN63</f>
        <v>0</v>
      </c>
      <c r="UM63" s="115">
        <f>UL63-AF63</f>
        <v>0</v>
      </c>
      <c r="UN63" s="115">
        <f>DB63+EX63+GT63+IQ63+KO63+MU63+OQ63+QM63+SI63+UE63</f>
        <v>0</v>
      </c>
      <c r="UO63" s="115">
        <f>UN63-AW63</f>
        <v>0</v>
      </c>
      <c r="UP63" s="115"/>
      <c r="UQ63" s="115"/>
      <c r="UR63" s="115">
        <f>BU63+DQ63+FM63+HJ63+JF63+LN63+NJ63+PF63+RB63+SX63</f>
        <v>0</v>
      </c>
      <c r="US63" s="115">
        <f>UR63-P63</f>
        <v>0</v>
      </c>
      <c r="UT63" s="115"/>
      <c r="UU63" s="115"/>
      <c r="UV63" s="115"/>
      <c r="UW63" s="115">
        <f>H63</f>
        <v>0</v>
      </c>
      <c r="UX63" s="115">
        <f>AF63</f>
        <v>0</v>
      </c>
      <c r="UY63" s="115"/>
      <c r="UZ63" s="115"/>
      <c r="VA63" s="130">
        <f t="shared" si="386"/>
        <v>0</v>
      </c>
      <c r="VB63" s="193">
        <f>BM63+DI63+FE63+HB63+IX63+LF63+NB63+OX63+QT63+SP63</f>
        <v>0</v>
      </c>
      <c r="VC63" s="193">
        <f>BN63+DJ63+FF63+HC63+IY63+LG63+NC63+OY63+QU63+SQ63</f>
        <v>0</v>
      </c>
      <c r="VD63" s="194">
        <f t="shared" si="330"/>
        <v>0</v>
      </c>
      <c r="VE63" s="193">
        <f t="shared" si="387"/>
        <v>0</v>
      </c>
      <c r="VF63" s="175"/>
      <c r="VG63" s="175"/>
      <c r="VH63" s="175"/>
      <c r="VI63" s="194">
        <f t="shared" si="388"/>
        <v>0</v>
      </c>
      <c r="VJ63" s="175"/>
      <c r="VK63" s="175"/>
      <c r="VL63" s="175"/>
      <c r="VM63" s="194">
        <f t="shared" ref="VM63:VM114" si="418">SUM(VJ63:VL63)</f>
        <v>0</v>
      </c>
      <c r="VN63" s="175"/>
      <c r="VO63" s="175"/>
      <c r="VP63" s="175"/>
      <c r="VQ63" s="194">
        <f t="shared" si="332"/>
        <v>0</v>
      </c>
      <c r="VR63" s="175"/>
      <c r="VS63" s="175"/>
      <c r="VT63" s="175"/>
      <c r="VU63" s="194">
        <f t="shared" si="333"/>
        <v>0</v>
      </c>
      <c r="VV63" s="175"/>
      <c r="VW63" s="175"/>
      <c r="VX63" s="175"/>
      <c r="VY63" s="175"/>
      <c r="VZ63" s="121">
        <f t="shared" si="334"/>
        <v>0</v>
      </c>
      <c r="WA63" s="189"/>
      <c r="WB63" s="189"/>
      <c r="WC63" s="189"/>
      <c r="WD63" s="194">
        <f t="shared" ref="WD63:WD120" si="419">SUM(WA63:WC63)</f>
        <v>0</v>
      </c>
      <c r="WE63" s="189"/>
      <c r="WF63" s="189"/>
      <c r="WG63" s="189"/>
      <c r="WH63" s="194">
        <f t="shared" si="336"/>
        <v>0</v>
      </c>
      <c r="WI63" s="175"/>
      <c r="WJ63" s="175"/>
      <c r="WK63" s="175"/>
      <c r="WL63" s="194">
        <f t="shared" si="337"/>
        <v>0</v>
      </c>
      <c r="WM63" s="175"/>
      <c r="WN63" s="175"/>
      <c r="WO63" s="175"/>
      <c r="WP63" s="175"/>
      <c r="WQ63" s="122">
        <f t="shared" si="338"/>
        <v>0</v>
      </c>
      <c r="WR63" s="129">
        <f t="shared" si="389"/>
        <v>0</v>
      </c>
      <c r="WS63" s="120"/>
      <c r="WT63" s="194"/>
      <c r="WU63" s="194"/>
      <c r="WV63" s="115">
        <f t="shared" si="339"/>
        <v>0</v>
      </c>
      <c r="WY63" s="115">
        <f>VI63-BT63-DP63-FL63-HI63-JE63-LM63-NI63-PE63-RA63-SW63</f>
        <v>0</v>
      </c>
      <c r="WZ63" s="115">
        <f>VD63-BO63-DK63-FG63-HD63-IZ63-LH63-ND63-OZ63-QV63-SR63</f>
        <v>0</v>
      </c>
    </row>
    <row r="64" spans="1:624" s="116" customFormat="1" ht="13.5" x14ac:dyDescent="0.25">
      <c r="A64" s="444"/>
      <c r="B64" s="447" t="s">
        <v>322</v>
      </c>
      <c r="C64" s="419"/>
      <c r="D64" s="419"/>
      <c r="E64" s="419"/>
      <c r="F64" s="307"/>
      <c r="G64" s="308" t="s">
        <v>146</v>
      </c>
      <c r="H64" s="250">
        <f>BM64+DI64+FE64+HB64+IX64+LF64+NB64+OX64+QT64+SP64</f>
        <v>1035000</v>
      </c>
      <c r="I64" s="250">
        <f>BN64+DJ64+FF64+HC64+IY64+LG64+NC64+OY64+QU64+SQ64</f>
        <v>0</v>
      </c>
      <c r="J64" s="238">
        <f t="shared" si="340"/>
        <v>1035000</v>
      </c>
      <c r="K64" s="250">
        <f t="shared" si="341"/>
        <v>1035000</v>
      </c>
      <c r="L64" s="250"/>
      <c r="M64" s="250"/>
      <c r="N64" s="250"/>
      <c r="O64" s="238">
        <f t="shared" si="342"/>
        <v>1035000</v>
      </c>
      <c r="P64" s="250">
        <f>BU64+DQ64+FM64+HJ64+JF64+LN64+NJ64+PF64+RB64+SX64</f>
        <v>1468.5</v>
      </c>
      <c r="Q64" s="250">
        <f>BV64+DR64+FN64+HK64+JG64+LO64+NK64+PG64+RC64+SY64</f>
        <v>24004</v>
      </c>
      <c r="R64" s="250">
        <f>BW64+DS64+FO64+HL64+JH64+LP64+NL64+PH64+RD64+SZ64</f>
        <v>10770.44</v>
      </c>
      <c r="S64" s="238">
        <f t="shared" si="254"/>
        <v>36242.94</v>
      </c>
      <c r="T64" s="250">
        <f>BY64+DU64+FQ64+HN64+JJ64+LR64+NN64+PJ64+RF64+TB64</f>
        <v>0</v>
      </c>
      <c r="U64" s="250">
        <f>BZ64+DV64+FR64+HO64+JK64+LS64+NO64+PK64+RG64+TC64</f>
        <v>62201.5</v>
      </c>
      <c r="V64" s="250">
        <f>CA64+DW64+FS64+HP64+JL64+LT64+NP64+PL64+RH64+TD64</f>
        <v>1711</v>
      </c>
      <c r="W64" s="238">
        <f t="shared" si="255"/>
        <v>63912.5</v>
      </c>
      <c r="X64" s="250">
        <f>CC64+DY64+FU64+HR64+JN64+LV64+NR64+PN64+RJ64+TF64</f>
        <v>3994.75</v>
      </c>
      <c r="Y64" s="250">
        <f>CD64+DZ64+FV64+HS64+JO64+LW64+NS64+PO64+RK64+TG64</f>
        <v>420</v>
      </c>
      <c r="Z64" s="250">
        <f>CE64+EA64+FW64+HT64+JP64+LX64+NT64+PP64+RL64+TH64</f>
        <v>1573</v>
      </c>
      <c r="AA64" s="238">
        <f t="shared" si="256"/>
        <v>5987.75</v>
      </c>
      <c r="AB64" s="250">
        <f>CG64+EC64+FY64+HV64+JR64+LZ64+NV64+PR64+RN64+TJ64</f>
        <v>0</v>
      </c>
      <c r="AC64" s="250">
        <f>CH64+ED64+FZ64+HW64+JS64+MA64+NW64+PS64+RO64+TK64</f>
        <v>0</v>
      </c>
      <c r="AD64" s="250">
        <f>CI64+EE64+GA64+HX64+JT64+MB64+NX64+PT64+RP64+TL64</f>
        <v>0</v>
      </c>
      <c r="AE64" s="250">
        <f t="shared" si="257"/>
        <v>0</v>
      </c>
      <c r="AF64" s="238">
        <f t="shared" si="343"/>
        <v>106143.19</v>
      </c>
      <c r="AG64" s="250">
        <f>CL64+EH64+GD64+IA64+JW64+ME64+OA64+PW64+RS64+TO64</f>
        <v>1468.5</v>
      </c>
      <c r="AH64" s="250">
        <f>CM64+EI64+GE64+IB64+JZ64+MF64+OB64+PX64+RT64+TP64</f>
        <v>18072.25</v>
      </c>
      <c r="AI64" s="250">
        <f>CN64+EJ64+GF64+IC64+KA64+MG64+OC64+PY64+RU64+TQ64</f>
        <v>10770.44</v>
      </c>
      <c r="AJ64" s="238">
        <f t="shared" si="258"/>
        <v>30311.190000000002</v>
      </c>
      <c r="AK64" s="250">
        <f>CP64+EL64+GH64+IE64+KC64+MI64+OE64+QA64+RW64+TS64</f>
        <v>0</v>
      </c>
      <c r="AL64" s="250">
        <f>CQ64+EM64+GI64+IF64+KD64+MJ64+OF64+QB64+RX64+TT64</f>
        <v>62201.5</v>
      </c>
      <c r="AM64" s="250">
        <f>CR64+EN64+GJ64+IG64+KE64+MK64+OG64+QC64+RY64+TU64</f>
        <v>1711</v>
      </c>
      <c r="AN64" s="238">
        <f t="shared" si="259"/>
        <v>63912.5</v>
      </c>
      <c r="AO64" s="250">
        <f>CT64+EP64+GL64+II64+KG64+MM64+OI64+QE64+SA64+TW64</f>
        <v>3994.75</v>
      </c>
      <c r="AP64" s="250">
        <f>CU64+EQ64+GM64+IJ64+KH64+MN64+OJ64+QF64+SB64+TX64</f>
        <v>420</v>
      </c>
      <c r="AQ64" s="250">
        <f>CV64+ER64+GN64+IK64+KI64+MO64+OK64+QG64+SC64+TY64</f>
        <v>1573</v>
      </c>
      <c r="AR64" s="238">
        <f t="shared" si="260"/>
        <v>5987.75</v>
      </c>
      <c r="AS64" s="250">
        <f>CX64+ET64+GP64+IM64+KK64+MQ64+OM64+QI64+SE64+UA64</f>
        <v>0</v>
      </c>
      <c r="AT64" s="250">
        <f>CY64+EU64+GQ64+IN64+KL64+MR64+ON64+QJ64+SF64+UB64</f>
        <v>0</v>
      </c>
      <c r="AU64" s="250">
        <f>CZ64+EV64+GR64+IO64+KM64+MS64+OO64+QK64+SG64+UC64</f>
        <v>0</v>
      </c>
      <c r="AV64" s="238">
        <f t="shared" si="261"/>
        <v>0</v>
      </c>
      <c r="AW64" s="238">
        <f t="shared" si="344"/>
        <v>100211.44</v>
      </c>
      <c r="AX64" s="250">
        <f t="shared" si="47"/>
        <v>0</v>
      </c>
      <c r="AY64" s="238">
        <f t="shared" si="345"/>
        <v>928856.81</v>
      </c>
      <c r="AZ64" s="238">
        <f>DE64+FA64+GW64+IT64+KR64+MX64+OT64+QP64+SL64+UH64</f>
        <v>0</v>
      </c>
      <c r="BA64" s="238">
        <f>DF64+FB64+GX64+IU64+KS64+MY64+OU64+QQ64+SM64+UI64</f>
        <v>0</v>
      </c>
      <c r="BB64" s="239">
        <f>CK64+EG64+GC64+HZ64+JV64+MD64+NZ64+PV64+RR64+TN64</f>
        <v>106143.19</v>
      </c>
      <c r="BC64" s="239">
        <f t="shared" si="45"/>
        <v>0</v>
      </c>
      <c r="BD64" s="238">
        <f>AZ64-DE64-FA64-GW64-IT64-KR64-MX64-OT64-QP64-SL64-UH64</f>
        <v>0</v>
      </c>
      <c r="BE64" s="240"/>
      <c r="BF64" s="241">
        <f t="shared" si="15"/>
        <v>0</v>
      </c>
      <c r="BG64" s="241">
        <f t="shared" si="49"/>
        <v>1035000</v>
      </c>
      <c r="BH64" s="242"/>
      <c r="BI64" s="242"/>
      <c r="BJ64" s="241"/>
      <c r="BK64" s="285">
        <v>1035000</v>
      </c>
      <c r="BL64" s="251">
        <f>DI64+FE64+HB64+IX64+LF64+NB64+OX64+QT64+SP64</f>
        <v>370000</v>
      </c>
      <c r="BM64" s="285">
        <f>1035000-BL64</f>
        <v>665000</v>
      </c>
      <c r="BN64" s="251"/>
      <c r="BO64" s="238">
        <f t="shared" si="346"/>
        <v>665000</v>
      </c>
      <c r="BP64" s="251">
        <f t="shared" si="347"/>
        <v>665000</v>
      </c>
      <c r="BQ64" s="251"/>
      <c r="BR64" s="251"/>
      <c r="BS64" s="251"/>
      <c r="BT64" s="238">
        <f t="shared" si="348"/>
        <v>665000</v>
      </c>
      <c r="BU64" s="251"/>
      <c r="BV64" s="251">
        <v>7395</v>
      </c>
      <c r="BW64" s="251"/>
      <c r="BX64" s="238">
        <f t="shared" si="50"/>
        <v>7395</v>
      </c>
      <c r="BY64" s="251"/>
      <c r="BZ64" s="251"/>
      <c r="CA64" s="251"/>
      <c r="CB64" s="238">
        <f t="shared" si="51"/>
        <v>0</v>
      </c>
      <c r="CC64" s="251"/>
      <c r="CD64" s="251"/>
      <c r="CE64" s="251"/>
      <c r="CF64" s="238">
        <f t="shared" si="104"/>
        <v>0</v>
      </c>
      <c r="CG64" s="251"/>
      <c r="CH64" s="251"/>
      <c r="CI64" s="251"/>
      <c r="CJ64" s="251">
        <f t="shared" si="390"/>
        <v>0</v>
      </c>
      <c r="CK64" s="238">
        <f t="shared" si="149"/>
        <v>7395</v>
      </c>
      <c r="CL64" s="251"/>
      <c r="CM64" s="251">
        <v>7395</v>
      </c>
      <c r="CN64" s="251"/>
      <c r="CO64" s="238">
        <f t="shared" si="400"/>
        <v>7395</v>
      </c>
      <c r="CP64" s="251"/>
      <c r="CQ64" s="251"/>
      <c r="CR64" s="251"/>
      <c r="CS64" s="238">
        <f t="shared" si="401"/>
        <v>0</v>
      </c>
      <c r="CT64" s="251"/>
      <c r="CU64" s="251"/>
      <c r="CV64" s="251"/>
      <c r="CW64" s="238">
        <f t="shared" si="402"/>
        <v>0</v>
      </c>
      <c r="CX64" s="251"/>
      <c r="CY64" s="251"/>
      <c r="CZ64" s="251"/>
      <c r="DA64" s="251">
        <f t="shared" si="391"/>
        <v>0</v>
      </c>
      <c r="DB64" s="238">
        <f t="shared" si="349"/>
        <v>7395</v>
      </c>
      <c r="DC64" s="251"/>
      <c r="DD64" s="251">
        <f t="shared" si="150"/>
        <v>657605</v>
      </c>
      <c r="DE64" s="238"/>
      <c r="DF64" s="238"/>
      <c r="DG64" s="243">
        <f t="shared" si="151"/>
        <v>0</v>
      </c>
      <c r="DH64" s="244"/>
      <c r="DI64" s="250"/>
      <c r="DJ64" s="250"/>
      <c r="DK64" s="250">
        <f t="shared" si="350"/>
        <v>0</v>
      </c>
      <c r="DL64" s="250">
        <f t="shared" si="351"/>
        <v>0</v>
      </c>
      <c r="DM64" s="250"/>
      <c r="DN64" s="250"/>
      <c r="DO64" s="250"/>
      <c r="DP64" s="238">
        <f t="shared" si="352"/>
        <v>0</v>
      </c>
      <c r="DQ64" s="250">
        <v>225</v>
      </c>
      <c r="DR64" s="250">
        <v>10677.25</v>
      </c>
      <c r="DS64" s="250"/>
      <c r="DT64" s="238">
        <f t="shared" si="265"/>
        <v>10902.25</v>
      </c>
      <c r="DU64" s="250"/>
      <c r="DV64" s="250"/>
      <c r="DW64" s="250"/>
      <c r="DX64" s="238">
        <f t="shared" si="266"/>
        <v>0</v>
      </c>
      <c r="DY64" s="250"/>
      <c r="DZ64" s="250"/>
      <c r="EA64" s="250"/>
      <c r="EB64" s="238">
        <f t="shared" si="267"/>
        <v>0</v>
      </c>
      <c r="EC64" s="250"/>
      <c r="ED64" s="309"/>
      <c r="EE64" s="250"/>
      <c r="EF64" s="265">
        <f t="shared" si="152"/>
        <v>0</v>
      </c>
      <c r="EG64" s="259">
        <f t="shared" si="353"/>
        <v>10902.25</v>
      </c>
      <c r="EH64" s="250">
        <v>225</v>
      </c>
      <c r="EI64" s="250">
        <v>10677.25</v>
      </c>
      <c r="EJ64" s="250"/>
      <c r="EK64" s="238">
        <f t="shared" si="403"/>
        <v>10902.25</v>
      </c>
      <c r="EL64" s="250"/>
      <c r="EM64" s="250"/>
      <c r="EN64" s="250"/>
      <c r="EO64" s="238">
        <f t="shared" si="59"/>
        <v>0</v>
      </c>
      <c r="EP64" s="250"/>
      <c r="EQ64" s="250"/>
      <c r="ER64" s="250"/>
      <c r="ES64" s="238">
        <f t="shared" si="268"/>
        <v>0</v>
      </c>
      <c r="ET64" s="250"/>
      <c r="EU64" s="309"/>
      <c r="EV64" s="250"/>
      <c r="EW64" s="265">
        <f t="shared" si="154"/>
        <v>0</v>
      </c>
      <c r="EX64" s="260">
        <f t="shared" si="269"/>
        <v>10902.25</v>
      </c>
      <c r="EY64" s="238">
        <f t="shared" si="354"/>
        <v>0</v>
      </c>
      <c r="EZ64" s="250">
        <f t="shared" si="155"/>
        <v>-10902.25</v>
      </c>
      <c r="FA64" s="238"/>
      <c r="FB64" s="238"/>
      <c r="FC64" s="246">
        <f t="shared" si="108"/>
        <v>0</v>
      </c>
      <c r="FD64" s="244"/>
      <c r="FE64" s="250"/>
      <c r="FF64" s="250"/>
      <c r="FG64" s="250">
        <f t="shared" si="355"/>
        <v>0</v>
      </c>
      <c r="FH64" s="250">
        <f t="shared" si="356"/>
        <v>0</v>
      </c>
      <c r="FI64" s="250"/>
      <c r="FJ64" s="250"/>
      <c r="FK64" s="250"/>
      <c r="FL64" s="238">
        <f t="shared" si="357"/>
        <v>0</v>
      </c>
      <c r="FM64" s="250"/>
      <c r="FN64" s="267"/>
      <c r="FO64" s="250"/>
      <c r="FP64" s="238">
        <f t="shared" si="404"/>
        <v>0</v>
      </c>
      <c r="FQ64" s="267"/>
      <c r="FR64" s="267"/>
      <c r="FS64" s="267"/>
      <c r="FT64" s="238">
        <f t="shared" si="271"/>
        <v>0</v>
      </c>
      <c r="FU64" s="250"/>
      <c r="FV64" s="250"/>
      <c r="FW64" s="250"/>
      <c r="FX64" s="238">
        <f t="shared" si="272"/>
        <v>0</v>
      </c>
      <c r="FY64" s="250"/>
      <c r="FZ64" s="250"/>
      <c r="GA64" s="250"/>
      <c r="GB64" s="265">
        <f t="shared" si="156"/>
        <v>0</v>
      </c>
      <c r="GC64" s="259">
        <f t="shared" si="358"/>
        <v>0</v>
      </c>
      <c r="GD64" s="267"/>
      <c r="GE64" s="267"/>
      <c r="GF64" s="267"/>
      <c r="GG64" s="238">
        <f t="shared" si="405"/>
        <v>0</v>
      </c>
      <c r="GH64" s="267"/>
      <c r="GI64" s="267"/>
      <c r="GJ64" s="267"/>
      <c r="GK64" s="238">
        <f t="shared" si="274"/>
        <v>0</v>
      </c>
      <c r="GL64" s="250"/>
      <c r="GM64" s="250"/>
      <c r="GN64" s="250"/>
      <c r="GO64" s="238">
        <f t="shared" si="275"/>
        <v>0</v>
      </c>
      <c r="GP64" s="250"/>
      <c r="GQ64" s="250"/>
      <c r="GR64" s="250"/>
      <c r="GS64" s="265">
        <f t="shared" si="157"/>
        <v>0</v>
      </c>
      <c r="GT64" s="260">
        <f t="shared" si="276"/>
        <v>0</v>
      </c>
      <c r="GU64" s="238">
        <f t="shared" si="359"/>
        <v>0</v>
      </c>
      <c r="GV64" s="250">
        <f t="shared" si="67"/>
        <v>0</v>
      </c>
      <c r="GW64" s="238"/>
      <c r="GX64" s="238"/>
      <c r="GY64" s="246">
        <f t="shared" si="112"/>
        <v>0</v>
      </c>
      <c r="GZ64" s="244"/>
      <c r="HA64" s="244"/>
      <c r="HB64" s="250">
        <v>110000</v>
      </c>
      <c r="HC64" s="250"/>
      <c r="HD64" s="250">
        <f t="shared" si="392"/>
        <v>110000</v>
      </c>
      <c r="HE64" s="250">
        <f t="shared" si="360"/>
        <v>110000</v>
      </c>
      <c r="HF64" s="250"/>
      <c r="HG64" s="250"/>
      <c r="HH64" s="238"/>
      <c r="HI64" s="238">
        <f t="shared" si="361"/>
        <v>110000</v>
      </c>
      <c r="HJ64" s="250"/>
      <c r="HK64" s="267">
        <v>5931.75</v>
      </c>
      <c r="HL64" s="250"/>
      <c r="HM64" s="238">
        <f t="shared" si="406"/>
        <v>5931.75</v>
      </c>
      <c r="HN64" s="267"/>
      <c r="HO64" s="267"/>
      <c r="HP64" s="267"/>
      <c r="HQ64" s="238">
        <f t="shared" si="278"/>
        <v>0</v>
      </c>
      <c r="HR64" s="250"/>
      <c r="HS64" s="250"/>
      <c r="HT64" s="250"/>
      <c r="HU64" s="238">
        <f t="shared" si="279"/>
        <v>0</v>
      </c>
      <c r="HV64" s="250"/>
      <c r="HW64" s="250"/>
      <c r="HX64" s="250"/>
      <c r="HY64" s="265">
        <f t="shared" si="158"/>
        <v>0</v>
      </c>
      <c r="HZ64" s="259">
        <f t="shared" si="280"/>
        <v>5931.75</v>
      </c>
      <c r="IA64" s="250"/>
      <c r="IB64" s="267"/>
      <c r="IC64" s="250"/>
      <c r="ID64" s="238">
        <f t="shared" si="407"/>
        <v>0</v>
      </c>
      <c r="IE64" s="267"/>
      <c r="IF64" s="267"/>
      <c r="IG64" s="267"/>
      <c r="IH64" s="238">
        <f t="shared" si="282"/>
        <v>0</v>
      </c>
      <c r="II64" s="250"/>
      <c r="IJ64" s="250"/>
      <c r="IK64" s="250"/>
      <c r="IL64" s="238">
        <f t="shared" si="283"/>
        <v>0</v>
      </c>
      <c r="IM64" s="250"/>
      <c r="IN64" s="250"/>
      <c r="IO64" s="250"/>
      <c r="IP64" s="265">
        <f t="shared" si="284"/>
        <v>0</v>
      </c>
      <c r="IQ64" s="260">
        <f t="shared" si="285"/>
        <v>0</v>
      </c>
      <c r="IR64" s="238">
        <f t="shared" si="362"/>
        <v>0</v>
      </c>
      <c r="IS64" s="250">
        <f t="shared" si="73"/>
        <v>104068.25</v>
      </c>
      <c r="IT64" s="238"/>
      <c r="IU64" s="238"/>
      <c r="IV64" s="246">
        <f t="shared" si="286"/>
        <v>5931.75</v>
      </c>
      <c r="IW64" s="244"/>
      <c r="IX64" s="254">
        <f>185000-50000-10000-25000-10000</f>
        <v>90000</v>
      </c>
      <c r="IY64" s="254"/>
      <c r="IZ64" s="247">
        <f t="shared" ref="IZ64:IZ68" si="420">IX64</f>
        <v>90000</v>
      </c>
      <c r="JA64" s="254">
        <f t="shared" ref="JA64:JA68" si="421">IZ64</f>
        <v>90000</v>
      </c>
      <c r="JB64" s="254"/>
      <c r="JC64" s="254"/>
      <c r="JD64" s="254"/>
      <c r="JE64" s="247">
        <f t="shared" ref="JE64:JE68" si="422">SUM(JA64+JB64-JC64+JD64)</f>
        <v>90000</v>
      </c>
      <c r="JF64" s="254">
        <v>1243.5</v>
      </c>
      <c r="JG64" s="269"/>
      <c r="JH64" s="254">
        <v>10770.44</v>
      </c>
      <c r="JI64" s="247">
        <f t="shared" si="394"/>
        <v>12013.94</v>
      </c>
      <c r="JJ64" s="269">
        <v>0</v>
      </c>
      <c r="JK64" s="269">
        <v>62201.5</v>
      </c>
      <c r="JL64" s="269">
        <v>1711</v>
      </c>
      <c r="JM64" s="247">
        <f>JJ64+JK64+JL64</f>
        <v>63912.5</v>
      </c>
      <c r="JN64" s="254">
        <v>3994.75</v>
      </c>
      <c r="JO64" s="254">
        <v>420</v>
      </c>
      <c r="JP64" s="254">
        <f>653+920</f>
        <v>1573</v>
      </c>
      <c r="JQ64" s="247">
        <f t="shared" si="393"/>
        <v>5987.75</v>
      </c>
      <c r="JR64" s="254"/>
      <c r="JS64" s="254"/>
      <c r="JT64" s="254"/>
      <c r="JU64" s="270"/>
      <c r="JV64" s="261">
        <f t="shared" si="395"/>
        <v>81914.19</v>
      </c>
      <c r="JW64" s="558">
        <v>1243.5</v>
      </c>
      <c r="JX64" s="588"/>
      <c r="JY64" s="589"/>
      <c r="JZ64" s="572"/>
      <c r="KA64" s="254">
        <v>10770.44</v>
      </c>
      <c r="KB64" s="247">
        <f>JW64+JZ64+KA64</f>
        <v>12013.94</v>
      </c>
      <c r="KC64" s="269">
        <v>0</v>
      </c>
      <c r="KD64" s="269">
        <v>62201.5</v>
      </c>
      <c r="KE64" s="269">
        <v>1711</v>
      </c>
      <c r="KF64" s="247">
        <f>KC64+KD64+KE64</f>
        <v>63912.5</v>
      </c>
      <c r="KG64" s="254">
        <v>3994.75</v>
      </c>
      <c r="KH64" s="254">
        <v>420</v>
      </c>
      <c r="KI64" s="254">
        <v>1573</v>
      </c>
      <c r="KJ64" s="247">
        <f t="shared" si="396"/>
        <v>5987.75</v>
      </c>
      <c r="KK64" s="254"/>
      <c r="KL64" s="254"/>
      <c r="KM64" s="254"/>
      <c r="KN64" s="270"/>
      <c r="KO64" s="262">
        <f>JI64+KF64+KJ64+KN64</f>
        <v>81914.19</v>
      </c>
      <c r="KP64" s="247"/>
      <c r="KQ64" s="254">
        <f>JE64-JV64</f>
        <v>8085.8099999999977</v>
      </c>
      <c r="KR64" s="247"/>
      <c r="KS64" s="248"/>
      <c r="KT64" s="211">
        <f>JV64-KO64</f>
        <v>0</v>
      </c>
      <c r="KU64" s="211"/>
      <c r="KV64" s="211"/>
      <c r="KW64" s="211"/>
      <c r="KX64" s="211"/>
      <c r="KY64" s="211"/>
      <c r="KZ64" s="211"/>
      <c r="LA64" s="211"/>
      <c r="LB64" s="211"/>
      <c r="LC64" s="211"/>
      <c r="LD64" s="211"/>
      <c r="LF64" s="193">
        <v>170000</v>
      </c>
      <c r="LG64" s="193"/>
      <c r="LH64" s="194">
        <f t="shared" si="363"/>
        <v>170000</v>
      </c>
      <c r="LI64" s="193">
        <f t="shared" si="364"/>
        <v>170000</v>
      </c>
      <c r="LJ64" s="193"/>
      <c r="LK64" s="193"/>
      <c r="LL64" s="193"/>
      <c r="LM64" s="194">
        <f t="shared" si="365"/>
        <v>170000</v>
      </c>
      <c r="LN64" s="193"/>
      <c r="LO64" s="189"/>
      <c r="LP64" s="193"/>
      <c r="LQ64" s="194">
        <f t="shared" si="408"/>
        <v>0</v>
      </c>
      <c r="LR64" s="189"/>
      <c r="LS64" s="189"/>
      <c r="LT64" s="189"/>
      <c r="LU64" s="194">
        <f t="shared" si="288"/>
        <v>0</v>
      </c>
      <c r="LV64" s="193"/>
      <c r="LW64" s="193"/>
      <c r="LX64" s="193"/>
      <c r="LY64" s="194">
        <f t="shared" si="289"/>
        <v>0</v>
      </c>
      <c r="LZ64" s="193"/>
      <c r="MA64" s="193"/>
      <c r="MB64" s="193"/>
      <c r="MC64" s="123">
        <f t="shared" si="160"/>
        <v>0</v>
      </c>
      <c r="MD64" s="121">
        <f t="shared" si="366"/>
        <v>0</v>
      </c>
      <c r="ME64" s="193"/>
      <c r="MF64" s="189"/>
      <c r="MG64" s="193"/>
      <c r="MH64" s="194">
        <f t="shared" si="409"/>
        <v>0</v>
      </c>
      <c r="MI64" s="189"/>
      <c r="MJ64" s="189"/>
      <c r="MK64" s="189"/>
      <c r="ML64" s="194">
        <f t="shared" si="291"/>
        <v>0</v>
      </c>
      <c r="MM64" s="193"/>
      <c r="MN64" s="193"/>
      <c r="MO64" s="193"/>
      <c r="MP64" s="194">
        <f t="shared" si="292"/>
        <v>0</v>
      </c>
      <c r="MQ64" s="193"/>
      <c r="MR64" s="193"/>
      <c r="MS64" s="193"/>
      <c r="MT64" s="123">
        <f t="shared" si="293"/>
        <v>0</v>
      </c>
      <c r="MU64" s="121">
        <f t="shared" si="367"/>
        <v>0</v>
      </c>
      <c r="MV64" s="17">
        <f t="shared" si="368"/>
        <v>0</v>
      </c>
      <c r="MW64" s="193">
        <f t="shared" si="79"/>
        <v>170000</v>
      </c>
      <c r="MX64" s="194"/>
      <c r="MY64" s="194"/>
      <c r="MZ64" s="115">
        <f t="shared" si="162"/>
        <v>0</v>
      </c>
      <c r="NB64" s="193"/>
      <c r="NC64" s="193"/>
      <c r="ND64" s="194">
        <f t="shared" si="369"/>
        <v>0</v>
      </c>
      <c r="NE64" s="193"/>
      <c r="NF64" s="193"/>
      <c r="NG64" s="193"/>
      <c r="NH64" s="193"/>
      <c r="NI64" s="194">
        <f t="shared" si="370"/>
        <v>0</v>
      </c>
      <c r="NJ64" s="193"/>
      <c r="NK64" s="189"/>
      <c r="NL64" s="193"/>
      <c r="NM64" s="194">
        <f t="shared" si="410"/>
        <v>0</v>
      </c>
      <c r="NN64" s="189"/>
      <c r="NO64" s="189"/>
      <c r="NP64" s="189"/>
      <c r="NQ64" s="194">
        <f t="shared" si="295"/>
        <v>0</v>
      </c>
      <c r="NR64" s="193"/>
      <c r="NS64" s="193"/>
      <c r="NT64" s="193"/>
      <c r="NU64" s="194">
        <f t="shared" si="296"/>
        <v>0</v>
      </c>
      <c r="NV64" s="193"/>
      <c r="NW64" s="193"/>
      <c r="NX64" s="193"/>
      <c r="NY64" s="123">
        <f t="shared" si="163"/>
        <v>0</v>
      </c>
      <c r="NZ64" s="121">
        <f t="shared" si="297"/>
        <v>0</v>
      </c>
      <c r="OA64" s="189"/>
      <c r="OB64" s="189"/>
      <c r="OC64" s="189"/>
      <c r="OD64" s="194">
        <f t="shared" si="411"/>
        <v>0</v>
      </c>
      <c r="OE64" s="189"/>
      <c r="OF64" s="189"/>
      <c r="OG64" s="189"/>
      <c r="OH64" s="194">
        <f t="shared" si="299"/>
        <v>0</v>
      </c>
      <c r="OI64" s="193"/>
      <c r="OJ64" s="193"/>
      <c r="OK64" s="193"/>
      <c r="OL64" s="194">
        <f t="shared" si="300"/>
        <v>0</v>
      </c>
      <c r="OM64" s="193"/>
      <c r="ON64" s="193"/>
      <c r="OO64" s="193"/>
      <c r="OP64" s="123">
        <f t="shared" si="164"/>
        <v>0</v>
      </c>
      <c r="OQ64" s="122">
        <f t="shared" si="301"/>
        <v>0</v>
      </c>
      <c r="OR64" s="17">
        <f t="shared" si="371"/>
        <v>0</v>
      </c>
      <c r="OS64" s="193">
        <f t="shared" si="84"/>
        <v>0</v>
      </c>
      <c r="OT64" s="194"/>
      <c r="OU64" s="194"/>
      <c r="OV64" s="115">
        <f t="shared" si="302"/>
        <v>0</v>
      </c>
      <c r="OX64" s="193"/>
      <c r="OY64" s="193"/>
      <c r="OZ64" s="194">
        <f t="shared" si="372"/>
        <v>0</v>
      </c>
      <c r="PA64" s="193">
        <f t="shared" si="373"/>
        <v>0</v>
      </c>
      <c r="PB64" s="193"/>
      <c r="PC64" s="193"/>
      <c r="PD64" s="193"/>
      <c r="PE64" s="194">
        <f t="shared" si="374"/>
        <v>0</v>
      </c>
      <c r="PF64" s="193"/>
      <c r="PG64" s="189"/>
      <c r="PH64" s="193"/>
      <c r="PI64" s="194">
        <f t="shared" si="412"/>
        <v>0</v>
      </c>
      <c r="PJ64" s="189"/>
      <c r="PK64" s="189"/>
      <c r="PL64" s="189"/>
      <c r="PM64" s="194">
        <f t="shared" si="304"/>
        <v>0</v>
      </c>
      <c r="PN64" s="193"/>
      <c r="PO64" s="193"/>
      <c r="PP64" s="193"/>
      <c r="PQ64" s="194">
        <f t="shared" si="305"/>
        <v>0</v>
      </c>
      <c r="PR64" s="193"/>
      <c r="PS64" s="193"/>
      <c r="PT64" s="193"/>
      <c r="PU64" s="123">
        <f t="shared" si="165"/>
        <v>0</v>
      </c>
      <c r="PV64" s="121">
        <f t="shared" si="375"/>
        <v>0</v>
      </c>
      <c r="PW64" s="193"/>
      <c r="PX64" s="189"/>
      <c r="PY64" s="193"/>
      <c r="PZ64" s="194">
        <f t="shared" si="413"/>
        <v>0</v>
      </c>
      <c r="QA64" s="189"/>
      <c r="QB64" s="189"/>
      <c r="QC64" s="189"/>
      <c r="QD64" s="194">
        <f t="shared" si="307"/>
        <v>0</v>
      </c>
      <c r="QE64" s="193"/>
      <c r="QF64" s="193"/>
      <c r="QG64" s="193"/>
      <c r="QH64" s="194">
        <f t="shared" si="308"/>
        <v>0</v>
      </c>
      <c r="QI64" s="193"/>
      <c r="QJ64" s="193"/>
      <c r="QK64" s="193"/>
      <c r="QL64" s="123">
        <f t="shared" si="309"/>
        <v>0</v>
      </c>
      <c r="QM64" s="122">
        <f t="shared" si="310"/>
        <v>0</v>
      </c>
      <c r="QN64" s="17">
        <f t="shared" si="376"/>
        <v>0</v>
      </c>
      <c r="QO64" s="193">
        <f t="shared" si="89"/>
        <v>0</v>
      </c>
      <c r="QP64" s="194"/>
      <c r="QQ64" s="194"/>
      <c r="QR64" s="115">
        <f t="shared" si="129"/>
        <v>0</v>
      </c>
      <c r="QT64" s="193"/>
      <c r="QU64" s="193"/>
      <c r="QV64" s="194">
        <f t="shared" si="377"/>
        <v>0</v>
      </c>
      <c r="QW64" s="193">
        <f t="shared" si="378"/>
        <v>0</v>
      </c>
      <c r="QX64" s="193"/>
      <c r="QY64" s="193"/>
      <c r="QZ64" s="193"/>
      <c r="RA64" s="194">
        <f t="shared" si="379"/>
        <v>0</v>
      </c>
      <c r="RB64" s="193"/>
      <c r="RC64" s="189"/>
      <c r="RD64" s="193"/>
      <c r="RE64" s="194">
        <f t="shared" si="414"/>
        <v>0</v>
      </c>
      <c r="RF64" s="189"/>
      <c r="RG64" s="189"/>
      <c r="RH64" s="189"/>
      <c r="RI64" s="194">
        <f t="shared" si="312"/>
        <v>0</v>
      </c>
      <c r="RJ64" s="193"/>
      <c r="RK64" s="193"/>
      <c r="RL64" s="193"/>
      <c r="RM64" s="194">
        <f t="shared" si="313"/>
        <v>0</v>
      </c>
      <c r="RN64" s="193"/>
      <c r="RO64" s="193"/>
      <c r="RP64" s="193"/>
      <c r="RQ64" s="123">
        <f t="shared" si="314"/>
        <v>0</v>
      </c>
      <c r="RR64" s="121">
        <f t="shared" si="380"/>
        <v>0</v>
      </c>
      <c r="RS64" s="193"/>
      <c r="RT64" s="189"/>
      <c r="RU64" s="193"/>
      <c r="RV64" s="194">
        <f t="shared" si="415"/>
        <v>0</v>
      </c>
      <c r="RW64" s="189"/>
      <c r="RX64" s="189"/>
      <c r="RY64" s="189"/>
      <c r="RZ64" s="194">
        <f t="shared" si="316"/>
        <v>0</v>
      </c>
      <c r="SA64" s="193"/>
      <c r="SB64" s="193"/>
      <c r="SC64" s="193"/>
      <c r="SD64" s="194">
        <f t="shared" si="317"/>
        <v>0</v>
      </c>
      <c r="SE64" s="193"/>
      <c r="SF64" s="193"/>
      <c r="SG64" s="193"/>
      <c r="SH64" s="123">
        <f t="shared" si="318"/>
        <v>0</v>
      </c>
      <c r="SI64" s="122">
        <f t="shared" si="319"/>
        <v>0</v>
      </c>
      <c r="SJ64" s="17">
        <f t="shared" si="381"/>
        <v>0</v>
      </c>
      <c r="SK64" s="193">
        <f t="shared" si="93"/>
        <v>0</v>
      </c>
      <c r="SL64" s="194"/>
      <c r="SM64" s="194"/>
      <c r="SN64" s="115">
        <f t="shared" si="136"/>
        <v>0</v>
      </c>
      <c r="SP64" s="193"/>
      <c r="SQ64" s="193"/>
      <c r="SR64" s="194">
        <f t="shared" si="382"/>
        <v>0</v>
      </c>
      <c r="SS64" s="193">
        <f t="shared" si="383"/>
        <v>0</v>
      </c>
      <c r="ST64" s="193"/>
      <c r="SU64" s="193"/>
      <c r="SV64" s="193"/>
      <c r="SW64" s="194">
        <f t="shared" si="384"/>
        <v>0</v>
      </c>
      <c r="SX64" s="193"/>
      <c r="SY64" s="189"/>
      <c r="SZ64" s="193"/>
      <c r="TA64" s="194">
        <f t="shared" si="416"/>
        <v>0</v>
      </c>
      <c r="TB64" s="189"/>
      <c r="TC64" s="189"/>
      <c r="TD64" s="189"/>
      <c r="TE64" s="194">
        <f t="shared" si="321"/>
        <v>0</v>
      </c>
      <c r="TF64" s="193"/>
      <c r="TG64" s="193"/>
      <c r="TH64" s="193"/>
      <c r="TI64" s="194">
        <f t="shared" si="322"/>
        <v>0</v>
      </c>
      <c r="TJ64" s="193"/>
      <c r="TK64" s="193"/>
      <c r="TL64" s="193"/>
      <c r="TM64" s="123">
        <f t="shared" si="323"/>
        <v>0</v>
      </c>
      <c r="TN64" s="121">
        <f t="shared" si="324"/>
        <v>0</v>
      </c>
      <c r="TO64" s="193"/>
      <c r="TP64" s="189"/>
      <c r="TQ64" s="193"/>
      <c r="TR64" s="194">
        <f t="shared" si="417"/>
        <v>0</v>
      </c>
      <c r="TS64" s="189"/>
      <c r="TT64" s="189"/>
      <c r="TU64" s="189"/>
      <c r="TV64" s="194">
        <f t="shared" si="326"/>
        <v>0</v>
      </c>
      <c r="TW64" s="193"/>
      <c r="TX64" s="193"/>
      <c r="TY64" s="193"/>
      <c r="TZ64" s="194">
        <f t="shared" si="327"/>
        <v>0</v>
      </c>
      <c r="UA64" s="193"/>
      <c r="UB64" s="193"/>
      <c r="UC64" s="193"/>
      <c r="UD64" s="123">
        <f t="shared" si="328"/>
        <v>0</v>
      </c>
      <c r="UE64" s="122">
        <f t="shared" si="329"/>
        <v>0</v>
      </c>
      <c r="UF64" s="17">
        <f t="shared" si="385"/>
        <v>0</v>
      </c>
      <c r="UG64" s="193">
        <f t="shared" si="98"/>
        <v>0</v>
      </c>
      <c r="UH64" s="194"/>
      <c r="UI64" s="194"/>
      <c r="UJ64" s="194"/>
      <c r="UK64" s="115">
        <f t="shared" si="141"/>
        <v>0</v>
      </c>
      <c r="UL64" s="115">
        <f>CK64+EG64+GC64+HZ64+JV64+MD64+NZ64+PV64+RR64+TN64</f>
        <v>106143.19</v>
      </c>
      <c r="UM64" s="115">
        <f>UL64-AF64</f>
        <v>0</v>
      </c>
      <c r="UN64" s="115">
        <f>DB64+EX64+GT64+IQ64+KO64+MU64+OQ64+QM64+SI64+UE64</f>
        <v>100211.44</v>
      </c>
      <c r="UO64" s="115">
        <f>UN64-AW64</f>
        <v>0</v>
      </c>
      <c r="UP64" s="115"/>
      <c r="UQ64" s="115"/>
      <c r="UR64" s="115">
        <f>BU64+DQ64+FM64+HJ64+JF64+LN64+NJ64+PF64+RB64+SX64</f>
        <v>1468.5</v>
      </c>
      <c r="US64" s="115">
        <f>UR64-P64</f>
        <v>0</v>
      </c>
      <c r="UT64" s="115"/>
      <c r="UU64" s="115"/>
      <c r="UV64" s="115"/>
      <c r="UW64" s="115">
        <f>H64</f>
        <v>1035000</v>
      </c>
      <c r="UX64" s="115">
        <f>AF64</f>
        <v>106143.19</v>
      </c>
      <c r="UY64" s="115"/>
      <c r="UZ64" s="115"/>
      <c r="VA64" s="130">
        <f t="shared" si="386"/>
        <v>0</v>
      </c>
      <c r="VB64" s="193">
        <f>BM64+DI64+FE64+HB64+IX64+LF64+NB64+OX64+QT64+SP64</f>
        <v>1035000</v>
      </c>
      <c r="VC64" s="193">
        <f>BN64+DJ64+FF64+HC64+IY64+LG64+NC64+OY64+QU64+SQ64</f>
        <v>0</v>
      </c>
      <c r="VD64" s="194">
        <f t="shared" si="330"/>
        <v>1035000</v>
      </c>
      <c r="VE64" s="193">
        <f t="shared" si="387"/>
        <v>1035000</v>
      </c>
      <c r="VF64" s="193"/>
      <c r="VG64" s="193"/>
      <c r="VH64" s="193"/>
      <c r="VI64" s="194">
        <f t="shared" si="388"/>
        <v>1035000</v>
      </c>
      <c r="VJ64" s="193"/>
      <c r="VK64" s="189"/>
      <c r="VL64" s="193"/>
      <c r="VM64" s="194">
        <f t="shared" si="418"/>
        <v>0</v>
      </c>
      <c r="VN64" s="189"/>
      <c r="VO64" s="189"/>
      <c r="VP64" s="189"/>
      <c r="VQ64" s="194">
        <f t="shared" si="332"/>
        <v>0</v>
      </c>
      <c r="VR64" s="193"/>
      <c r="VS64" s="193"/>
      <c r="VT64" s="193"/>
      <c r="VU64" s="194">
        <f t="shared" si="333"/>
        <v>0</v>
      </c>
      <c r="VV64" s="193"/>
      <c r="VW64" s="193"/>
      <c r="VX64" s="193"/>
      <c r="VY64" s="193"/>
      <c r="VZ64" s="121">
        <f t="shared" si="334"/>
        <v>0</v>
      </c>
      <c r="WA64" s="189"/>
      <c r="WB64" s="189"/>
      <c r="WC64" s="189"/>
      <c r="WD64" s="194">
        <f t="shared" si="419"/>
        <v>0</v>
      </c>
      <c r="WE64" s="189"/>
      <c r="WF64" s="189"/>
      <c r="WG64" s="189"/>
      <c r="WH64" s="194">
        <f t="shared" si="336"/>
        <v>0</v>
      </c>
      <c r="WI64" s="193"/>
      <c r="WJ64" s="193"/>
      <c r="WK64" s="193"/>
      <c r="WL64" s="194">
        <f t="shared" si="337"/>
        <v>0</v>
      </c>
      <c r="WM64" s="193"/>
      <c r="WN64" s="193"/>
      <c r="WO64" s="193"/>
      <c r="WP64" s="193"/>
      <c r="WQ64" s="122">
        <f t="shared" si="338"/>
        <v>0</v>
      </c>
      <c r="WR64" s="129">
        <f t="shared" si="389"/>
        <v>0</v>
      </c>
      <c r="WS64" s="120"/>
      <c r="WT64" s="194"/>
      <c r="WU64" s="194"/>
      <c r="WV64" s="115">
        <f t="shared" si="339"/>
        <v>0</v>
      </c>
      <c r="WY64" s="115">
        <f>VI64-BT64-DP64-FL64-HI64-JE64-LM64-NI64-PE64-RA64-SW64</f>
        <v>0</v>
      </c>
      <c r="WZ64" s="115">
        <f>VD64-BO64-DK64-FG64-HD64-IZ64-LH64-ND64-OZ64-QV64-SR64</f>
        <v>0</v>
      </c>
    </row>
    <row r="65" spans="1:624" s="116" customFormat="1" ht="13.5" x14ac:dyDescent="0.25">
      <c r="A65" s="444"/>
      <c r="B65" s="481" t="s">
        <v>335</v>
      </c>
      <c r="C65" s="419"/>
      <c r="D65" s="419"/>
      <c r="E65" s="419"/>
      <c r="F65" s="307"/>
      <c r="G65" s="308" t="s">
        <v>336</v>
      </c>
      <c r="H65" s="250"/>
      <c r="I65" s="250"/>
      <c r="J65" s="238"/>
      <c r="K65" s="250"/>
      <c r="L65" s="250"/>
      <c r="M65" s="250"/>
      <c r="N65" s="250"/>
      <c r="O65" s="238"/>
      <c r="P65" s="250"/>
      <c r="Q65" s="250"/>
      <c r="R65" s="250"/>
      <c r="S65" s="238"/>
      <c r="T65" s="250"/>
      <c r="U65" s="250"/>
      <c r="V65" s="250"/>
      <c r="W65" s="238"/>
      <c r="X65" s="250"/>
      <c r="Y65" s="250"/>
      <c r="Z65" s="250"/>
      <c r="AA65" s="238"/>
      <c r="AB65" s="250"/>
      <c r="AC65" s="250"/>
      <c r="AD65" s="250"/>
      <c r="AE65" s="250"/>
      <c r="AF65" s="238"/>
      <c r="AG65" s="250"/>
      <c r="AH65" s="250"/>
      <c r="AI65" s="250"/>
      <c r="AJ65" s="238"/>
      <c r="AK65" s="250"/>
      <c r="AL65" s="250"/>
      <c r="AM65" s="250"/>
      <c r="AN65" s="238"/>
      <c r="AO65" s="250"/>
      <c r="AP65" s="250"/>
      <c r="AQ65" s="250"/>
      <c r="AR65" s="238"/>
      <c r="AS65" s="250"/>
      <c r="AT65" s="250"/>
      <c r="AU65" s="250"/>
      <c r="AV65" s="238"/>
      <c r="AW65" s="238"/>
      <c r="AX65" s="250"/>
      <c r="AY65" s="238"/>
      <c r="AZ65" s="238"/>
      <c r="BA65" s="238"/>
      <c r="BB65" s="239"/>
      <c r="BC65" s="239"/>
      <c r="BD65" s="238"/>
      <c r="BE65" s="240"/>
      <c r="BF65" s="241"/>
      <c r="BG65" s="241"/>
      <c r="BH65" s="242"/>
      <c r="BI65" s="242"/>
      <c r="BJ65" s="241"/>
      <c r="BK65" s="285"/>
      <c r="BL65" s="251"/>
      <c r="BM65" s="285"/>
      <c r="BN65" s="251"/>
      <c r="BO65" s="238"/>
      <c r="BP65" s="251"/>
      <c r="BQ65" s="251"/>
      <c r="BR65" s="251"/>
      <c r="BS65" s="251"/>
      <c r="BT65" s="238"/>
      <c r="BU65" s="251"/>
      <c r="BV65" s="251"/>
      <c r="BW65" s="251"/>
      <c r="BX65" s="238"/>
      <c r="BY65" s="251"/>
      <c r="BZ65" s="251"/>
      <c r="CA65" s="251"/>
      <c r="CB65" s="238"/>
      <c r="CC65" s="251"/>
      <c r="CD65" s="251"/>
      <c r="CE65" s="251"/>
      <c r="CF65" s="238"/>
      <c r="CG65" s="251"/>
      <c r="CH65" s="251"/>
      <c r="CI65" s="251"/>
      <c r="CJ65" s="251"/>
      <c r="CK65" s="238"/>
      <c r="CL65" s="251"/>
      <c r="CM65" s="251"/>
      <c r="CN65" s="251"/>
      <c r="CO65" s="238"/>
      <c r="CP65" s="251"/>
      <c r="CQ65" s="251"/>
      <c r="CR65" s="251"/>
      <c r="CS65" s="238"/>
      <c r="CT65" s="251"/>
      <c r="CU65" s="251"/>
      <c r="CV65" s="251"/>
      <c r="CW65" s="238"/>
      <c r="CX65" s="251"/>
      <c r="CY65" s="251"/>
      <c r="CZ65" s="251"/>
      <c r="DA65" s="251"/>
      <c r="DB65" s="238"/>
      <c r="DC65" s="251"/>
      <c r="DD65" s="251"/>
      <c r="DE65" s="238"/>
      <c r="DF65" s="238"/>
      <c r="DG65" s="243"/>
      <c r="DH65" s="244"/>
      <c r="DI65" s="250"/>
      <c r="DJ65" s="250"/>
      <c r="DK65" s="250"/>
      <c r="DL65" s="250"/>
      <c r="DM65" s="250"/>
      <c r="DN65" s="250"/>
      <c r="DO65" s="250"/>
      <c r="DP65" s="238"/>
      <c r="DQ65" s="250"/>
      <c r="DR65" s="250"/>
      <c r="DS65" s="250"/>
      <c r="DT65" s="238"/>
      <c r="DU65" s="250"/>
      <c r="DV65" s="250"/>
      <c r="DW65" s="250"/>
      <c r="DX65" s="238"/>
      <c r="DY65" s="250"/>
      <c r="DZ65" s="250"/>
      <c r="EA65" s="250"/>
      <c r="EB65" s="238"/>
      <c r="EC65" s="250"/>
      <c r="ED65" s="309"/>
      <c r="EE65" s="250"/>
      <c r="EF65" s="265"/>
      <c r="EG65" s="259"/>
      <c r="EH65" s="250"/>
      <c r="EI65" s="250"/>
      <c r="EJ65" s="250"/>
      <c r="EK65" s="238"/>
      <c r="EL65" s="250"/>
      <c r="EM65" s="250"/>
      <c r="EN65" s="250"/>
      <c r="EO65" s="238"/>
      <c r="EP65" s="250"/>
      <c r="EQ65" s="250"/>
      <c r="ER65" s="250"/>
      <c r="ES65" s="238"/>
      <c r="ET65" s="250"/>
      <c r="EU65" s="309"/>
      <c r="EV65" s="250"/>
      <c r="EW65" s="265"/>
      <c r="EX65" s="260"/>
      <c r="EY65" s="238"/>
      <c r="EZ65" s="250"/>
      <c r="FA65" s="238"/>
      <c r="FB65" s="238"/>
      <c r="FC65" s="246"/>
      <c r="FD65" s="244"/>
      <c r="FE65" s="250"/>
      <c r="FF65" s="250"/>
      <c r="FG65" s="250"/>
      <c r="FH65" s="250"/>
      <c r="FI65" s="250"/>
      <c r="FJ65" s="250"/>
      <c r="FK65" s="250"/>
      <c r="FL65" s="238"/>
      <c r="FM65" s="250"/>
      <c r="FN65" s="267"/>
      <c r="FO65" s="250"/>
      <c r="FP65" s="238"/>
      <c r="FQ65" s="267"/>
      <c r="FR65" s="267"/>
      <c r="FS65" s="267"/>
      <c r="FT65" s="238"/>
      <c r="FU65" s="250"/>
      <c r="FV65" s="250"/>
      <c r="FW65" s="250"/>
      <c r="FX65" s="238"/>
      <c r="FY65" s="250"/>
      <c r="FZ65" s="250"/>
      <c r="GA65" s="250"/>
      <c r="GB65" s="265"/>
      <c r="GC65" s="259"/>
      <c r="GD65" s="267"/>
      <c r="GE65" s="267"/>
      <c r="GF65" s="267"/>
      <c r="GG65" s="238"/>
      <c r="GH65" s="267"/>
      <c r="GI65" s="267"/>
      <c r="GJ65" s="267"/>
      <c r="GK65" s="238"/>
      <c r="GL65" s="250"/>
      <c r="GM65" s="250"/>
      <c r="GN65" s="250"/>
      <c r="GO65" s="238"/>
      <c r="GP65" s="250"/>
      <c r="GQ65" s="250"/>
      <c r="GR65" s="250"/>
      <c r="GS65" s="265"/>
      <c r="GT65" s="260"/>
      <c r="GU65" s="238"/>
      <c r="GV65" s="250"/>
      <c r="GW65" s="238"/>
      <c r="GX65" s="238"/>
      <c r="GY65" s="246"/>
      <c r="GZ65" s="244"/>
      <c r="HA65" s="244"/>
      <c r="HB65" s="250"/>
      <c r="HC65" s="250"/>
      <c r="HD65" s="250"/>
      <c r="HE65" s="250"/>
      <c r="HF65" s="250"/>
      <c r="HG65" s="250"/>
      <c r="HH65" s="238"/>
      <c r="HI65" s="238"/>
      <c r="HJ65" s="250"/>
      <c r="HK65" s="267"/>
      <c r="HL65" s="250"/>
      <c r="HM65" s="238"/>
      <c r="HN65" s="267"/>
      <c r="HO65" s="267"/>
      <c r="HP65" s="267"/>
      <c r="HQ65" s="238"/>
      <c r="HR65" s="250"/>
      <c r="HS65" s="250"/>
      <c r="HT65" s="250"/>
      <c r="HU65" s="238"/>
      <c r="HV65" s="250"/>
      <c r="HW65" s="250"/>
      <c r="HX65" s="250"/>
      <c r="HY65" s="265"/>
      <c r="HZ65" s="259"/>
      <c r="IA65" s="250"/>
      <c r="IB65" s="267"/>
      <c r="IC65" s="250"/>
      <c r="ID65" s="238"/>
      <c r="IE65" s="267"/>
      <c r="IF65" s="267"/>
      <c r="IG65" s="267"/>
      <c r="IH65" s="238"/>
      <c r="II65" s="250"/>
      <c r="IJ65" s="250"/>
      <c r="IK65" s="250"/>
      <c r="IL65" s="238"/>
      <c r="IM65" s="250"/>
      <c r="IN65" s="250"/>
      <c r="IO65" s="250"/>
      <c r="IP65" s="265"/>
      <c r="IQ65" s="260"/>
      <c r="IR65" s="238"/>
      <c r="IS65" s="250"/>
      <c r="IT65" s="238"/>
      <c r="IU65" s="238"/>
      <c r="IV65" s="246"/>
      <c r="IW65" s="244"/>
      <c r="IX65" s="254">
        <f>15000-5000</f>
        <v>10000</v>
      </c>
      <c r="IY65" s="254"/>
      <c r="IZ65" s="247">
        <f t="shared" si="420"/>
        <v>10000</v>
      </c>
      <c r="JA65" s="254">
        <f t="shared" si="421"/>
        <v>10000</v>
      </c>
      <c r="JB65" s="254"/>
      <c r="JC65" s="254"/>
      <c r="JD65" s="254"/>
      <c r="JE65" s="247">
        <f t="shared" si="422"/>
        <v>10000</v>
      </c>
      <c r="JF65" s="254"/>
      <c r="JG65" s="269"/>
      <c r="JH65" s="254"/>
      <c r="JI65" s="247">
        <f t="shared" si="394"/>
        <v>0</v>
      </c>
      <c r="JJ65" s="269"/>
      <c r="JK65" s="269"/>
      <c r="JL65" s="269"/>
      <c r="JM65" s="247"/>
      <c r="JN65" s="254"/>
      <c r="JO65" s="254"/>
      <c r="JP65" s="254">
        <v>3550</v>
      </c>
      <c r="JQ65" s="247">
        <f t="shared" si="393"/>
        <v>3550</v>
      </c>
      <c r="JR65" s="254"/>
      <c r="JS65" s="254"/>
      <c r="JT65" s="254"/>
      <c r="JU65" s="270"/>
      <c r="JV65" s="261">
        <f t="shared" si="395"/>
        <v>3550</v>
      </c>
      <c r="JW65" s="558"/>
      <c r="JX65" s="588"/>
      <c r="JY65" s="589"/>
      <c r="JZ65" s="572"/>
      <c r="KA65" s="254"/>
      <c r="KB65" s="247">
        <f>JW65+JZ65+KA65</f>
        <v>0</v>
      </c>
      <c r="KC65" s="269"/>
      <c r="KD65" s="269"/>
      <c r="KE65" s="269"/>
      <c r="KF65" s="247"/>
      <c r="KG65" s="254"/>
      <c r="KH65" s="254"/>
      <c r="KI65" s="254">
        <v>3550</v>
      </c>
      <c r="KJ65" s="247">
        <f t="shared" si="396"/>
        <v>3550</v>
      </c>
      <c r="KK65" s="254"/>
      <c r="KL65" s="254"/>
      <c r="KM65" s="254"/>
      <c r="KN65" s="270"/>
      <c r="KO65" s="262">
        <f>JI65+KF65+KJ65+KN65</f>
        <v>3550</v>
      </c>
      <c r="KP65" s="247"/>
      <c r="KQ65" s="254">
        <f>JE65-JV65</f>
        <v>6450</v>
      </c>
      <c r="KR65" s="247"/>
      <c r="KS65" s="248"/>
      <c r="KT65" s="211"/>
      <c r="KU65" s="211"/>
      <c r="KV65" s="211"/>
      <c r="KW65" s="211"/>
      <c r="KX65" s="211"/>
      <c r="KY65" s="211"/>
      <c r="KZ65" s="211"/>
      <c r="LA65" s="211"/>
      <c r="LB65" s="211"/>
      <c r="LC65" s="211"/>
      <c r="LD65" s="211"/>
      <c r="LF65" s="193"/>
      <c r="LG65" s="193"/>
      <c r="LH65" s="194"/>
      <c r="LI65" s="193"/>
      <c r="LJ65" s="193"/>
      <c r="LK65" s="193"/>
      <c r="LL65" s="193"/>
      <c r="LM65" s="194"/>
      <c r="LN65" s="193"/>
      <c r="LO65" s="189"/>
      <c r="LP65" s="193"/>
      <c r="LQ65" s="194"/>
      <c r="LR65" s="189"/>
      <c r="LS65" s="189"/>
      <c r="LT65" s="189"/>
      <c r="LU65" s="194"/>
      <c r="LV65" s="193"/>
      <c r="LW65" s="193"/>
      <c r="LX65" s="193"/>
      <c r="LY65" s="194"/>
      <c r="LZ65" s="193"/>
      <c r="MA65" s="193"/>
      <c r="MB65" s="193"/>
      <c r="MC65" s="123"/>
      <c r="MD65" s="121"/>
      <c r="ME65" s="193"/>
      <c r="MF65" s="189"/>
      <c r="MG65" s="193"/>
      <c r="MH65" s="194"/>
      <c r="MI65" s="189"/>
      <c r="MJ65" s="189"/>
      <c r="MK65" s="189"/>
      <c r="ML65" s="194"/>
      <c r="MM65" s="193"/>
      <c r="MN65" s="193"/>
      <c r="MO65" s="193"/>
      <c r="MP65" s="194"/>
      <c r="MQ65" s="193"/>
      <c r="MR65" s="193"/>
      <c r="MS65" s="193"/>
      <c r="MT65" s="123"/>
      <c r="MU65" s="121"/>
      <c r="MV65" s="17"/>
      <c r="MW65" s="193"/>
      <c r="MX65" s="194"/>
      <c r="MY65" s="194"/>
      <c r="MZ65" s="115"/>
      <c r="NB65" s="193"/>
      <c r="NC65" s="193"/>
      <c r="ND65" s="194"/>
      <c r="NE65" s="193"/>
      <c r="NF65" s="193"/>
      <c r="NG65" s="193"/>
      <c r="NH65" s="193"/>
      <c r="NI65" s="194"/>
      <c r="NJ65" s="193"/>
      <c r="NK65" s="189"/>
      <c r="NL65" s="193"/>
      <c r="NM65" s="194"/>
      <c r="NN65" s="189"/>
      <c r="NO65" s="189"/>
      <c r="NP65" s="189"/>
      <c r="NQ65" s="194"/>
      <c r="NR65" s="193"/>
      <c r="NS65" s="193"/>
      <c r="NT65" s="193"/>
      <c r="NU65" s="194"/>
      <c r="NV65" s="193"/>
      <c r="NW65" s="193"/>
      <c r="NX65" s="193"/>
      <c r="NY65" s="123"/>
      <c r="NZ65" s="121"/>
      <c r="OA65" s="189"/>
      <c r="OB65" s="189"/>
      <c r="OC65" s="189"/>
      <c r="OD65" s="194"/>
      <c r="OE65" s="189"/>
      <c r="OF65" s="189"/>
      <c r="OG65" s="189"/>
      <c r="OH65" s="194"/>
      <c r="OI65" s="193"/>
      <c r="OJ65" s="193"/>
      <c r="OK65" s="193"/>
      <c r="OL65" s="194"/>
      <c r="OM65" s="193"/>
      <c r="ON65" s="193"/>
      <c r="OO65" s="193"/>
      <c r="OP65" s="123"/>
      <c r="OQ65" s="122"/>
      <c r="OR65" s="17"/>
      <c r="OS65" s="193"/>
      <c r="OT65" s="194"/>
      <c r="OU65" s="194"/>
      <c r="OV65" s="115"/>
      <c r="OX65" s="193"/>
      <c r="OY65" s="193"/>
      <c r="OZ65" s="194"/>
      <c r="PA65" s="193"/>
      <c r="PB65" s="193"/>
      <c r="PC65" s="193"/>
      <c r="PD65" s="193"/>
      <c r="PE65" s="194"/>
      <c r="PF65" s="193"/>
      <c r="PG65" s="189"/>
      <c r="PH65" s="193"/>
      <c r="PI65" s="194"/>
      <c r="PJ65" s="189"/>
      <c r="PK65" s="189"/>
      <c r="PL65" s="189"/>
      <c r="PM65" s="194"/>
      <c r="PN65" s="193"/>
      <c r="PO65" s="193"/>
      <c r="PP65" s="193"/>
      <c r="PQ65" s="194"/>
      <c r="PR65" s="193"/>
      <c r="PS65" s="193"/>
      <c r="PT65" s="193"/>
      <c r="PU65" s="123"/>
      <c r="PV65" s="121"/>
      <c r="PW65" s="193"/>
      <c r="PX65" s="189"/>
      <c r="PY65" s="193"/>
      <c r="PZ65" s="194"/>
      <c r="QA65" s="189"/>
      <c r="QB65" s="189"/>
      <c r="QC65" s="189"/>
      <c r="QD65" s="194"/>
      <c r="QE65" s="193"/>
      <c r="QF65" s="193"/>
      <c r="QG65" s="193"/>
      <c r="QH65" s="194"/>
      <c r="QI65" s="193"/>
      <c r="QJ65" s="193"/>
      <c r="QK65" s="193"/>
      <c r="QL65" s="123"/>
      <c r="QM65" s="122"/>
      <c r="QN65" s="17"/>
      <c r="QO65" s="193"/>
      <c r="QP65" s="194"/>
      <c r="QQ65" s="194"/>
      <c r="QR65" s="115"/>
      <c r="QT65" s="193"/>
      <c r="QU65" s="193"/>
      <c r="QV65" s="194"/>
      <c r="QW65" s="193"/>
      <c r="QX65" s="193"/>
      <c r="QY65" s="193"/>
      <c r="QZ65" s="193"/>
      <c r="RA65" s="194"/>
      <c r="RB65" s="193"/>
      <c r="RC65" s="189"/>
      <c r="RD65" s="193"/>
      <c r="RE65" s="194"/>
      <c r="RF65" s="189"/>
      <c r="RG65" s="189"/>
      <c r="RH65" s="189"/>
      <c r="RI65" s="194"/>
      <c r="RJ65" s="193"/>
      <c r="RK65" s="193"/>
      <c r="RL65" s="193"/>
      <c r="RM65" s="194"/>
      <c r="RN65" s="193"/>
      <c r="RO65" s="193"/>
      <c r="RP65" s="193"/>
      <c r="RQ65" s="123"/>
      <c r="RR65" s="121"/>
      <c r="RS65" s="193"/>
      <c r="RT65" s="189"/>
      <c r="RU65" s="193"/>
      <c r="RV65" s="194"/>
      <c r="RW65" s="189"/>
      <c r="RX65" s="189"/>
      <c r="RY65" s="189"/>
      <c r="RZ65" s="194"/>
      <c r="SA65" s="193"/>
      <c r="SB65" s="193"/>
      <c r="SC65" s="193"/>
      <c r="SD65" s="194"/>
      <c r="SE65" s="193"/>
      <c r="SF65" s="193"/>
      <c r="SG65" s="193"/>
      <c r="SH65" s="123"/>
      <c r="SI65" s="122"/>
      <c r="SJ65" s="17"/>
      <c r="SK65" s="193"/>
      <c r="SL65" s="194"/>
      <c r="SM65" s="194"/>
      <c r="SN65" s="115"/>
      <c r="SP65" s="193"/>
      <c r="SQ65" s="193"/>
      <c r="SR65" s="194"/>
      <c r="SS65" s="193"/>
      <c r="ST65" s="193"/>
      <c r="SU65" s="193"/>
      <c r="SV65" s="193"/>
      <c r="SW65" s="194"/>
      <c r="SX65" s="193"/>
      <c r="SY65" s="189"/>
      <c r="SZ65" s="193"/>
      <c r="TA65" s="194"/>
      <c r="TB65" s="189"/>
      <c r="TC65" s="189"/>
      <c r="TD65" s="189"/>
      <c r="TE65" s="194"/>
      <c r="TF65" s="193"/>
      <c r="TG65" s="193"/>
      <c r="TH65" s="193"/>
      <c r="TI65" s="194"/>
      <c r="TJ65" s="193"/>
      <c r="TK65" s="193"/>
      <c r="TL65" s="193"/>
      <c r="TM65" s="123"/>
      <c r="TN65" s="121"/>
      <c r="TO65" s="193"/>
      <c r="TP65" s="189"/>
      <c r="TQ65" s="193"/>
      <c r="TR65" s="194"/>
      <c r="TS65" s="189"/>
      <c r="TT65" s="189"/>
      <c r="TU65" s="189"/>
      <c r="TV65" s="194"/>
      <c r="TW65" s="193"/>
      <c r="TX65" s="193"/>
      <c r="TY65" s="193"/>
      <c r="TZ65" s="194"/>
      <c r="UA65" s="193"/>
      <c r="UB65" s="193"/>
      <c r="UC65" s="193"/>
      <c r="UD65" s="123"/>
      <c r="UE65" s="122"/>
      <c r="UF65" s="17"/>
      <c r="UG65" s="193"/>
      <c r="UH65" s="194"/>
      <c r="UI65" s="194"/>
      <c r="UJ65" s="194"/>
      <c r="UK65" s="115"/>
      <c r="UL65" s="115"/>
      <c r="UM65" s="115"/>
      <c r="UN65" s="115"/>
      <c r="UO65" s="115"/>
      <c r="UP65" s="115"/>
      <c r="UQ65" s="115"/>
      <c r="UR65" s="115"/>
      <c r="US65" s="115"/>
      <c r="UT65" s="115"/>
      <c r="UU65" s="115"/>
      <c r="UV65" s="115"/>
      <c r="UW65" s="115"/>
      <c r="UX65" s="115"/>
      <c r="UY65" s="115"/>
      <c r="UZ65" s="115"/>
      <c r="VA65" s="130"/>
      <c r="VB65" s="193"/>
      <c r="VC65" s="193"/>
      <c r="VD65" s="194"/>
      <c r="VE65" s="193"/>
      <c r="VF65" s="193"/>
      <c r="VG65" s="193"/>
      <c r="VH65" s="193"/>
      <c r="VI65" s="194"/>
      <c r="VJ65" s="193"/>
      <c r="VK65" s="189"/>
      <c r="VL65" s="193"/>
      <c r="VM65" s="194"/>
      <c r="VN65" s="189"/>
      <c r="VO65" s="189"/>
      <c r="VP65" s="189"/>
      <c r="VQ65" s="194"/>
      <c r="VR65" s="193"/>
      <c r="VS65" s="193"/>
      <c r="VT65" s="193"/>
      <c r="VU65" s="194"/>
      <c r="VV65" s="193"/>
      <c r="VW65" s="193"/>
      <c r="VX65" s="193"/>
      <c r="VY65" s="193"/>
      <c r="VZ65" s="121"/>
      <c r="WA65" s="189"/>
      <c r="WB65" s="189"/>
      <c r="WC65" s="189"/>
      <c r="WD65" s="194"/>
      <c r="WE65" s="189"/>
      <c r="WF65" s="189"/>
      <c r="WG65" s="189"/>
      <c r="WH65" s="194"/>
      <c r="WI65" s="193"/>
      <c r="WJ65" s="193"/>
      <c r="WK65" s="193"/>
      <c r="WL65" s="194"/>
      <c r="WM65" s="193"/>
      <c r="WN65" s="193"/>
      <c r="WO65" s="193"/>
      <c r="WP65" s="193"/>
      <c r="WQ65" s="122"/>
      <c r="WR65" s="129"/>
      <c r="WS65" s="120"/>
      <c r="WT65" s="194"/>
      <c r="WU65" s="194"/>
      <c r="WV65" s="115"/>
      <c r="WY65" s="115"/>
      <c r="WZ65" s="115"/>
    </row>
    <row r="66" spans="1:624" s="116" customFormat="1" ht="13.5" x14ac:dyDescent="0.25">
      <c r="A66" s="444"/>
      <c r="B66" s="416" t="s">
        <v>147</v>
      </c>
      <c r="C66" s="419"/>
      <c r="D66" s="419"/>
      <c r="E66" s="419"/>
      <c r="F66" s="307"/>
      <c r="G66" s="310" t="s">
        <v>148</v>
      </c>
      <c r="H66" s="250">
        <f>BM66+DI66+FE66+HB66+IX66+LF66+NB66+OX66+QT66+SP66</f>
        <v>110000</v>
      </c>
      <c r="I66" s="250">
        <f>BN66+DJ66+FF66+HC66+IY66+LG66+NC66+OY66+QU66+SQ66</f>
        <v>0</v>
      </c>
      <c r="J66" s="238">
        <f t="shared" si="340"/>
        <v>110000</v>
      </c>
      <c r="K66" s="250">
        <f t="shared" si="341"/>
        <v>110000</v>
      </c>
      <c r="L66" s="250"/>
      <c r="M66" s="250"/>
      <c r="N66" s="250"/>
      <c r="O66" s="238">
        <f t="shared" si="342"/>
        <v>110000</v>
      </c>
      <c r="P66" s="250">
        <f>BU66+DQ66+FM66+HJ66+JF66+LN66+NJ66+PF66+RB66+SX66</f>
        <v>9777.3799999999992</v>
      </c>
      <c r="Q66" s="250">
        <f>BV66+DR66+FN66+HK66+JG66+LO66+NK66+PG66+RC66+SY66</f>
        <v>16941.830000000002</v>
      </c>
      <c r="R66" s="250">
        <f>BW66+DS66+FO66+HL66+JH66+LP66+NL66+PH66+RD66+SZ66</f>
        <v>16460.97</v>
      </c>
      <c r="S66" s="238">
        <f t="shared" si="254"/>
        <v>43180.18</v>
      </c>
      <c r="T66" s="250">
        <f>BY66+DU66+FQ66+HN66+JJ66+LR66+NN66+PJ66+RF66+TB66</f>
        <v>7136.68</v>
      </c>
      <c r="U66" s="250">
        <f>BZ66+DV66+FR66+HO66+JK66+LS66+NO66+PK66+RG66+TC66</f>
        <v>7090</v>
      </c>
      <c r="V66" s="250">
        <f>CA66+DW66+FS66+HP66+JL66+LT66+NP66+PL66+RH66+TD66</f>
        <v>0</v>
      </c>
      <c r="W66" s="238">
        <f t="shared" si="255"/>
        <v>14226.68</v>
      </c>
      <c r="X66" s="250">
        <f>CC66+DY66+FU66+HR66+JN66+LV66+NR66+PN66+RJ66+TF66</f>
        <v>7689.28</v>
      </c>
      <c r="Y66" s="250">
        <f>CD66+DZ66+FV66+HS66+JO66+LW66+NS66+PO66+RK66+TG66</f>
        <v>10088.969999999999</v>
      </c>
      <c r="Z66" s="250">
        <f>CE66+EA66+FW66+HT66+JP66+LX66+NT66+PP66+RL66+TH66</f>
        <v>0</v>
      </c>
      <c r="AA66" s="238">
        <f t="shared" si="256"/>
        <v>17778.25</v>
      </c>
      <c r="AB66" s="250">
        <f>CG66+EC66+FY66+HV66+JR66+LZ66+NV66+PR66+RN66+TJ66</f>
        <v>0</v>
      </c>
      <c r="AC66" s="250">
        <f>CH66+ED66+FZ66+HW66+JS66+MA66+NW66+PS66+RO66+TK66</f>
        <v>0</v>
      </c>
      <c r="AD66" s="250">
        <f>CI66+EE66+GA66+HX66+JT66+MB66+NX66+PT66+RP66+TL66</f>
        <v>0</v>
      </c>
      <c r="AE66" s="250">
        <f t="shared" si="257"/>
        <v>0</v>
      </c>
      <c r="AF66" s="238">
        <f t="shared" si="343"/>
        <v>75185.11</v>
      </c>
      <c r="AG66" s="250">
        <f>CL66+EH66+GD66+IA66+JW66+ME66+OA66+PW66+RS66+TO66</f>
        <v>9777.3799999999992</v>
      </c>
      <c r="AH66" s="250">
        <f>CM66+EI66+GE66+IB66+JZ66+MF66+OB66+PX66+RT66+TP66</f>
        <v>16941.830000000002</v>
      </c>
      <c r="AI66" s="250">
        <f>CN66+EJ66+GF66+IC66+KA66+MG66+OC66+PY66+RU66+TQ66</f>
        <v>16460.97</v>
      </c>
      <c r="AJ66" s="238">
        <f t="shared" si="258"/>
        <v>43180.18</v>
      </c>
      <c r="AK66" s="250">
        <f>CP66+EL66+GH66+IE66+KC66+MI66+OE66+QA66+RW66+TS66</f>
        <v>7136.68</v>
      </c>
      <c r="AL66" s="250">
        <f>CQ66+EM66+GI66+IF66+KD66+MJ66+OF66+QB66+RX66+TT66</f>
        <v>7090</v>
      </c>
      <c r="AM66" s="250">
        <f>CR66+EN66+GJ66+IG66+KE66+MK66+OG66+QC66+RY66+TU66</f>
        <v>0</v>
      </c>
      <c r="AN66" s="238">
        <f t="shared" si="259"/>
        <v>14226.68</v>
      </c>
      <c r="AO66" s="250">
        <f>CT66+EP66+GL66+II66+KG66+MM66+OI66+QE66+SA66+TW66</f>
        <v>7689.28</v>
      </c>
      <c r="AP66" s="250">
        <f>CU66+EQ66+GM66+IJ66+KH66+MN66+OJ66+QF66+SB66+TX66</f>
        <v>10088.969999999999</v>
      </c>
      <c r="AQ66" s="250">
        <f>CV66+ER66+GN66+IK66+KI66+MO66+OK66+QG66+SC66+TY66</f>
        <v>0</v>
      </c>
      <c r="AR66" s="238">
        <f t="shared" si="260"/>
        <v>17778.25</v>
      </c>
      <c r="AS66" s="250">
        <f>CX66+ET66+GP66+IM66+KK66+MQ66+OM66+QI66+SE66+UA66</f>
        <v>0</v>
      </c>
      <c r="AT66" s="250">
        <f>CY66+EU66+GQ66+IN66+KL66+MR66+ON66+QJ66+SF66+UB66</f>
        <v>0</v>
      </c>
      <c r="AU66" s="250">
        <f>CZ66+EV66+GR66+IO66+KM66+MS66+OO66+QK66+SG66+UC66</f>
        <v>0</v>
      </c>
      <c r="AV66" s="238">
        <f t="shared" si="261"/>
        <v>0</v>
      </c>
      <c r="AW66" s="238">
        <f t="shared" si="344"/>
        <v>75185.11</v>
      </c>
      <c r="AX66" s="250">
        <f t="shared" si="47"/>
        <v>0</v>
      </c>
      <c r="AY66" s="238">
        <f t="shared" si="345"/>
        <v>34814.89</v>
      </c>
      <c r="AZ66" s="238">
        <f>DE66+FA66+GW66+IT66+KR66+MX66+OT66+QP66+SL66+UH66</f>
        <v>0</v>
      </c>
      <c r="BA66" s="238">
        <f>DF66+FB66+GX66+IU66+KS66+MY66+OU66+QQ66+SM66+UI66</f>
        <v>0</v>
      </c>
      <c r="BB66" s="239">
        <f>CK66+EG66+GC66+HZ66+JV66+MD66+NZ66+PV66+RR66+TN66</f>
        <v>75185.11</v>
      </c>
      <c r="BC66" s="239">
        <f t="shared" si="45"/>
        <v>0</v>
      </c>
      <c r="BD66" s="238">
        <f>AZ66-DE66-FA66-GW66-IT66-KR66-MX66-OT66-QP66-SL66-UH66</f>
        <v>0</v>
      </c>
      <c r="BE66" s="240"/>
      <c r="BF66" s="241">
        <f t="shared" si="15"/>
        <v>-54000</v>
      </c>
      <c r="BG66" s="241">
        <f t="shared" si="49"/>
        <v>56000</v>
      </c>
      <c r="BH66" s="242"/>
      <c r="BI66" s="242"/>
      <c r="BJ66" s="241"/>
      <c r="BK66" s="285">
        <v>56000</v>
      </c>
      <c r="BL66" s="251">
        <f>DI66+FE66+HB66+IX66+LF66+NB66+OX66+QT66+SP66</f>
        <v>54000</v>
      </c>
      <c r="BM66" s="285">
        <v>56000</v>
      </c>
      <c r="BN66" s="251"/>
      <c r="BO66" s="238">
        <f t="shared" si="346"/>
        <v>56000</v>
      </c>
      <c r="BP66" s="251">
        <f t="shared" si="347"/>
        <v>56000</v>
      </c>
      <c r="BQ66" s="251"/>
      <c r="BR66" s="251"/>
      <c r="BS66" s="251"/>
      <c r="BT66" s="238">
        <f t="shared" si="348"/>
        <v>56000</v>
      </c>
      <c r="BU66" s="251">
        <v>9777.3799999999992</v>
      </c>
      <c r="BV66" s="251">
        <v>2593.58</v>
      </c>
      <c r="BW66" s="251"/>
      <c r="BX66" s="238">
        <f t="shared" si="50"/>
        <v>12370.96</v>
      </c>
      <c r="BY66" s="251"/>
      <c r="BZ66" s="251"/>
      <c r="CA66" s="251"/>
      <c r="CB66" s="238">
        <f t="shared" si="51"/>
        <v>0</v>
      </c>
      <c r="CC66" s="251"/>
      <c r="CD66" s="251"/>
      <c r="CE66" s="251"/>
      <c r="CF66" s="238">
        <f t="shared" si="104"/>
        <v>0</v>
      </c>
      <c r="CG66" s="251"/>
      <c r="CH66" s="251"/>
      <c r="CI66" s="251"/>
      <c r="CJ66" s="251">
        <f t="shared" si="390"/>
        <v>0</v>
      </c>
      <c r="CK66" s="238">
        <f t="shared" si="149"/>
        <v>12370.96</v>
      </c>
      <c r="CL66" s="251">
        <v>9777.3799999999992</v>
      </c>
      <c r="CM66" s="251">
        <v>2593.58</v>
      </c>
      <c r="CN66" s="251"/>
      <c r="CO66" s="238">
        <f t="shared" si="400"/>
        <v>12370.96</v>
      </c>
      <c r="CP66" s="251"/>
      <c r="CQ66" s="251"/>
      <c r="CR66" s="251"/>
      <c r="CS66" s="238">
        <f t="shared" si="401"/>
        <v>0</v>
      </c>
      <c r="CT66" s="251"/>
      <c r="CU66" s="251"/>
      <c r="CV66" s="251"/>
      <c r="CW66" s="238">
        <f t="shared" si="402"/>
        <v>0</v>
      </c>
      <c r="CX66" s="251"/>
      <c r="CY66" s="251"/>
      <c r="CZ66" s="251"/>
      <c r="DA66" s="251">
        <f t="shared" si="391"/>
        <v>0</v>
      </c>
      <c r="DB66" s="238">
        <f t="shared" si="349"/>
        <v>12370.96</v>
      </c>
      <c r="DC66" s="251"/>
      <c r="DD66" s="251">
        <f t="shared" si="150"/>
        <v>43629.04</v>
      </c>
      <c r="DE66" s="238"/>
      <c r="DF66" s="238"/>
      <c r="DG66" s="243">
        <f t="shared" si="151"/>
        <v>0</v>
      </c>
      <c r="DH66" s="244"/>
      <c r="DI66" s="250"/>
      <c r="DJ66" s="250"/>
      <c r="DK66" s="250">
        <f t="shared" si="350"/>
        <v>0</v>
      </c>
      <c r="DL66" s="250">
        <f t="shared" si="351"/>
        <v>0</v>
      </c>
      <c r="DM66" s="250"/>
      <c r="DN66" s="250"/>
      <c r="DO66" s="250"/>
      <c r="DP66" s="238">
        <f t="shared" si="352"/>
        <v>0</v>
      </c>
      <c r="DQ66" s="250"/>
      <c r="DR66" s="250">
        <v>10325.25</v>
      </c>
      <c r="DS66" s="250"/>
      <c r="DT66" s="238">
        <f t="shared" si="265"/>
        <v>10325.25</v>
      </c>
      <c r="DU66" s="250"/>
      <c r="DV66" s="250"/>
      <c r="DW66" s="250"/>
      <c r="DX66" s="238">
        <f t="shared" si="266"/>
        <v>0</v>
      </c>
      <c r="DY66" s="250"/>
      <c r="DZ66" s="250"/>
      <c r="EA66" s="250"/>
      <c r="EB66" s="238">
        <f t="shared" si="267"/>
        <v>0</v>
      </c>
      <c r="EC66" s="250"/>
      <c r="ED66" s="309"/>
      <c r="EE66" s="250"/>
      <c r="EF66" s="265">
        <f t="shared" si="152"/>
        <v>0</v>
      </c>
      <c r="EG66" s="259">
        <f t="shared" si="353"/>
        <v>10325.25</v>
      </c>
      <c r="EH66" s="250"/>
      <c r="EI66" s="250">
        <v>10325.25</v>
      </c>
      <c r="EJ66" s="250"/>
      <c r="EK66" s="238">
        <f t="shared" si="403"/>
        <v>10325.25</v>
      </c>
      <c r="EL66" s="250"/>
      <c r="EM66" s="250"/>
      <c r="EN66" s="250"/>
      <c r="EO66" s="238">
        <f t="shared" si="59"/>
        <v>0</v>
      </c>
      <c r="EP66" s="250"/>
      <c r="EQ66" s="250"/>
      <c r="ER66" s="250"/>
      <c r="ES66" s="238">
        <f t="shared" si="268"/>
        <v>0</v>
      </c>
      <c r="ET66" s="250"/>
      <c r="EU66" s="309"/>
      <c r="EV66" s="250"/>
      <c r="EW66" s="265">
        <f t="shared" si="154"/>
        <v>0</v>
      </c>
      <c r="EX66" s="260">
        <f t="shared" si="269"/>
        <v>10325.25</v>
      </c>
      <c r="EY66" s="238">
        <f t="shared" si="354"/>
        <v>0</v>
      </c>
      <c r="EZ66" s="250">
        <f t="shared" si="155"/>
        <v>-10325.25</v>
      </c>
      <c r="FA66" s="238"/>
      <c r="FB66" s="238"/>
      <c r="FC66" s="246">
        <f t="shared" si="108"/>
        <v>0</v>
      </c>
      <c r="FD66" s="244"/>
      <c r="FE66" s="250"/>
      <c r="FF66" s="250"/>
      <c r="FG66" s="250">
        <f t="shared" si="355"/>
        <v>0</v>
      </c>
      <c r="FH66" s="250">
        <f t="shared" si="356"/>
        <v>0</v>
      </c>
      <c r="FI66" s="250"/>
      <c r="FJ66" s="250"/>
      <c r="FK66" s="250"/>
      <c r="FL66" s="238">
        <f t="shared" si="357"/>
        <v>0</v>
      </c>
      <c r="FM66" s="250"/>
      <c r="FN66" s="267">
        <v>4023</v>
      </c>
      <c r="FO66" s="250"/>
      <c r="FP66" s="238">
        <f t="shared" si="404"/>
        <v>4023</v>
      </c>
      <c r="FQ66" s="267"/>
      <c r="FR66" s="267"/>
      <c r="FS66" s="267"/>
      <c r="FT66" s="238">
        <f t="shared" si="271"/>
        <v>0</v>
      </c>
      <c r="FU66" s="250"/>
      <c r="FV66" s="250"/>
      <c r="FW66" s="250"/>
      <c r="FX66" s="238">
        <f t="shared" si="272"/>
        <v>0</v>
      </c>
      <c r="FY66" s="250"/>
      <c r="FZ66" s="250"/>
      <c r="GA66" s="250"/>
      <c r="GB66" s="265">
        <f t="shared" si="156"/>
        <v>0</v>
      </c>
      <c r="GC66" s="259">
        <f t="shared" si="358"/>
        <v>4023</v>
      </c>
      <c r="GD66" s="267"/>
      <c r="GE66" s="267">
        <v>4023</v>
      </c>
      <c r="GF66" s="267"/>
      <c r="GG66" s="238">
        <f t="shared" si="405"/>
        <v>4023</v>
      </c>
      <c r="GH66" s="267"/>
      <c r="GI66" s="267"/>
      <c r="GJ66" s="267"/>
      <c r="GK66" s="238">
        <f t="shared" si="274"/>
        <v>0</v>
      </c>
      <c r="GL66" s="250"/>
      <c r="GM66" s="250"/>
      <c r="GN66" s="250"/>
      <c r="GO66" s="238">
        <f t="shared" si="275"/>
        <v>0</v>
      </c>
      <c r="GP66" s="250"/>
      <c r="GQ66" s="250"/>
      <c r="GR66" s="250"/>
      <c r="GS66" s="265">
        <f t="shared" si="157"/>
        <v>0</v>
      </c>
      <c r="GT66" s="260">
        <f t="shared" si="276"/>
        <v>4023</v>
      </c>
      <c r="GU66" s="238">
        <f t="shared" si="359"/>
        <v>0</v>
      </c>
      <c r="GV66" s="250">
        <f t="shared" si="67"/>
        <v>-4023</v>
      </c>
      <c r="GW66" s="238"/>
      <c r="GX66" s="238"/>
      <c r="GY66" s="246">
        <f t="shared" si="112"/>
        <v>0</v>
      </c>
      <c r="GZ66" s="244"/>
      <c r="HA66" s="244"/>
      <c r="HB66" s="250"/>
      <c r="HC66" s="250"/>
      <c r="HD66" s="250">
        <f t="shared" si="392"/>
        <v>0</v>
      </c>
      <c r="HE66" s="250">
        <f t="shared" si="360"/>
        <v>0</v>
      </c>
      <c r="HF66" s="250"/>
      <c r="HG66" s="250"/>
      <c r="HH66" s="238"/>
      <c r="HI66" s="238">
        <f t="shared" si="361"/>
        <v>0</v>
      </c>
      <c r="HJ66" s="250"/>
      <c r="HK66" s="267"/>
      <c r="HL66" s="250"/>
      <c r="HM66" s="238">
        <f t="shared" si="406"/>
        <v>0</v>
      </c>
      <c r="HN66" s="267"/>
      <c r="HO66" s="267"/>
      <c r="HP66" s="267"/>
      <c r="HQ66" s="238">
        <f t="shared" si="278"/>
        <v>0</v>
      </c>
      <c r="HR66" s="250"/>
      <c r="HS66" s="250"/>
      <c r="HT66" s="250"/>
      <c r="HU66" s="238">
        <f t="shared" si="279"/>
        <v>0</v>
      </c>
      <c r="HV66" s="250"/>
      <c r="HW66" s="250"/>
      <c r="HX66" s="250"/>
      <c r="HY66" s="265">
        <f t="shared" si="158"/>
        <v>0</v>
      </c>
      <c r="HZ66" s="259">
        <f t="shared" si="280"/>
        <v>0</v>
      </c>
      <c r="IA66" s="250"/>
      <c r="IB66" s="267"/>
      <c r="IC66" s="250"/>
      <c r="ID66" s="238">
        <f t="shared" si="407"/>
        <v>0</v>
      </c>
      <c r="IE66" s="267"/>
      <c r="IF66" s="267"/>
      <c r="IG66" s="267"/>
      <c r="IH66" s="238">
        <f t="shared" si="282"/>
        <v>0</v>
      </c>
      <c r="II66" s="250"/>
      <c r="IJ66" s="250"/>
      <c r="IK66" s="250"/>
      <c r="IL66" s="238">
        <f t="shared" si="283"/>
        <v>0</v>
      </c>
      <c r="IM66" s="250"/>
      <c r="IN66" s="250"/>
      <c r="IO66" s="250"/>
      <c r="IP66" s="265">
        <f t="shared" si="284"/>
        <v>0</v>
      </c>
      <c r="IQ66" s="260">
        <f t="shared" si="285"/>
        <v>0</v>
      </c>
      <c r="IR66" s="238">
        <f t="shared" si="362"/>
        <v>0</v>
      </c>
      <c r="IS66" s="250">
        <f t="shared" si="73"/>
        <v>0</v>
      </c>
      <c r="IT66" s="238"/>
      <c r="IU66" s="238"/>
      <c r="IV66" s="246">
        <f t="shared" si="286"/>
        <v>0</v>
      </c>
      <c r="IW66" s="244"/>
      <c r="IX66" s="254">
        <f>70000-6000-10000</f>
        <v>54000</v>
      </c>
      <c r="IY66" s="254"/>
      <c r="IZ66" s="247">
        <f t="shared" si="420"/>
        <v>54000</v>
      </c>
      <c r="JA66" s="254">
        <f t="shared" si="421"/>
        <v>54000</v>
      </c>
      <c r="JB66" s="254"/>
      <c r="JC66" s="254"/>
      <c r="JD66" s="254"/>
      <c r="JE66" s="247">
        <f t="shared" si="422"/>
        <v>54000</v>
      </c>
      <c r="JF66" s="254"/>
      <c r="JG66" s="269"/>
      <c r="JH66" s="254">
        <v>16460.97</v>
      </c>
      <c r="JI66" s="247">
        <f t="shared" si="394"/>
        <v>16460.97</v>
      </c>
      <c r="JJ66" s="269">
        <v>7136.68</v>
      </c>
      <c r="JK66" s="269">
        <v>7090</v>
      </c>
      <c r="JL66" s="269">
        <v>0</v>
      </c>
      <c r="JM66" s="247">
        <f>JJ66+JK66+JL66</f>
        <v>14226.68</v>
      </c>
      <c r="JN66" s="254">
        <v>7689.28</v>
      </c>
      <c r="JO66" s="254">
        <v>10088.969999999999</v>
      </c>
      <c r="JP66" s="254"/>
      <c r="JQ66" s="247">
        <f t="shared" si="393"/>
        <v>17778.25</v>
      </c>
      <c r="JR66" s="254"/>
      <c r="JS66" s="254"/>
      <c r="JT66" s="254"/>
      <c r="JU66" s="270"/>
      <c r="JV66" s="261">
        <f t="shared" si="395"/>
        <v>48465.9</v>
      </c>
      <c r="JW66" s="558"/>
      <c r="JX66" s="588"/>
      <c r="JY66" s="589"/>
      <c r="JZ66" s="572"/>
      <c r="KA66" s="254">
        <v>16460.97</v>
      </c>
      <c r="KB66" s="247">
        <f>JW66+JZ66+KA66</f>
        <v>16460.97</v>
      </c>
      <c r="KC66" s="269">
        <v>7136.68</v>
      </c>
      <c r="KD66" s="269">
        <v>7090</v>
      </c>
      <c r="KE66" s="269">
        <v>0</v>
      </c>
      <c r="KF66" s="247">
        <f>KC66+KD66+KE66</f>
        <v>14226.68</v>
      </c>
      <c r="KG66" s="254">
        <v>7689.28</v>
      </c>
      <c r="KH66" s="254">
        <v>10088.969999999999</v>
      </c>
      <c r="KI66" s="254"/>
      <c r="KJ66" s="247">
        <f t="shared" si="396"/>
        <v>17778.25</v>
      </c>
      <c r="KK66" s="254"/>
      <c r="KL66" s="254"/>
      <c r="KM66" s="254"/>
      <c r="KN66" s="270"/>
      <c r="KO66" s="262">
        <f>JI66+KF66+KJ66+KN66</f>
        <v>48465.9</v>
      </c>
      <c r="KP66" s="247"/>
      <c r="KQ66" s="254">
        <f>JE66-JV66</f>
        <v>5534.0999999999985</v>
      </c>
      <c r="KR66" s="247"/>
      <c r="KS66" s="248"/>
      <c r="KT66" s="211">
        <f>JV66-KO66</f>
        <v>0</v>
      </c>
      <c r="KU66" s="211"/>
      <c r="KV66" s="211"/>
      <c r="KW66" s="211"/>
      <c r="KX66" s="211"/>
      <c r="KY66" s="211"/>
      <c r="KZ66" s="211"/>
      <c r="LA66" s="211"/>
      <c r="LB66" s="211"/>
      <c r="LC66" s="211"/>
      <c r="LD66" s="211"/>
      <c r="LF66" s="193"/>
      <c r="LG66" s="193"/>
      <c r="LH66" s="194">
        <f t="shared" si="363"/>
        <v>0</v>
      </c>
      <c r="LI66" s="193">
        <f t="shared" si="364"/>
        <v>0</v>
      </c>
      <c r="LJ66" s="193"/>
      <c r="LK66" s="193"/>
      <c r="LL66" s="193"/>
      <c r="LM66" s="194">
        <f t="shared" si="365"/>
        <v>0</v>
      </c>
      <c r="LN66" s="193"/>
      <c r="LO66" s="189"/>
      <c r="LP66" s="193"/>
      <c r="LQ66" s="194">
        <f t="shared" si="408"/>
        <v>0</v>
      </c>
      <c r="LR66" s="189"/>
      <c r="LS66" s="189"/>
      <c r="LT66" s="189"/>
      <c r="LU66" s="194">
        <f t="shared" si="288"/>
        <v>0</v>
      </c>
      <c r="LV66" s="193"/>
      <c r="LW66" s="193"/>
      <c r="LX66" s="193"/>
      <c r="LY66" s="194">
        <f t="shared" si="289"/>
        <v>0</v>
      </c>
      <c r="LZ66" s="193"/>
      <c r="MA66" s="193"/>
      <c r="MB66" s="193"/>
      <c r="MC66" s="123">
        <f t="shared" si="160"/>
        <v>0</v>
      </c>
      <c r="MD66" s="121">
        <f t="shared" si="366"/>
        <v>0</v>
      </c>
      <c r="ME66" s="193"/>
      <c r="MF66" s="189"/>
      <c r="MG66" s="193"/>
      <c r="MH66" s="194">
        <f t="shared" si="409"/>
        <v>0</v>
      </c>
      <c r="MI66" s="189"/>
      <c r="MJ66" s="189"/>
      <c r="MK66" s="189"/>
      <c r="ML66" s="194">
        <f t="shared" si="291"/>
        <v>0</v>
      </c>
      <c r="MM66" s="193"/>
      <c r="MN66" s="193"/>
      <c r="MO66" s="193"/>
      <c r="MP66" s="194">
        <f t="shared" si="292"/>
        <v>0</v>
      </c>
      <c r="MQ66" s="193"/>
      <c r="MR66" s="193"/>
      <c r="MS66" s="193"/>
      <c r="MT66" s="123">
        <f t="shared" si="293"/>
        <v>0</v>
      </c>
      <c r="MU66" s="121">
        <f t="shared" si="367"/>
        <v>0</v>
      </c>
      <c r="MV66" s="17">
        <f t="shared" si="368"/>
        <v>0</v>
      </c>
      <c r="MW66" s="193">
        <f t="shared" si="79"/>
        <v>0</v>
      </c>
      <c r="MX66" s="194"/>
      <c r="MY66" s="194"/>
      <c r="MZ66" s="115">
        <f t="shared" si="162"/>
        <v>0</v>
      </c>
      <c r="NB66" s="193"/>
      <c r="NC66" s="193"/>
      <c r="ND66" s="194">
        <f t="shared" si="369"/>
        <v>0</v>
      </c>
      <c r="NE66" s="193"/>
      <c r="NF66" s="193"/>
      <c r="NG66" s="193"/>
      <c r="NH66" s="193"/>
      <c r="NI66" s="194">
        <f t="shared" si="370"/>
        <v>0</v>
      </c>
      <c r="NJ66" s="193"/>
      <c r="NK66" s="189"/>
      <c r="NL66" s="193"/>
      <c r="NM66" s="194">
        <f t="shared" si="410"/>
        <v>0</v>
      </c>
      <c r="NN66" s="189"/>
      <c r="NO66" s="189"/>
      <c r="NP66" s="189"/>
      <c r="NQ66" s="194">
        <f t="shared" si="295"/>
        <v>0</v>
      </c>
      <c r="NR66" s="193"/>
      <c r="NS66" s="193"/>
      <c r="NT66" s="193"/>
      <c r="NU66" s="194">
        <f t="shared" si="296"/>
        <v>0</v>
      </c>
      <c r="NV66" s="193"/>
      <c r="NW66" s="193"/>
      <c r="NX66" s="193"/>
      <c r="NY66" s="123">
        <f t="shared" si="163"/>
        <v>0</v>
      </c>
      <c r="NZ66" s="121">
        <f t="shared" si="297"/>
        <v>0</v>
      </c>
      <c r="OA66" s="189"/>
      <c r="OB66" s="189"/>
      <c r="OC66" s="189"/>
      <c r="OD66" s="194">
        <f t="shared" si="411"/>
        <v>0</v>
      </c>
      <c r="OE66" s="189"/>
      <c r="OF66" s="189"/>
      <c r="OG66" s="189"/>
      <c r="OH66" s="194">
        <f t="shared" si="299"/>
        <v>0</v>
      </c>
      <c r="OI66" s="193"/>
      <c r="OJ66" s="193"/>
      <c r="OK66" s="193"/>
      <c r="OL66" s="194">
        <f t="shared" si="300"/>
        <v>0</v>
      </c>
      <c r="OM66" s="193"/>
      <c r="ON66" s="193"/>
      <c r="OO66" s="193"/>
      <c r="OP66" s="123">
        <f t="shared" si="164"/>
        <v>0</v>
      </c>
      <c r="OQ66" s="122">
        <f t="shared" si="301"/>
        <v>0</v>
      </c>
      <c r="OR66" s="17">
        <f t="shared" si="371"/>
        <v>0</v>
      </c>
      <c r="OS66" s="193">
        <f t="shared" si="84"/>
        <v>0</v>
      </c>
      <c r="OT66" s="194"/>
      <c r="OU66" s="194"/>
      <c r="OV66" s="115">
        <f t="shared" si="302"/>
        <v>0</v>
      </c>
      <c r="OX66" s="193"/>
      <c r="OY66" s="193"/>
      <c r="OZ66" s="194">
        <f t="shared" si="372"/>
        <v>0</v>
      </c>
      <c r="PA66" s="193">
        <f t="shared" si="373"/>
        <v>0</v>
      </c>
      <c r="PB66" s="193"/>
      <c r="PC66" s="193"/>
      <c r="PD66" s="193"/>
      <c r="PE66" s="194">
        <f t="shared" si="374"/>
        <v>0</v>
      </c>
      <c r="PF66" s="193"/>
      <c r="PG66" s="189"/>
      <c r="PH66" s="193"/>
      <c r="PI66" s="194">
        <f t="shared" si="412"/>
        <v>0</v>
      </c>
      <c r="PJ66" s="189"/>
      <c r="PK66" s="189"/>
      <c r="PL66" s="189"/>
      <c r="PM66" s="194">
        <f t="shared" si="304"/>
        <v>0</v>
      </c>
      <c r="PN66" s="193"/>
      <c r="PO66" s="193"/>
      <c r="PP66" s="193"/>
      <c r="PQ66" s="194">
        <f t="shared" si="305"/>
        <v>0</v>
      </c>
      <c r="PR66" s="193"/>
      <c r="PS66" s="193"/>
      <c r="PT66" s="193"/>
      <c r="PU66" s="123">
        <f t="shared" si="165"/>
        <v>0</v>
      </c>
      <c r="PV66" s="121">
        <f t="shared" si="375"/>
        <v>0</v>
      </c>
      <c r="PW66" s="193"/>
      <c r="PX66" s="189"/>
      <c r="PY66" s="193"/>
      <c r="PZ66" s="194">
        <f t="shared" si="413"/>
        <v>0</v>
      </c>
      <c r="QA66" s="189"/>
      <c r="QB66" s="189"/>
      <c r="QC66" s="189"/>
      <c r="QD66" s="194">
        <f t="shared" si="307"/>
        <v>0</v>
      </c>
      <c r="QE66" s="193"/>
      <c r="QF66" s="193"/>
      <c r="QG66" s="193"/>
      <c r="QH66" s="194">
        <f t="shared" si="308"/>
        <v>0</v>
      </c>
      <c r="QI66" s="193"/>
      <c r="QJ66" s="193"/>
      <c r="QK66" s="193"/>
      <c r="QL66" s="123">
        <f t="shared" si="309"/>
        <v>0</v>
      </c>
      <c r="QM66" s="122">
        <f t="shared" si="310"/>
        <v>0</v>
      </c>
      <c r="QN66" s="17">
        <f t="shared" si="376"/>
        <v>0</v>
      </c>
      <c r="QO66" s="193">
        <f t="shared" si="89"/>
        <v>0</v>
      </c>
      <c r="QP66" s="194"/>
      <c r="QQ66" s="194"/>
      <c r="QR66" s="115">
        <f t="shared" si="129"/>
        <v>0</v>
      </c>
      <c r="QT66" s="193"/>
      <c r="QU66" s="193"/>
      <c r="QV66" s="194">
        <f t="shared" si="377"/>
        <v>0</v>
      </c>
      <c r="QW66" s="193">
        <f t="shared" si="378"/>
        <v>0</v>
      </c>
      <c r="QX66" s="193"/>
      <c r="QY66" s="193"/>
      <c r="QZ66" s="193"/>
      <c r="RA66" s="194">
        <f t="shared" si="379"/>
        <v>0</v>
      </c>
      <c r="RB66" s="193"/>
      <c r="RC66" s="189"/>
      <c r="RD66" s="193"/>
      <c r="RE66" s="194">
        <f t="shared" si="414"/>
        <v>0</v>
      </c>
      <c r="RF66" s="189"/>
      <c r="RG66" s="189"/>
      <c r="RH66" s="189"/>
      <c r="RI66" s="194">
        <f t="shared" si="312"/>
        <v>0</v>
      </c>
      <c r="RJ66" s="193"/>
      <c r="RK66" s="193"/>
      <c r="RL66" s="193"/>
      <c r="RM66" s="194">
        <f t="shared" si="313"/>
        <v>0</v>
      </c>
      <c r="RN66" s="193"/>
      <c r="RO66" s="193"/>
      <c r="RP66" s="193"/>
      <c r="RQ66" s="123">
        <f t="shared" si="314"/>
        <v>0</v>
      </c>
      <c r="RR66" s="121">
        <f t="shared" si="380"/>
        <v>0</v>
      </c>
      <c r="RS66" s="193"/>
      <c r="RT66" s="189"/>
      <c r="RU66" s="193"/>
      <c r="RV66" s="194">
        <f t="shared" si="415"/>
        <v>0</v>
      </c>
      <c r="RW66" s="189"/>
      <c r="RX66" s="189"/>
      <c r="RY66" s="189"/>
      <c r="RZ66" s="194">
        <f t="shared" si="316"/>
        <v>0</v>
      </c>
      <c r="SA66" s="193"/>
      <c r="SB66" s="193"/>
      <c r="SC66" s="193"/>
      <c r="SD66" s="194">
        <f t="shared" si="317"/>
        <v>0</v>
      </c>
      <c r="SE66" s="193"/>
      <c r="SF66" s="193"/>
      <c r="SG66" s="193"/>
      <c r="SH66" s="123">
        <f t="shared" si="318"/>
        <v>0</v>
      </c>
      <c r="SI66" s="122">
        <f t="shared" si="319"/>
        <v>0</v>
      </c>
      <c r="SJ66" s="17">
        <f t="shared" si="381"/>
        <v>0</v>
      </c>
      <c r="SK66" s="193">
        <f t="shared" si="93"/>
        <v>0</v>
      </c>
      <c r="SL66" s="194"/>
      <c r="SM66" s="194"/>
      <c r="SN66" s="115">
        <f t="shared" si="136"/>
        <v>0</v>
      </c>
      <c r="SP66" s="193"/>
      <c r="SQ66" s="193"/>
      <c r="SR66" s="194">
        <f t="shared" si="382"/>
        <v>0</v>
      </c>
      <c r="SS66" s="193">
        <f t="shared" si="383"/>
        <v>0</v>
      </c>
      <c r="ST66" s="193"/>
      <c r="SU66" s="193"/>
      <c r="SV66" s="193"/>
      <c r="SW66" s="194">
        <f t="shared" si="384"/>
        <v>0</v>
      </c>
      <c r="SX66" s="193"/>
      <c r="SY66" s="189"/>
      <c r="SZ66" s="193"/>
      <c r="TA66" s="194">
        <f t="shared" si="416"/>
        <v>0</v>
      </c>
      <c r="TB66" s="189"/>
      <c r="TC66" s="189"/>
      <c r="TD66" s="189"/>
      <c r="TE66" s="194">
        <f t="shared" si="321"/>
        <v>0</v>
      </c>
      <c r="TF66" s="193"/>
      <c r="TG66" s="193"/>
      <c r="TH66" s="193"/>
      <c r="TI66" s="194">
        <f t="shared" si="322"/>
        <v>0</v>
      </c>
      <c r="TJ66" s="193"/>
      <c r="TK66" s="193"/>
      <c r="TL66" s="193"/>
      <c r="TM66" s="123">
        <f t="shared" si="323"/>
        <v>0</v>
      </c>
      <c r="TN66" s="121">
        <f t="shared" si="324"/>
        <v>0</v>
      </c>
      <c r="TO66" s="193"/>
      <c r="TP66" s="189"/>
      <c r="TQ66" s="193"/>
      <c r="TR66" s="194">
        <f t="shared" si="417"/>
        <v>0</v>
      </c>
      <c r="TS66" s="189"/>
      <c r="TT66" s="189"/>
      <c r="TU66" s="189"/>
      <c r="TV66" s="194">
        <f t="shared" si="326"/>
        <v>0</v>
      </c>
      <c r="TW66" s="193"/>
      <c r="TX66" s="193"/>
      <c r="TY66" s="193"/>
      <c r="TZ66" s="194">
        <f t="shared" si="327"/>
        <v>0</v>
      </c>
      <c r="UA66" s="193"/>
      <c r="UB66" s="193"/>
      <c r="UC66" s="193"/>
      <c r="UD66" s="123">
        <f t="shared" si="328"/>
        <v>0</v>
      </c>
      <c r="UE66" s="122">
        <f t="shared" si="329"/>
        <v>0</v>
      </c>
      <c r="UF66" s="17">
        <f t="shared" si="385"/>
        <v>0</v>
      </c>
      <c r="UG66" s="193">
        <f t="shared" si="98"/>
        <v>0</v>
      </c>
      <c r="UH66" s="194"/>
      <c r="UI66" s="194"/>
      <c r="UJ66" s="194"/>
      <c r="UK66" s="115">
        <f t="shared" si="141"/>
        <v>0</v>
      </c>
      <c r="UL66" s="115">
        <f>CK66+EG66+GC66+HZ66+JV66+MD66+NZ66+PV66+RR66+TN66</f>
        <v>75185.11</v>
      </c>
      <c r="UM66" s="115">
        <f>UL66-AF66</f>
        <v>0</v>
      </c>
      <c r="UN66" s="115">
        <f>DB66+EX66+GT66+IQ66+KO66+MU66+OQ66+QM66+SI66+UE66</f>
        <v>75185.11</v>
      </c>
      <c r="UO66" s="115">
        <f>UN66-AW66</f>
        <v>0</v>
      </c>
      <c r="UP66" s="115"/>
      <c r="UQ66" s="115"/>
      <c r="UR66" s="115">
        <f>BU66+DQ66+FM66+HJ66+JF66+LN66+NJ66+PF66+RB66+SX66</f>
        <v>9777.3799999999992</v>
      </c>
      <c r="US66" s="115">
        <f>UR66-P66</f>
        <v>0</v>
      </c>
      <c r="UT66" s="115"/>
      <c r="UU66" s="115"/>
      <c r="UV66" s="115"/>
      <c r="UW66" s="115">
        <f>H66</f>
        <v>110000</v>
      </c>
      <c r="UX66" s="115">
        <f>AF66</f>
        <v>75185.11</v>
      </c>
      <c r="UY66" s="115"/>
      <c r="UZ66" s="115"/>
      <c r="VA66" s="130">
        <f t="shared" si="386"/>
        <v>0</v>
      </c>
      <c r="VB66" s="193">
        <f>BM66+DI66+FE66+HB66+IX66+LF66+NB66+OX66+QT66+SP66</f>
        <v>110000</v>
      </c>
      <c r="VC66" s="193">
        <f>BN66+DJ66+FF66+HC66+IY66+LG66+NC66+OY66+QU66+SQ66</f>
        <v>0</v>
      </c>
      <c r="VD66" s="194">
        <f t="shared" si="330"/>
        <v>110000</v>
      </c>
      <c r="VE66" s="193">
        <f t="shared" si="387"/>
        <v>110000</v>
      </c>
      <c r="VF66" s="193"/>
      <c r="VG66" s="193"/>
      <c r="VH66" s="193"/>
      <c r="VI66" s="194">
        <f t="shared" si="388"/>
        <v>110000</v>
      </c>
      <c r="VJ66" s="193"/>
      <c r="VK66" s="189"/>
      <c r="VL66" s="193"/>
      <c r="VM66" s="194">
        <f t="shared" si="418"/>
        <v>0</v>
      </c>
      <c r="VN66" s="189"/>
      <c r="VO66" s="189"/>
      <c r="VP66" s="189"/>
      <c r="VQ66" s="194">
        <f t="shared" si="332"/>
        <v>0</v>
      </c>
      <c r="VR66" s="193"/>
      <c r="VS66" s="193"/>
      <c r="VT66" s="193"/>
      <c r="VU66" s="194">
        <f t="shared" si="333"/>
        <v>0</v>
      </c>
      <c r="VV66" s="193"/>
      <c r="VW66" s="193"/>
      <c r="VX66" s="193"/>
      <c r="VY66" s="193"/>
      <c r="VZ66" s="121">
        <f t="shared" si="334"/>
        <v>0</v>
      </c>
      <c r="WA66" s="189"/>
      <c r="WB66" s="189"/>
      <c r="WC66" s="189"/>
      <c r="WD66" s="194">
        <f t="shared" si="419"/>
        <v>0</v>
      </c>
      <c r="WE66" s="189"/>
      <c r="WF66" s="189"/>
      <c r="WG66" s="189"/>
      <c r="WH66" s="194">
        <f t="shared" si="336"/>
        <v>0</v>
      </c>
      <c r="WI66" s="193"/>
      <c r="WJ66" s="193"/>
      <c r="WK66" s="193"/>
      <c r="WL66" s="194">
        <f t="shared" si="337"/>
        <v>0</v>
      </c>
      <c r="WM66" s="193"/>
      <c r="WN66" s="193"/>
      <c r="WO66" s="193"/>
      <c r="WP66" s="193"/>
      <c r="WQ66" s="122">
        <f t="shared" si="338"/>
        <v>0</v>
      </c>
      <c r="WR66" s="129">
        <f t="shared" si="389"/>
        <v>0</v>
      </c>
      <c r="WS66" s="120"/>
      <c r="WT66" s="194"/>
      <c r="WU66" s="194"/>
      <c r="WV66" s="115">
        <f t="shared" si="339"/>
        <v>0</v>
      </c>
      <c r="WY66" s="115">
        <f>VI66-BT66-DP66-FL66-HI66-JE66-LM66-NI66-PE66-RA66-SW66</f>
        <v>0</v>
      </c>
      <c r="WZ66" s="115">
        <f>VD66-BO66-DK66-FG66-HD66-IZ66-LH66-ND66-OZ66-QV66-SR66</f>
        <v>0</v>
      </c>
    </row>
    <row r="67" spans="1:624" s="116" customFormat="1" ht="12.75" customHeight="1" x14ac:dyDescent="0.25">
      <c r="A67" s="444"/>
      <c r="B67" s="416" t="s">
        <v>337</v>
      </c>
      <c r="C67" s="419"/>
      <c r="D67" s="419"/>
      <c r="E67" s="419"/>
      <c r="F67" s="307"/>
      <c r="G67" s="263" t="s">
        <v>338</v>
      </c>
      <c r="H67" s="250">
        <f>BM67+DI67+FE67+HB67+IX67+LF67+NB67+OX67+QT67+SP67</f>
        <v>10000</v>
      </c>
      <c r="I67" s="250">
        <f>BN67+DJ67+FF67+HC67+IY67+LG67+NC67+OY67+QU67+SQ67</f>
        <v>0</v>
      </c>
      <c r="J67" s="238">
        <f t="shared" si="340"/>
        <v>10000</v>
      </c>
      <c r="K67" s="250">
        <f t="shared" si="341"/>
        <v>10000</v>
      </c>
      <c r="L67" s="250"/>
      <c r="M67" s="250"/>
      <c r="N67" s="250"/>
      <c r="O67" s="238">
        <f t="shared" si="342"/>
        <v>10000</v>
      </c>
      <c r="P67" s="250">
        <f>BU67+DQ67+FM67+HJ67+JF67+LN67+NJ67+PF67+RB67+SX67</f>
        <v>0</v>
      </c>
      <c r="Q67" s="250">
        <f>BV67+DR67+FN67+HK67+JG67+LO67+NK67+PG67+RC67+SY67</f>
        <v>0</v>
      </c>
      <c r="R67" s="250">
        <f>BW67+DS67+FO67+HL67+JH67+LP67+NL67+PH67+RD67+SZ67</f>
        <v>0</v>
      </c>
      <c r="S67" s="238">
        <f t="shared" si="254"/>
        <v>0</v>
      </c>
      <c r="T67" s="250">
        <f>BY67+DU67+FQ67+HN67+JJ67+LR67+NN67+PJ67+RF67+TB67</f>
        <v>0</v>
      </c>
      <c r="U67" s="250">
        <f>BZ67+DV67+FR67+HO67+JK67+LS67+NO67+PK67+RG67+TC67</f>
        <v>0</v>
      </c>
      <c r="V67" s="250">
        <f>CA67+DW67+FS67+HP67+JL67+LT67+NP67+PL67+RH67+TD67</f>
        <v>0</v>
      </c>
      <c r="W67" s="238">
        <f t="shared" si="255"/>
        <v>0</v>
      </c>
      <c r="X67" s="250">
        <f>CC67+DY67+FU67+HR67+JN67+LV67+NR67+PN67+RJ67+TF67</f>
        <v>0</v>
      </c>
      <c r="Y67" s="250">
        <f>CD67+DZ67+FV67+HS67+JO67+LW67+NS67+PO67+RK67+TG67</f>
        <v>0</v>
      </c>
      <c r="Z67" s="250">
        <f>CE67+EA67+FW67+HT67+JP67+LX67+NT67+PP67+RL67+TH67</f>
        <v>0</v>
      </c>
      <c r="AA67" s="238">
        <f t="shared" si="256"/>
        <v>0</v>
      </c>
      <c r="AB67" s="250">
        <f>CG67+EC67+FY67+HV67+JR67+LZ67+NV67+PR67+RN67+TJ67</f>
        <v>0</v>
      </c>
      <c r="AC67" s="250">
        <f>CH67+ED67+FZ67+HW67+JS67+MA67+NW67+PS67+RO67+TK67</f>
        <v>0</v>
      </c>
      <c r="AD67" s="250">
        <f>CI67+EE67+GA67+HX67+JT67+MB67+NX67+PT67+RP67+TL67</f>
        <v>0</v>
      </c>
      <c r="AE67" s="250">
        <f t="shared" si="257"/>
        <v>0</v>
      </c>
      <c r="AF67" s="238">
        <f t="shared" si="343"/>
        <v>0</v>
      </c>
      <c r="AG67" s="250">
        <f>CL67+EH67+GD67+IA67+JW67+ME67+OA67+PW67+RS67+TO67</f>
        <v>0</v>
      </c>
      <c r="AH67" s="250">
        <f>CM67+EI67+GE67+IB67+JZ67+MF67+OB67+PX67+RT67+TP67</f>
        <v>0</v>
      </c>
      <c r="AI67" s="250">
        <f>CN67+EJ67+GF67+IC67+KA67+MG67+OC67+PY67+RU67+TQ67</f>
        <v>0</v>
      </c>
      <c r="AJ67" s="238">
        <f t="shared" si="258"/>
        <v>0</v>
      </c>
      <c r="AK67" s="250">
        <f>CP67+EL67+GH67+IE67+KC67+MI67+OE67+QA67+RW67+TS67</f>
        <v>0</v>
      </c>
      <c r="AL67" s="250">
        <f>CQ67+EM67+GI67+IF67+KD67+MJ67+OF67+QB67+RX67+TT67</f>
        <v>0</v>
      </c>
      <c r="AM67" s="250">
        <f>CR67+EN67+GJ67+IG67+KE67+MK67+OG67+QC67+RY67+TU67</f>
        <v>0</v>
      </c>
      <c r="AN67" s="238">
        <f t="shared" si="259"/>
        <v>0</v>
      </c>
      <c r="AO67" s="250">
        <f>CT67+EP67+GL67+II67+KG67+MM67+OI67+QE67+SA67+TW67</f>
        <v>0</v>
      </c>
      <c r="AP67" s="250">
        <f>CU67+EQ67+GM67+IJ67+KH67+MN67+OJ67+QF67+SB67+TX67</f>
        <v>0</v>
      </c>
      <c r="AQ67" s="250">
        <f>CV67+ER67+GN67+IK67+KI67+MO67+OK67+QG67+SC67+TY67</f>
        <v>0</v>
      </c>
      <c r="AR67" s="238">
        <f t="shared" si="260"/>
        <v>0</v>
      </c>
      <c r="AS67" s="250">
        <f>CX67+ET67+GP67+IM67+KK67+MQ67+OM67+QI67+SE67+UA67</f>
        <v>0</v>
      </c>
      <c r="AT67" s="250">
        <f>CY67+EU67+GQ67+IN67+KL67+MR67+ON67+QJ67+SF67+UB67</f>
        <v>0</v>
      </c>
      <c r="AU67" s="250">
        <f>CZ67+EV67+GR67+IO67+KM67+MS67+OO67+QK67+SG67+UC67</f>
        <v>0</v>
      </c>
      <c r="AV67" s="238">
        <f t="shared" si="261"/>
        <v>0</v>
      </c>
      <c r="AW67" s="238">
        <f t="shared" si="344"/>
        <v>0</v>
      </c>
      <c r="AX67" s="250">
        <f t="shared" si="47"/>
        <v>0</v>
      </c>
      <c r="AY67" s="238">
        <f t="shared" si="345"/>
        <v>10000</v>
      </c>
      <c r="AZ67" s="238">
        <f>DE67+FA67+GW67+IT67+KR67+MX67+OT67+QP67+SL67+UH67</f>
        <v>0</v>
      </c>
      <c r="BA67" s="238">
        <f>DF67+FB67+GX67+IU67+KS67+MY67+OU67+QQ67+SM67+UI67</f>
        <v>0</v>
      </c>
      <c r="BB67" s="239">
        <f>CK67+EG67+GC67+HZ67+JV67+MD67+NZ67+PV67+RR67+TN67</f>
        <v>0</v>
      </c>
      <c r="BC67" s="239">
        <f t="shared" si="45"/>
        <v>0</v>
      </c>
      <c r="BD67" s="238">
        <f>AZ67-DE67-FA67-GW67-IT67-KR67-MX67-OT67-QP67-SL67-UH67</f>
        <v>0</v>
      </c>
      <c r="BE67" s="240"/>
      <c r="BF67" s="241">
        <f t="shared" si="15"/>
        <v>-10000</v>
      </c>
      <c r="BG67" s="241">
        <f t="shared" si="49"/>
        <v>0</v>
      </c>
      <c r="BH67" s="242"/>
      <c r="BI67" s="242"/>
      <c r="BJ67" s="241"/>
      <c r="BK67" s="285"/>
      <c r="BL67" s="251">
        <f>DI67+FE67+HB67+IX67+LF67+NB67+OX67+QT67+SP67</f>
        <v>10000</v>
      </c>
      <c r="BM67" s="285"/>
      <c r="BN67" s="251"/>
      <c r="BO67" s="238">
        <f t="shared" si="346"/>
        <v>0</v>
      </c>
      <c r="BP67" s="251">
        <f t="shared" si="347"/>
        <v>0</v>
      </c>
      <c r="BQ67" s="251"/>
      <c r="BR67" s="251"/>
      <c r="BS67" s="251"/>
      <c r="BT67" s="238">
        <f t="shared" si="348"/>
        <v>0</v>
      </c>
      <c r="BU67" s="251"/>
      <c r="BV67" s="251"/>
      <c r="BW67" s="251"/>
      <c r="BX67" s="238">
        <f t="shared" si="50"/>
        <v>0</v>
      </c>
      <c r="BY67" s="251"/>
      <c r="BZ67" s="251"/>
      <c r="CA67" s="251"/>
      <c r="CB67" s="238">
        <f t="shared" si="51"/>
        <v>0</v>
      </c>
      <c r="CC67" s="251"/>
      <c r="CD67" s="251"/>
      <c r="CE67" s="251"/>
      <c r="CF67" s="238">
        <f t="shared" si="104"/>
        <v>0</v>
      </c>
      <c r="CG67" s="251"/>
      <c r="CH67" s="251"/>
      <c r="CI67" s="251"/>
      <c r="CJ67" s="251">
        <f t="shared" si="390"/>
        <v>0</v>
      </c>
      <c r="CK67" s="238">
        <f t="shared" si="149"/>
        <v>0</v>
      </c>
      <c r="CL67" s="251"/>
      <c r="CM67" s="251"/>
      <c r="CN67" s="251"/>
      <c r="CO67" s="238">
        <f t="shared" si="400"/>
        <v>0</v>
      </c>
      <c r="CP67" s="251"/>
      <c r="CQ67" s="251"/>
      <c r="CR67" s="251"/>
      <c r="CS67" s="238">
        <f t="shared" si="401"/>
        <v>0</v>
      </c>
      <c r="CT67" s="251"/>
      <c r="CU67" s="251"/>
      <c r="CV67" s="251"/>
      <c r="CW67" s="238">
        <f t="shared" si="402"/>
        <v>0</v>
      </c>
      <c r="CX67" s="251"/>
      <c r="CY67" s="251"/>
      <c r="CZ67" s="251"/>
      <c r="DA67" s="251">
        <f t="shared" si="391"/>
        <v>0</v>
      </c>
      <c r="DB67" s="238">
        <f t="shared" si="349"/>
        <v>0</v>
      </c>
      <c r="DC67" s="251"/>
      <c r="DD67" s="251">
        <f t="shared" si="150"/>
        <v>0</v>
      </c>
      <c r="DE67" s="238"/>
      <c r="DF67" s="238"/>
      <c r="DG67" s="243">
        <f t="shared" si="151"/>
        <v>0</v>
      </c>
      <c r="DH67" s="244"/>
      <c r="DI67" s="250"/>
      <c r="DJ67" s="250"/>
      <c r="DK67" s="250">
        <f t="shared" si="350"/>
        <v>0</v>
      </c>
      <c r="DL67" s="250">
        <f t="shared" si="351"/>
        <v>0</v>
      </c>
      <c r="DM67" s="250"/>
      <c r="DN67" s="250"/>
      <c r="DO67" s="250"/>
      <c r="DP67" s="238">
        <f t="shared" si="352"/>
        <v>0</v>
      </c>
      <c r="DQ67" s="250"/>
      <c r="DR67" s="250"/>
      <c r="DS67" s="250"/>
      <c r="DT67" s="238">
        <f t="shared" si="265"/>
        <v>0</v>
      </c>
      <c r="DU67" s="250"/>
      <c r="DV67" s="250"/>
      <c r="DW67" s="250"/>
      <c r="DX67" s="238">
        <f t="shared" si="266"/>
        <v>0</v>
      </c>
      <c r="DY67" s="250"/>
      <c r="DZ67" s="250"/>
      <c r="EA67" s="250"/>
      <c r="EB67" s="238">
        <f t="shared" si="267"/>
        <v>0</v>
      </c>
      <c r="EC67" s="250"/>
      <c r="ED67" s="265"/>
      <c r="EE67" s="250"/>
      <c r="EF67" s="265">
        <f t="shared" si="152"/>
        <v>0</v>
      </c>
      <c r="EG67" s="259">
        <f t="shared" si="353"/>
        <v>0</v>
      </c>
      <c r="EH67" s="250"/>
      <c r="EI67" s="250"/>
      <c r="EJ67" s="250"/>
      <c r="EK67" s="238">
        <f t="shared" si="403"/>
        <v>0</v>
      </c>
      <c r="EL67" s="250"/>
      <c r="EM67" s="250"/>
      <c r="EN67" s="250"/>
      <c r="EO67" s="238">
        <f t="shared" si="59"/>
        <v>0</v>
      </c>
      <c r="EP67" s="250"/>
      <c r="EQ67" s="250"/>
      <c r="ER67" s="250"/>
      <c r="ES67" s="238">
        <f t="shared" si="268"/>
        <v>0</v>
      </c>
      <c r="ET67" s="250"/>
      <c r="EU67" s="265"/>
      <c r="EV67" s="250"/>
      <c r="EW67" s="265">
        <f t="shared" si="154"/>
        <v>0</v>
      </c>
      <c r="EX67" s="260">
        <f t="shared" si="269"/>
        <v>0</v>
      </c>
      <c r="EY67" s="238">
        <f t="shared" si="354"/>
        <v>0</v>
      </c>
      <c r="EZ67" s="250">
        <f t="shared" si="155"/>
        <v>0</v>
      </c>
      <c r="FA67" s="238"/>
      <c r="FB67" s="238"/>
      <c r="FC67" s="246">
        <f t="shared" si="108"/>
        <v>0</v>
      </c>
      <c r="FD67" s="244"/>
      <c r="FE67" s="250"/>
      <c r="FF67" s="250"/>
      <c r="FG67" s="250">
        <f t="shared" si="355"/>
        <v>0</v>
      </c>
      <c r="FH67" s="250">
        <f t="shared" si="356"/>
        <v>0</v>
      </c>
      <c r="FI67" s="250"/>
      <c r="FJ67" s="250"/>
      <c r="FK67" s="250"/>
      <c r="FL67" s="238">
        <f t="shared" si="357"/>
        <v>0</v>
      </c>
      <c r="FM67" s="250"/>
      <c r="FN67" s="250"/>
      <c r="FO67" s="250"/>
      <c r="FP67" s="238">
        <f t="shared" si="404"/>
        <v>0</v>
      </c>
      <c r="FQ67" s="250"/>
      <c r="FR67" s="250"/>
      <c r="FS67" s="250"/>
      <c r="FT67" s="238">
        <f t="shared" si="271"/>
        <v>0</v>
      </c>
      <c r="FU67" s="250"/>
      <c r="FV67" s="250"/>
      <c r="FW67" s="250"/>
      <c r="FX67" s="238">
        <f t="shared" si="272"/>
        <v>0</v>
      </c>
      <c r="FY67" s="250"/>
      <c r="FZ67" s="250"/>
      <c r="GA67" s="250"/>
      <c r="GB67" s="265">
        <f t="shared" si="156"/>
        <v>0</v>
      </c>
      <c r="GC67" s="259">
        <f t="shared" si="358"/>
        <v>0</v>
      </c>
      <c r="GD67" s="267"/>
      <c r="GE67" s="267"/>
      <c r="GF67" s="267"/>
      <c r="GG67" s="238">
        <f t="shared" si="405"/>
        <v>0</v>
      </c>
      <c r="GH67" s="267"/>
      <c r="GI67" s="267"/>
      <c r="GJ67" s="267"/>
      <c r="GK67" s="238">
        <f t="shared" si="274"/>
        <v>0</v>
      </c>
      <c r="GL67" s="250"/>
      <c r="GM67" s="250"/>
      <c r="GN67" s="250"/>
      <c r="GO67" s="238">
        <f t="shared" si="275"/>
        <v>0</v>
      </c>
      <c r="GP67" s="250"/>
      <c r="GQ67" s="250"/>
      <c r="GR67" s="250"/>
      <c r="GS67" s="265">
        <f t="shared" si="157"/>
        <v>0</v>
      </c>
      <c r="GT67" s="260">
        <f t="shared" si="276"/>
        <v>0</v>
      </c>
      <c r="GU67" s="238">
        <f t="shared" si="359"/>
        <v>0</v>
      </c>
      <c r="GV67" s="250">
        <f t="shared" si="67"/>
        <v>0</v>
      </c>
      <c r="GW67" s="238"/>
      <c r="GX67" s="238"/>
      <c r="GY67" s="246">
        <f t="shared" si="112"/>
        <v>0</v>
      </c>
      <c r="GZ67" s="244"/>
      <c r="HA67" s="244"/>
      <c r="HB67" s="250"/>
      <c r="HC67" s="250"/>
      <c r="HD67" s="250">
        <f t="shared" si="392"/>
        <v>0</v>
      </c>
      <c r="HE67" s="250">
        <f t="shared" si="360"/>
        <v>0</v>
      </c>
      <c r="HF67" s="250"/>
      <c r="HG67" s="250"/>
      <c r="HH67" s="238"/>
      <c r="HI67" s="238">
        <f t="shared" si="361"/>
        <v>0</v>
      </c>
      <c r="HJ67" s="250"/>
      <c r="HK67" s="250"/>
      <c r="HL67" s="250"/>
      <c r="HM67" s="238">
        <f t="shared" si="406"/>
        <v>0</v>
      </c>
      <c r="HN67" s="250"/>
      <c r="HO67" s="250"/>
      <c r="HP67" s="250"/>
      <c r="HQ67" s="238">
        <f t="shared" si="278"/>
        <v>0</v>
      </c>
      <c r="HR67" s="250"/>
      <c r="HS67" s="250"/>
      <c r="HT67" s="250"/>
      <c r="HU67" s="238">
        <f t="shared" si="279"/>
        <v>0</v>
      </c>
      <c r="HV67" s="250"/>
      <c r="HW67" s="250"/>
      <c r="HX67" s="250"/>
      <c r="HY67" s="265">
        <f t="shared" si="158"/>
        <v>0</v>
      </c>
      <c r="HZ67" s="259">
        <f t="shared" si="280"/>
        <v>0</v>
      </c>
      <c r="IA67" s="250"/>
      <c r="IB67" s="250"/>
      <c r="IC67" s="250"/>
      <c r="ID67" s="238">
        <f t="shared" si="407"/>
        <v>0</v>
      </c>
      <c r="IE67" s="250"/>
      <c r="IF67" s="250"/>
      <c r="IG67" s="250"/>
      <c r="IH67" s="238">
        <f t="shared" si="282"/>
        <v>0</v>
      </c>
      <c r="II67" s="250"/>
      <c r="IJ67" s="250"/>
      <c r="IK67" s="250"/>
      <c r="IL67" s="238">
        <f t="shared" si="283"/>
        <v>0</v>
      </c>
      <c r="IM67" s="250"/>
      <c r="IN67" s="250"/>
      <c r="IO67" s="250"/>
      <c r="IP67" s="265">
        <f t="shared" si="284"/>
        <v>0</v>
      </c>
      <c r="IQ67" s="260">
        <f t="shared" si="285"/>
        <v>0</v>
      </c>
      <c r="IR67" s="238">
        <f t="shared" si="362"/>
        <v>0</v>
      </c>
      <c r="IS67" s="250">
        <f t="shared" si="73"/>
        <v>0</v>
      </c>
      <c r="IT67" s="238"/>
      <c r="IU67" s="238"/>
      <c r="IV67" s="246">
        <f t="shared" si="286"/>
        <v>0</v>
      </c>
      <c r="IW67" s="244"/>
      <c r="IX67" s="254">
        <f>40000-5000-15000-10000</f>
        <v>10000</v>
      </c>
      <c r="IY67" s="254"/>
      <c r="IZ67" s="247">
        <f t="shared" si="420"/>
        <v>10000</v>
      </c>
      <c r="JA67" s="254">
        <f t="shared" si="421"/>
        <v>10000</v>
      </c>
      <c r="JB67" s="254"/>
      <c r="JC67" s="254"/>
      <c r="JD67" s="254"/>
      <c r="JE67" s="247">
        <f t="shared" si="422"/>
        <v>10000</v>
      </c>
      <c r="JF67" s="254"/>
      <c r="JG67" s="254"/>
      <c r="JH67" s="254"/>
      <c r="JI67" s="247">
        <f t="shared" si="394"/>
        <v>0</v>
      </c>
      <c r="JJ67" s="254"/>
      <c r="JK67" s="254"/>
      <c r="JL67" s="254"/>
      <c r="JM67" s="247"/>
      <c r="JN67" s="254"/>
      <c r="JO67" s="254"/>
      <c r="JP67" s="254"/>
      <c r="JQ67" s="247">
        <f t="shared" si="393"/>
        <v>0</v>
      </c>
      <c r="JR67" s="254"/>
      <c r="JS67" s="254"/>
      <c r="JT67" s="254"/>
      <c r="JU67" s="270"/>
      <c r="JV67" s="261">
        <f t="shared" si="395"/>
        <v>0</v>
      </c>
      <c r="JW67" s="558"/>
      <c r="JX67" s="588"/>
      <c r="JY67" s="589"/>
      <c r="JZ67" s="571"/>
      <c r="KA67" s="254"/>
      <c r="KB67" s="247">
        <f>JW67+JZ67+KA67</f>
        <v>0</v>
      </c>
      <c r="KC67" s="254"/>
      <c r="KD67" s="254"/>
      <c r="KE67" s="254"/>
      <c r="KF67" s="247"/>
      <c r="KG67" s="254"/>
      <c r="KH67" s="254"/>
      <c r="KI67" s="254"/>
      <c r="KJ67" s="247">
        <f t="shared" si="396"/>
        <v>0</v>
      </c>
      <c r="KK67" s="254"/>
      <c r="KL67" s="254"/>
      <c r="KM67" s="254"/>
      <c r="KN67" s="270"/>
      <c r="KO67" s="262">
        <f>JI67+KF67+KJ67+KN67</f>
        <v>0</v>
      </c>
      <c r="KP67" s="247"/>
      <c r="KQ67" s="254">
        <f>JE67-JV67</f>
        <v>10000</v>
      </c>
      <c r="KR67" s="247"/>
      <c r="KS67" s="248"/>
      <c r="KT67" s="211">
        <f>JV67-KO67</f>
        <v>0</v>
      </c>
      <c r="KU67" s="211"/>
      <c r="KV67" s="211"/>
      <c r="KW67" s="211"/>
      <c r="KX67" s="211"/>
      <c r="KY67" s="211"/>
      <c r="KZ67" s="211"/>
      <c r="LA67" s="211"/>
      <c r="LB67" s="211"/>
      <c r="LC67" s="211"/>
      <c r="LD67" s="211"/>
      <c r="LF67" s="193"/>
      <c r="LG67" s="193"/>
      <c r="LH67" s="194">
        <f t="shared" si="363"/>
        <v>0</v>
      </c>
      <c r="LI67" s="193">
        <f t="shared" si="364"/>
        <v>0</v>
      </c>
      <c r="LJ67" s="193"/>
      <c r="LK67" s="193"/>
      <c r="LL67" s="193"/>
      <c r="LM67" s="194">
        <f t="shared" si="365"/>
        <v>0</v>
      </c>
      <c r="LN67" s="193"/>
      <c r="LO67" s="193"/>
      <c r="LP67" s="193"/>
      <c r="LQ67" s="194">
        <f t="shared" si="408"/>
        <v>0</v>
      </c>
      <c r="LR67" s="193"/>
      <c r="LS67" s="193"/>
      <c r="LT67" s="193"/>
      <c r="LU67" s="194">
        <f t="shared" si="288"/>
        <v>0</v>
      </c>
      <c r="LV67" s="193"/>
      <c r="LW67" s="193"/>
      <c r="LX67" s="193"/>
      <c r="LY67" s="194">
        <f t="shared" si="289"/>
        <v>0</v>
      </c>
      <c r="LZ67" s="193"/>
      <c r="MA67" s="193"/>
      <c r="MB67" s="193"/>
      <c r="MC67" s="123">
        <f t="shared" si="160"/>
        <v>0</v>
      </c>
      <c r="MD67" s="121">
        <f t="shared" si="366"/>
        <v>0</v>
      </c>
      <c r="ME67" s="193"/>
      <c r="MF67" s="193"/>
      <c r="MG67" s="193"/>
      <c r="MH67" s="194">
        <f t="shared" si="409"/>
        <v>0</v>
      </c>
      <c r="MI67" s="193"/>
      <c r="MJ67" s="193"/>
      <c r="MK67" s="193"/>
      <c r="ML67" s="194">
        <f t="shared" si="291"/>
        <v>0</v>
      </c>
      <c r="MM67" s="193"/>
      <c r="MN67" s="193"/>
      <c r="MO67" s="193"/>
      <c r="MP67" s="194">
        <f t="shared" si="292"/>
        <v>0</v>
      </c>
      <c r="MQ67" s="193"/>
      <c r="MR67" s="193"/>
      <c r="MS67" s="193"/>
      <c r="MT67" s="123">
        <f t="shared" si="293"/>
        <v>0</v>
      </c>
      <c r="MU67" s="121">
        <f t="shared" si="367"/>
        <v>0</v>
      </c>
      <c r="MV67" s="17">
        <f t="shared" si="368"/>
        <v>0</v>
      </c>
      <c r="MW67" s="193">
        <f t="shared" si="79"/>
        <v>0</v>
      </c>
      <c r="MX67" s="194"/>
      <c r="MY67" s="194"/>
      <c r="MZ67" s="115">
        <f t="shared" si="162"/>
        <v>0</v>
      </c>
      <c r="NB67" s="193"/>
      <c r="NC67" s="193"/>
      <c r="ND67" s="194">
        <f t="shared" si="369"/>
        <v>0</v>
      </c>
      <c r="NE67" s="193"/>
      <c r="NF67" s="193"/>
      <c r="NG67" s="193"/>
      <c r="NH67" s="193"/>
      <c r="NI67" s="194">
        <f t="shared" si="370"/>
        <v>0</v>
      </c>
      <c r="NJ67" s="193"/>
      <c r="NK67" s="193"/>
      <c r="NL67" s="193"/>
      <c r="NM67" s="194">
        <f t="shared" si="410"/>
        <v>0</v>
      </c>
      <c r="NN67" s="193"/>
      <c r="NO67" s="193"/>
      <c r="NP67" s="193"/>
      <c r="NQ67" s="194">
        <f t="shared" si="295"/>
        <v>0</v>
      </c>
      <c r="NR67" s="193"/>
      <c r="NS67" s="193"/>
      <c r="NT67" s="193"/>
      <c r="NU67" s="194">
        <f t="shared" si="296"/>
        <v>0</v>
      </c>
      <c r="NV67" s="193"/>
      <c r="NW67" s="193"/>
      <c r="NX67" s="193"/>
      <c r="NY67" s="123">
        <f t="shared" si="163"/>
        <v>0</v>
      </c>
      <c r="NZ67" s="121">
        <f t="shared" si="297"/>
        <v>0</v>
      </c>
      <c r="OA67" s="189"/>
      <c r="OB67" s="189"/>
      <c r="OC67" s="189"/>
      <c r="OD67" s="194">
        <f t="shared" si="411"/>
        <v>0</v>
      </c>
      <c r="OE67" s="189"/>
      <c r="OF67" s="189"/>
      <c r="OG67" s="189"/>
      <c r="OH67" s="194">
        <f t="shared" si="299"/>
        <v>0</v>
      </c>
      <c r="OI67" s="193"/>
      <c r="OJ67" s="193"/>
      <c r="OK67" s="193"/>
      <c r="OL67" s="194">
        <f t="shared" si="300"/>
        <v>0</v>
      </c>
      <c r="OM67" s="193"/>
      <c r="ON67" s="193"/>
      <c r="OO67" s="193"/>
      <c r="OP67" s="123">
        <f t="shared" si="164"/>
        <v>0</v>
      </c>
      <c r="OQ67" s="122">
        <f t="shared" si="301"/>
        <v>0</v>
      </c>
      <c r="OR67" s="17">
        <f t="shared" si="371"/>
        <v>0</v>
      </c>
      <c r="OS67" s="193">
        <f t="shared" si="84"/>
        <v>0</v>
      </c>
      <c r="OT67" s="194"/>
      <c r="OU67" s="194"/>
      <c r="OV67" s="115">
        <f t="shared" si="302"/>
        <v>0</v>
      </c>
      <c r="OX67" s="193"/>
      <c r="OY67" s="193"/>
      <c r="OZ67" s="194">
        <f t="shared" si="372"/>
        <v>0</v>
      </c>
      <c r="PA67" s="193">
        <f t="shared" si="373"/>
        <v>0</v>
      </c>
      <c r="PB67" s="193"/>
      <c r="PC67" s="193"/>
      <c r="PD67" s="193"/>
      <c r="PE67" s="194">
        <f t="shared" si="374"/>
        <v>0</v>
      </c>
      <c r="PF67" s="193"/>
      <c r="PG67" s="193"/>
      <c r="PH67" s="193"/>
      <c r="PI67" s="194">
        <f t="shared" si="412"/>
        <v>0</v>
      </c>
      <c r="PJ67" s="193"/>
      <c r="PK67" s="193"/>
      <c r="PL67" s="193"/>
      <c r="PM67" s="194">
        <f t="shared" si="304"/>
        <v>0</v>
      </c>
      <c r="PN67" s="193"/>
      <c r="PO67" s="193"/>
      <c r="PP67" s="193"/>
      <c r="PQ67" s="194">
        <f t="shared" si="305"/>
        <v>0</v>
      </c>
      <c r="PR67" s="193"/>
      <c r="PS67" s="193"/>
      <c r="PT67" s="193"/>
      <c r="PU67" s="123">
        <f t="shared" si="165"/>
        <v>0</v>
      </c>
      <c r="PV67" s="121">
        <f t="shared" si="375"/>
        <v>0</v>
      </c>
      <c r="PW67" s="193"/>
      <c r="PX67" s="193"/>
      <c r="PY67" s="193"/>
      <c r="PZ67" s="194">
        <f t="shared" si="413"/>
        <v>0</v>
      </c>
      <c r="QA67" s="193"/>
      <c r="QB67" s="193"/>
      <c r="QC67" s="193"/>
      <c r="QD67" s="194">
        <f t="shared" si="307"/>
        <v>0</v>
      </c>
      <c r="QE67" s="193"/>
      <c r="QF67" s="193"/>
      <c r="QG67" s="193"/>
      <c r="QH67" s="194">
        <f t="shared" si="308"/>
        <v>0</v>
      </c>
      <c r="QI67" s="193"/>
      <c r="QJ67" s="193"/>
      <c r="QK67" s="193"/>
      <c r="QL67" s="123">
        <f t="shared" si="309"/>
        <v>0</v>
      </c>
      <c r="QM67" s="122">
        <f t="shared" si="310"/>
        <v>0</v>
      </c>
      <c r="QN67" s="17">
        <f t="shared" si="376"/>
        <v>0</v>
      </c>
      <c r="QO67" s="193">
        <f t="shared" si="89"/>
        <v>0</v>
      </c>
      <c r="QP67" s="194"/>
      <c r="QQ67" s="194"/>
      <c r="QR67" s="115">
        <f t="shared" si="129"/>
        <v>0</v>
      </c>
      <c r="QT67" s="193"/>
      <c r="QU67" s="193"/>
      <c r="QV67" s="194">
        <f t="shared" si="377"/>
        <v>0</v>
      </c>
      <c r="QW67" s="193">
        <f t="shared" si="378"/>
        <v>0</v>
      </c>
      <c r="QX67" s="193"/>
      <c r="QY67" s="193"/>
      <c r="QZ67" s="193"/>
      <c r="RA67" s="194">
        <f t="shared" si="379"/>
        <v>0</v>
      </c>
      <c r="RB67" s="193"/>
      <c r="RC67" s="193"/>
      <c r="RD67" s="193"/>
      <c r="RE67" s="194">
        <f t="shared" si="414"/>
        <v>0</v>
      </c>
      <c r="RF67" s="193"/>
      <c r="RG67" s="193"/>
      <c r="RH67" s="193"/>
      <c r="RI67" s="194">
        <f t="shared" si="312"/>
        <v>0</v>
      </c>
      <c r="RJ67" s="193"/>
      <c r="RK67" s="193"/>
      <c r="RL67" s="193"/>
      <c r="RM67" s="194">
        <f t="shared" si="313"/>
        <v>0</v>
      </c>
      <c r="RN67" s="193"/>
      <c r="RO67" s="193"/>
      <c r="RP67" s="193"/>
      <c r="RQ67" s="123">
        <f t="shared" si="314"/>
        <v>0</v>
      </c>
      <c r="RR67" s="121">
        <f t="shared" si="380"/>
        <v>0</v>
      </c>
      <c r="RS67" s="193"/>
      <c r="RT67" s="193"/>
      <c r="RU67" s="193"/>
      <c r="RV67" s="194">
        <f t="shared" si="415"/>
        <v>0</v>
      </c>
      <c r="RW67" s="193"/>
      <c r="RX67" s="193"/>
      <c r="RY67" s="193"/>
      <c r="RZ67" s="194">
        <f t="shared" si="316"/>
        <v>0</v>
      </c>
      <c r="SA67" s="193"/>
      <c r="SB67" s="193"/>
      <c r="SC67" s="193"/>
      <c r="SD67" s="194">
        <f t="shared" si="317"/>
        <v>0</v>
      </c>
      <c r="SE67" s="193"/>
      <c r="SF67" s="193"/>
      <c r="SG67" s="193"/>
      <c r="SH67" s="123">
        <f t="shared" si="318"/>
        <v>0</v>
      </c>
      <c r="SI67" s="122">
        <f t="shared" si="319"/>
        <v>0</v>
      </c>
      <c r="SJ67" s="17">
        <f t="shared" si="381"/>
        <v>0</v>
      </c>
      <c r="SK67" s="193">
        <f t="shared" si="93"/>
        <v>0</v>
      </c>
      <c r="SL67" s="194"/>
      <c r="SM67" s="194"/>
      <c r="SN67" s="115">
        <f t="shared" si="136"/>
        <v>0</v>
      </c>
      <c r="SP67" s="193"/>
      <c r="SQ67" s="193"/>
      <c r="SR67" s="194">
        <f t="shared" si="382"/>
        <v>0</v>
      </c>
      <c r="SS67" s="193">
        <f t="shared" si="383"/>
        <v>0</v>
      </c>
      <c r="ST67" s="193"/>
      <c r="SU67" s="193"/>
      <c r="SV67" s="193"/>
      <c r="SW67" s="194">
        <f t="shared" si="384"/>
        <v>0</v>
      </c>
      <c r="SX67" s="193"/>
      <c r="SY67" s="193"/>
      <c r="SZ67" s="193"/>
      <c r="TA67" s="194">
        <f t="shared" si="416"/>
        <v>0</v>
      </c>
      <c r="TB67" s="193"/>
      <c r="TC67" s="193"/>
      <c r="TD67" s="193"/>
      <c r="TE67" s="194">
        <f t="shared" si="321"/>
        <v>0</v>
      </c>
      <c r="TF67" s="193"/>
      <c r="TG67" s="193"/>
      <c r="TH67" s="193"/>
      <c r="TI67" s="194">
        <f t="shared" si="322"/>
        <v>0</v>
      </c>
      <c r="TJ67" s="193"/>
      <c r="TK67" s="193"/>
      <c r="TL67" s="193"/>
      <c r="TM67" s="123">
        <f t="shared" si="323"/>
        <v>0</v>
      </c>
      <c r="TN67" s="121">
        <f t="shared" si="324"/>
        <v>0</v>
      </c>
      <c r="TO67" s="193"/>
      <c r="TP67" s="193"/>
      <c r="TQ67" s="193"/>
      <c r="TR67" s="194">
        <f t="shared" si="417"/>
        <v>0</v>
      </c>
      <c r="TS67" s="189"/>
      <c r="TT67" s="189"/>
      <c r="TU67" s="189"/>
      <c r="TV67" s="194">
        <f t="shared" si="326"/>
        <v>0</v>
      </c>
      <c r="TW67" s="193"/>
      <c r="TX67" s="193"/>
      <c r="TY67" s="193"/>
      <c r="TZ67" s="194">
        <f t="shared" si="327"/>
        <v>0</v>
      </c>
      <c r="UA67" s="193"/>
      <c r="UB67" s="193"/>
      <c r="UC67" s="193"/>
      <c r="UD67" s="123">
        <f t="shared" si="328"/>
        <v>0</v>
      </c>
      <c r="UE67" s="122">
        <f t="shared" si="329"/>
        <v>0</v>
      </c>
      <c r="UF67" s="17">
        <f t="shared" si="385"/>
        <v>0</v>
      </c>
      <c r="UG67" s="193">
        <f t="shared" si="98"/>
        <v>0</v>
      </c>
      <c r="UH67" s="194"/>
      <c r="UI67" s="194"/>
      <c r="UJ67" s="194"/>
      <c r="UK67" s="115">
        <f t="shared" si="141"/>
        <v>0</v>
      </c>
      <c r="UL67" s="115">
        <f>CK67+EG67+GC67+HZ67+JV67+MD67+NZ67+PV67+RR67+TN67</f>
        <v>0</v>
      </c>
      <c r="UM67" s="115">
        <f>UL67-AF67</f>
        <v>0</v>
      </c>
      <c r="UN67" s="115">
        <f>DB67+EX67+GT67+IQ67+KO67+MU67+OQ67+QM67+SI67+UE67</f>
        <v>0</v>
      </c>
      <c r="UO67" s="115">
        <f>UN67-AW67</f>
        <v>0</v>
      </c>
      <c r="UP67" s="115"/>
      <c r="UQ67" s="115"/>
      <c r="UR67" s="115">
        <f>BU67+DQ67+FM67+HJ67+JF67+LN67+NJ67+PF67+RB67+SX67</f>
        <v>0</v>
      </c>
      <c r="US67" s="115">
        <f>UR67-P67</f>
        <v>0</v>
      </c>
      <c r="UT67" s="115"/>
      <c r="UU67" s="115"/>
      <c r="UV67" s="115"/>
      <c r="UW67" s="115">
        <f>H67</f>
        <v>10000</v>
      </c>
      <c r="UX67" s="115">
        <f>AF67</f>
        <v>0</v>
      </c>
      <c r="UY67" s="115"/>
      <c r="UZ67" s="115"/>
      <c r="VA67" s="130">
        <f t="shared" si="386"/>
        <v>0</v>
      </c>
      <c r="VB67" s="193">
        <f>BM67+DI67+FE67+HB67+IX67+LF67+NB67+OX67+QT67+SP67</f>
        <v>10000</v>
      </c>
      <c r="VC67" s="193">
        <f>BN67+DJ67+FF67+HC67+IY67+LG67+NC67+OY67+QU67+SQ67</f>
        <v>0</v>
      </c>
      <c r="VD67" s="194">
        <f t="shared" si="330"/>
        <v>10000</v>
      </c>
      <c r="VE67" s="193">
        <f t="shared" si="387"/>
        <v>10000</v>
      </c>
      <c r="VF67" s="193"/>
      <c r="VG67" s="193"/>
      <c r="VH67" s="193"/>
      <c r="VI67" s="194">
        <f t="shared" si="388"/>
        <v>10000</v>
      </c>
      <c r="VJ67" s="193"/>
      <c r="VK67" s="193"/>
      <c r="VL67" s="193"/>
      <c r="VM67" s="194">
        <f t="shared" si="418"/>
        <v>0</v>
      </c>
      <c r="VN67" s="193"/>
      <c r="VO67" s="193"/>
      <c r="VP67" s="193"/>
      <c r="VQ67" s="194">
        <f t="shared" si="332"/>
        <v>0</v>
      </c>
      <c r="VR67" s="193"/>
      <c r="VS67" s="193"/>
      <c r="VT67" s="193"/>
      <c r="VU67" s="194">
        <f t="shared" si="333"/>
        <v>0</v>
      </c>
      <c r="VV67" s="193"/>
      <c r="VW67" s="193"/>
      <c r="VX67" s="193"/>
      <c r="VY67" s="193"/>
      <c r="VZ67" s="121">
        <f t="shared" si="334"/>
        <v>0</v>
      </c>
      <c r="WA67" s="189"/>
      <c r="WB67" s="189"/>
      <c r="WC67" s="189"/>
      <c r="WD67" s="194">
        <f t="shared" si="419"/>
        <v>0</v>
      </c>
      <c r="WE67" s="189"/>
      <c r="WF67" s="189"/>
      <c r="WG67" s="189"/>
      <c r="WH67" s="194">
        <f t="shared" si="336"/>
        <v>0</v>
      </c>
      <c r="WI67" s="193"/>
      <c r="WJ67" s="193"/>
      <c r="WK67" s="193"/>
      <c r="WL67" s="194">
        <f t="shared" si="337"/>
        <v>0</v>
      </c>
      <c r="WM67" s="193"/>
      <c r="WN67" s="193"/>
      <c r="WO67" s="193"/>
      <c r="WP67" s="193"/>
      <c r="WQ67" s="122">
        <f t="shared" si="338"/>
        <v>0</v>
      </c>
      <c r="WR67" s="129">
        <f t="shared" si="389"/>
        <v>0</v>
      </c>
      <c r="WS67" s="120"/>
      <c r="WT67" s="194"/>
      <c r="WU67" s="194"/>
      <c r="WV67" s="115">
        <f t="shared" si="339"/>
        <v>0</v>
      </c>
      <c r="WY67" s="115">
        <f>VI67-BT67-DP67-FL67-HI67-JE67-LM67-NI67-PE67-RA67-SW67</f>
        <v>0</v>
      </c>
      <c r="WZ67" s="115">
        <f>VD67-BO67-DK67-FG67-HD67-IZ67-LH67-ND67-OZ67-QV67-SR67</f>
        <v>0</v>
      </c>
    </row>
    <row r="68" spans="1:624" s="116" customFormat="1" ht="13.5" x14ac:dyDescent="0.25">
      <c r="A68" s="444"/>
      <c r="B68" s="416" t="s">
        <v>149</v>
      </c>
      <c r="C68" s="419"/>
      <c r="D68" s="419"/>
      <c r="E68" s="419"/>
      <c r="F68" s="307"/>
      <c r="G68" s="311" t="s">
        <v>150</v>
      </c>
      <c r="H68" s="250">
        <f>BM68+DI68+FE68+HB68+IX68+LF68+NB68+OX68+QT68+SP68</f>
        <v>18000</v>
      </c>
      <c r="I68" s="250">
        <f>BN68+DJ68+FF68+HC68+IY68+LG68+NC68+OY68+QU68+SQ68</f>
        <v>0</v>
      </c>
      <c r="J68" s="238">
        <f t="shared" si="340"/>
        <v>18000</v>
      </c>
      <c r="K68" s="250">
        <f t="shared" si="341"/>
        <v>18000</v>
      </c>
      <c r="L68" s="250"/>
      <c r="M68" s="250"/>
      <c r="N68" s="250"/>
      <c r="O68" s="238">
        <f t="shared" si="342"/>
        <v>18000</v>
      </c>
      <c r="P68" s="250">
        <f>BU68+DQ68+FM68+HJ68+JF68+LN68+NJ68+PF68+RB68+SX68</f>
        <v>0</v>
      </c>
      <c r="Q68" s="250">
        <f>BV68+DR68+FN68+HK68+JG68+LO68+NK68+PG68+RC68+SY68</f>
        <v>2097</v>
      </c>
      <c r="R68" s="250">
        <f>BW68+DS68+FO68+HL68+JH68+LP68+NL68+PH68+RD68+SZ68</f>
        <v>0</v>
      </c>
      <c r="S68" s="238">
        <f t="shared" si="254"/>
        <v>2097</v>
      </c>
      <c r="T68" s="250">
        <f>BY68+DU68+FQ68+HN68+JJ68+LR68+NN68+PJ68+RF68+TB68</f>
        <v>0</v>
      </c>
      <c r="U68" s="250">
        <f>BZ68+DV68+FR68+HO68+JK68+LS68+NO68+PK68+RG68+TC68</f>
        <v>0</v>
      </c>
      <c r="V68" s="250">
        <f>CA68+DW68+FS68+HP68+JL68+LT68+NP68+PL68+RH68+TD68</f>
        <v>0</v>
      </c>
      <c r="W68" s="238">
        <f t="shared" si="255"/>
        <v>0</v>
      </c>
      <c r="X68" s="250">
        <f>CC68+DY68+FU68+HR68+JN68+LV68+NR68+PN68+RJ68+TF68</f>
        <v>0</v>
      </c>
      <c r="Y68" s="250">
        <f>CD68+DZ68+FV68+HS68+JO68+LW68+NS68+PO68+RK68+TG68</f>
        <v>0</v>
      </c>
      <c r="Z68" s="250">
        <f>CE68+EA68+FW68+HT68+JP68+LX68+NT68+PP68+RL68+TH68</f>
        <v>0</v>
      </c>
      <c r="AA68" s="238">
        <f t="shared" si="256"/>
        <v>0</v>
      </c>
      <c r="AB68" s="250">
        <f>CG68+EC68+FY68+HV68+JR68+LZ68+NV68+PR68+RN68+TJ68</f>
        <v>0</v>
      </c>
      <c r="AC68" s="250">
        <f>CH68+ED68+FZ68+HW68+JS68+MA68+NW68+PS68+RO68+TK68</f>
        <v>0</v>
      </c>
      <c r="AD68" s="250">
        <f>CI68+EE68+GA68+HX68+JT68+MB68+NX68+PT68+RP68+TL68</f>
        <v>0</v>
      </c>
      <c r="AE68" s="250">
        <f t="shared" si="257"/>
        <v>0</v>
      </c>
      <c r="AF68" s="238">
        <f t="shared" si="343"/>
        <v>2097</v>
      </c>
      <c r="AG68" s="250">
        <f>CL68+EH68+GD68+IA68+JW68+ME68+OA68+PW68+RS68+TO68</f>
        <v>0</v>
      </c>
      <c r="AH68" s="250">
        <f>CM68+EI68+GE68+IB68+JZ68+MF68+OB68+PX68+RT68+TP68</f>
        <v>2097</v>
      </c>
      <c r="AI68" s="250">
        <f>CN68+EJ68+GF68+IC68+KA68+MG68+OC68+PY68+RU68+TQ68</f>
        <v>0</v>
      </c>
      <c r="AJ68" s="238">
        <f t="shared" si="258"/>
        <v>2097</v>
      </c>
      <c r="AK68" s="250">
        <f>CP68+EL68+GH68+IE68+KC68+MI68+OE68+QA68+RW68+TS68</f>
        <v>0</v>
      </c>
      <c r="AL68" s="250">
        <f>CQ68+EM68+GI68+IF68+KD68+MJ68+OF68+QB68+RX68+TT68</f>
        <v>0</v>
      </c>
      <c r="AM68" s="250">
        <f>CR68+EN68+GJ68+IG68+KE68+MK68+OG68+QC68+RY68+TU68</f>
        <v>0</v>
      </c>
      <c r="AN68" s="238">
        <f t="shared" si="259"/>
        <v>0</v>
      </c>
      <c r="AO68" s="250">
        <f>CT68+EP68+GL68+II68+KG68+MM68+OI68+QE68+SA68+TW68</f>
        <v>0</v>
      </c>
      <c r="AP68" s="250">
        <f>CU68+EQ68+GM68+IJ68+KH68+MN68+OJ68+QF68+SB68+TX68</f>
        <v>0</v>
      </c>
      <c r="AQ68" s="250">
        <f>CV68+ER68+GN68+IK68+KI68+MO68+OK68+QG68+SC68+TY68</f>
        <v>0</v>
      </c>
      <c r="AR68" s="238">
        <f t="shared" si="260"/>
        <v>0</v>
      </c>
      <c r="AS68" s="250">
        <f>CX68+ET68+GP68+IM68+KK68+MQ68+OM68+QI68+SE68+UA68</f>
        <v>0</v>
      </c>
      <c r="AT68" s="250">
        <f>CY68+EU68+GQ68+IN68+KL68+MR68+ON68+QJ68+SF68+UB68</f>
        <v>0</v>
      </c>
      <c r="AU68" s="250">
        <f>CZ68+EV68+GR68+IO68+KM68+MS68+OO68+QK68+SG68+UC68</f>
        <v>0</v>
      </c>
      <c r="AV68" s="238">
        <f t="shared" si="261"/>
        <v>0</v>
      </c>
      <c r="AW68" s="238">
        <f t="shared" si="344"/>
        <v>2097</v>
      </c>
      <c r="AX68" s="250">
        <f t="shared" si="47"/>
        <v>0</v>
      </c>
      <c r="AY68" s="238">
        <f t="shared" si="345"/>
        <v>15903</v>
      </c>
      <c r="AZ68" s="238">
        <f>DE68+FA68+GW68+IT68+KR68+MX68+OT68+QP68+SL68+UH68</f>
        <v>0</v>
      </c>
      <c r="BA68" s="238">
        <f>DF68+FB68+GX68+IU68+KS68+MY68+OU68+QQ68+SM68+UI68</f>
        <v>0</v>
      </c>
      <c r="BB68" s="239">
        <f>CK68+EG68+GC68+HZ68+JV68+MD68+NZ68+PV68+RR68+TN68</f>
        <v>2097</v>
      </c>
      <c r="BC68" s="239">
        <f t="shared" si="45"/>
        <v>0</v>
      </c>
      <c r="BD68" s="238">
        <f>AZ68-DE68-FA68-GW68-IT68-KR68-MX68-OT68-QP68-SL68-UH68</f>
        <v>0</v>
      </c>
      <c r="BE68" s="240"/>
      <c r="BF68" s="241">
        <f t="shared" si="15"/>
        <v>-8000</v>
      </c>
      <c r="BG68" s="241">
        <f t="shared" si="49"/>
        <v>10000</v>
      </c>
      <c r="BH68" s="242"/>
      <c r="BI68" s="242"/>
      <c r="BJ68" s="241"/>
      <c r="BK68" s="285">
        <v>10000</v>
      </c>
      <c r="BL68" s="251">
        <f>DI68+FE68+HB68+IX68+LF68+NB68+OX68+QT68+SP68</f>
        <v>8000</v>
      </c>
      <c r="BM68" s="285">
        <v>10000</v>
      </c>
      <c r="BN68" s="251"/>
      <c r="BO68" s="238">
        <f t="shared" si="346"/>
        <v>10000</v>
      </c>
      <c r="BP68" s="251">
        <f t="shared" si="347"/>
        <v>10000</v>
      </c>
      <c r="BQ68" s="251"/>
      <c r="BR68" s="251"/>
      <c r="BS68" s="251"/>
      <c r="BT68" s="238">
        <f t="shared" si="348"/>
        <v>10000</v>
      </c>
      <c r="BU68" s="251"/>
      <c r="BV68" s="251">
        <v>2097</v>
      </c>
      <c r="BW68" s="251"/>
      <c r="BX68" s="238">
        <f t="shared" si="50"/>
        <v>2097</v>
      </c>
      <c r="BY68" s="251"/>
      <c r="BZ68" s="251"/>
      <c r="CA68" s="251"/>
      <c r="CB68" s="238">
        <f t="shared" si="51"/>
        <v>0</v>
      </c>
      <c r="CC68" s="251"/>
      <c r="CD68" s="251"/>
      <c r="CE68" s="251"/>
      <c r="CF68" s="238">
        <f t="shared" si="104"/>
        <v>0</v>
      </c>
      <c r="CG68" s="251"/>
      <c r="CH68" s="251"/>
      <c r="CI68" s="251"/>
      <c r="CJ68" s="251">
        <f t="shared" si="390"/>
        <v>0</v>
      </c>
      <c r="CK68" s="238">
        <f t="shared" si="149"/>
        <v>2097</v>
      </c>
      <c r="CL68" s="251"/>
      <c r="CM68" s="251">
        <v>2097</v>
      </c>
      <c r="CN68" s="251"/>
      <c r="CO68" s="238">
        <f t="shared" si="400"/>
        <v>2097</v>
      </c>
      <c r="CP68" s="251"/>
      <c r="CQ68" s="251"/>
      <c r="CR68" s="251"/>
      <c r="CS68" s="238">
        <f t="shared" si="401"/>
        <v>0</v>
      </c>
      <c r="CT68" s="251"/>
      <c r="CU68" s="251"/>
      <c r="CV68" s="251"/>
      <c r="CW68" s="238">
        <f t="shared" si="402"/>
        <v>0</v>
      </c>
      <c r="CX68" s="251"/>
      <c r="CY68" s="251"/>
      <c r="CZ68" s="251"/>
      <c r="DA68" s="251">
        <f t="shared" si="391"/>
        <v>0</v>
      </c>
      <c r="DB68" s="238">
        <f t="shared" si="349"/>
        <v>2097</v>
      </c>
      <c r="DC68" s="251"/>
      <c r="DD68" s="251">
        <f t="shared" si="150"/>
        <v>7903</v>
      </c>
      <c r="DE68" s="238"/>
      <c r="DF68" s="238"/>
      <c r="DG68" s="243">
        <f t="shared" si="151"/>
        <v>0</v>
      </c>
      <c r="DH68" s="244"/>
      <c r="DI68" s="250"/>
      <c r="DJ68" s="250"/>
      <c r="DK68" s="250">
        <f t="shared" si="350"/>
        <v>0</v>
      </c>
      <c r="DL68" s="250">
        <f t="shared" si="351"/>
        <v>0</v>
      </c>
      <c r="DM68" s="250"/>
      <c r="DN68" s="250"/>
      <c r="DO68" s="250"/>
      <c r="DP68" s="238">
        <f t="shared" si="352"/>
        <v>0</v>
      </c>
      <c r="DQ68" s="250"/>
      <c r="DR68" s="250"/>
      <c r="DS68" s="250"/>
      <c r="DT68" s="238">
        <f t="shared" si="265"/>
        <v>0</v>
      </c>
      <c r="DU68" s="250"/>
      <c r="DV68" s="250"/>
      <c r="DW68" s="250"/>
      <c r="DX68" s="238">
        <f t="shared" si="266"/>
        <v>0</v>
      </c>
      <c r="DY68" s="250"/>
      <c r="DZ68" s="250"/>
      <c r="EA68" s="250"/>
      <c r="EB68" s="238">
        <f t="shared" si="267"/>
        <v>0</v>
      </c>
      <c r="EC68" s="250"/>
      <c r="ED68" s="265"/>
      <c r="EE68" s="250"/>
      <c r="EF68" s="265">
        <f t="shared" si="152"/>
        <v>0</v>
      </c>
      <c r="EG68" s="259">
        <f t="shared" si="353"/>
        <v>0</v>
      </c>
      <c r="EH68" s="250"/>
      <c r="EI68" s="250"/>
      <c r="EJ68" s="250"/>
      <c r="EK68" s="238">
        <f t="shared" si="403"/>
        <v>0</v>
      </c>
      <c r="EL68" s="250"/>
      <c r="EM68" s="250"/>
      <c r="EN68" s="250"/>
      <c r="EO68" s="238">
        <f t="shared" si="59"/>
        <v>0</v>
      </c>
      <c r="EP68" s="250"/>
      <c r="EQ68" s="250"/>
      <c r="ER68" s="250"/>
      <c r="ES68" s="238">
        <f t="shared" si="268"/>
        <v>0</v>
      </c>
      <c r="ET68" s="250"/>
      <c r="EU68" s="265"/>
      <c r="EV68" s="250"/>
      <c r="EW68" s="265">
        <f t="shared" si="154"/>
        <v>0</v>
      </c>
      <c r="EX68" s="260">
        <f t="shared" si="269"/>
        <v>0</v>
      </c>
      <c r="EY68" s="238">
        <f t="shared" si="354"/>
        <v>0</v>
      </c>
      <c r="EZ68" s="250">
        <f t="shared" si="155"/>
        <v>0</v>
      </c>
      <c r="FA68" s="238"/>
      <c r="FB68" s="238"/>
      <c r="FC68" s="246">
        <f t="shared" si="108"/>
        <v>0</v>
      </c>
      <c r="FD68" s="244"/>
      <c r="FE68" s="250"/>
      <c r="FF68" s="250"/>
      <c r="FG68" s="250">
        <f t="shared" si="355"/>
        <v>0</v>
      </c>
      <c r="FH68" s="250">
        <f t="shared" si="356"/>
        <v>0</v>
      </c>
      <c r="FI68" s="250"/>
      <c r="FJ68" s="250"/>
      <c r="FK68" s="250"/>
      <c r="FL68" s="238">
        <f t="shared" si="357"/>
        <v>0</v>
      </c>
      <c r="FM68" s="250"/>
      <c r="FN68" s="250"/>
      <c r="FO68" s="250"/>
      <c r="FP68" s="238">
        <f t="shared" si="404"/>
        <v>0</v>
      </c>
      <c r="FQ68" s="250"/>
      <c r="FR68" s="250"/>
      <c r="FS68" s="250"/>
      <c r="FT68" s="238">
        <f t="shared" si="271"/>
        <v>0</v>
      </c>
      <c r="FU68" s="250"/>
      <c r="FV68" s="250"/>
      <c r="FW68" s="250"/>
      <c r="FX68" s="238">
        <f t="shared" si="272"/>
        <v>0</v>
      </c>
      <c r="FY68" s="250"/>
      <c r="FZ68" s="250"/>
      <c r="GA68" s="250"/>
      <c r="GB68" s="265">
        <f t="shared" si="156"/>
        <v>0</v>
      </c>
      <c r="GC68" s="259">
        <f t="shared" si="358"/>
        <v>0</v>
      </c>
      <c r="GD68" s="289"/>
      <c r="GE68" s="289"/>
      <c r="GF68" s="289"/>
      <c r="GG68" s="238">
        <f t="shared" si="405"/>
        <v>0</v>
      </c>
      <c r="GH68" s="289"/>
      <c r="GI68" s="289"/>
      <c r="GJ68" s="289"/>
      <c r="GK68" s="238">
        <f t="shared" si="274"/>
        <v>0</v>
      </c>
      <c r="GL68" s="250"/>
      <c r="GM68" s="250"/>
      <c r="GN68" s="250"/>
      <c r="GO68" s="238">
        <f t="shared" si="275"/>
        <v>0</v>
      </c>
      <c r="GP68" s="250"/>
      <c r="GQ68" s="250"/>
      <c r="GR68" s="250"/>
      <c r="GS68" s="265">
        <f t="shared" si="157"/>
        <v>0</v>
      </c>
      <c r="GT68" s="260">
        <f t="shared" si="276"/>
        <v>0</v>
      </c>
      <c r="GU68" s="238">
        <f t="shared" si="359"/>
        <v>0</v>
      </c>
      <c r="GV68" s="250">
        <f t="shared" si="67"/>
        <v>0</v>
      </c>
      <c r="GW68" s="238"/>
      <c r="GX68" s="238"/>
      <c r="GY68" s="246">
        <f t="shared" si="112"/>
        <v>0</v>
      </c>
      <c r="GZ68" s="244"/>
      <c r="HA68" s="244"/>
      <c r="HB68" s="250"/>
      <c r="HC68" s="250"/>
      <c r="HD68" s="250">
        <f t="shared" si="392"/>
        <v>0</v>
      </c>
      <c r="HE68" s="250">
        <f t="shared" si="360"/>
        <v>0</v>
      </c>
      <c r="HF68" s="250"/>
      <c r="HG68" s="250"/>
      <c r="HH68" s="238"/>
      <c r="HI68" s="238">
        <f t="shared" si="361"/>
        <v>0</v>
      </c>
      <c r="HJ68" s="250"/>
      <c r="HK68" s="250"/>
      <c r="HL68" s="250"/>
      <c r="HM68" s="238">
        <f t="shared" si="406"/>
        <v>0</v>
      </c>
      <c r="HN68" s="250"/>
      <c r="HO68" s="250"/>
      <c r="HP68" s="250"/>
      <c r="HQ68" s="238">
        <f t="shared" si="278"/>
        <v>0</v>
      </c>
      <c r="HR68" s="250"/>
      <c r="HS68" s="250"/>
      <c r="HT68" s="250"/>
      <c r="HU68" s="238">
        <f t="shared" si="279"/>
        <v>0</v>
      </c>
      <c r="HV68" s="250"/>
      <c r="HW68" s="250"/>
      <c r="HX68" s="250"/>
      <c r="HY68" s="265">
        <f t="shared" si="158"/>
        <v>0</v>
      </c>
      <c r="HZ68" s="259">
        <f t="shared" si="280"/>
        <v>0</v>
      </c>
      <c r="IA68" s="250"/>
      <c r="IB68" s="250"/>
      <c r="IC68" s="250"/>
      <c r="ID68" s="238">
        <f t="shared" si="407"/>
        <v>0</v>
      </c>
      <c r="IE68" s="250"/>
      <c r="IF68" s="250"/>
      <c r="IG68" s="250"/>
      <c r="IH68" s="238">
        <f t="shared" si="282"/>
        <v>0</v>
      </c>
      <c r="II68" s="250"/>
      <c r="IJ68" s="250"/>
      <c r="IK68" s="250"/>
      <c r="IL68" s="238">
        <f t="shared" si="283"/>
        <v>0</v>
      </c>
      <c r="IM68" s="250"/>
      <c r="IN68" s="250"/>
      <c r="IO68" s="250"/>
      <c r="IP68" s="265">
        <f t="shared" si="284"/>
        <v>0</v>
      </c>
      <c r="IQ68" s="260">
        <f t="shared" si="285"/>
        <v>0</v>
      </c>
      <c r="IR68" s="238">
        <f t="shared" si="362"/>
        <v>0</v>
      </c>
      <c r="IS68" s="250">
        <f t="shared" si="73"/>
        <v>0</v>
      </c>
      <c r="IT68" s="238"/>
      <c r="IU68" s="238"/>
      <c r="IV68" s="246">
        <f t="shared" si="286"/>
        <v>0</v>
      </c>
      <c r="IW68" s="244"/>
      <c r="IX68" s="254">
        <f>25000-7000-10000</f>
        <v>8000</v>
      </c>
      <c r="IY68" s="254"/>
      <c r="IZ68" s="247">
        <f t="shared" si="420"/>
        <v>8000</v>
      </c>
      <c r="JA68" s="254">
        <f t="shared" si="421"/>
        <v>8000</v>
      </c>
      <c r="JB68" s="254"/>
      <c r="JC68" s="254"/>
      <c r="JD68" s="254"/>
      <c r="JE68" s="247">
        <f t="shared" si="422"/>
        <v>8000</v>
      </c>
      <c r="JF68" s="254"/>
      <c r="JG68" s="254"/>
      <c r="JH68" s="254"/>
      <c r="JI68" s="247">
        <f t="shared" si="394"/>
        <v>0</v>
      </c>
      <c r="JJ68" s="254"/>
      <c r="JK68" s="254"/>
      <c r="JL68" s="254"/>
      <c r="JM68" s="247"/>
      <c r="JN68" s="254"/>
      <c r="JO68" s="254"/>
      <c r="JP68" s="254"/>
      <c r="JQ68" s="247">
        <f t="shared" si="393"/>
        <v>0</v>
      </c>
      <c r="JR68" s="254"/>
      <c r="JS68" s="254"/>
      <c r="JT68" s="254"/>
      <c r="JU68" s="270"/>
      <c r="JV68" s="261">
        <f t="shared" si="395"/>
        <v>0</v>
      </c>
      <c r="JW68" s="558"/>
      <c r="JX68" s="588"/>
      <c r="JY68" s="589"/>
      <c r="JZ68" s="571"/>
      <c r="KA68" s="254"/>
      <c r="KB68" s="247">
        <f>JW68+JZ68+KA68</f>
        <v>0</v>
      </c>
      <c r="KC68" s="254"/>
      <c r="KD68" s="254"/>
      <c r="KE68" s="254"/>
      <c r="KF68" s="247"/>
      <c r="KG68" s="254"/>
      <c r="KH68" s="254"/>
      <c r="KI68" s="254"/>
      <c r="KJ68" s="247">
        <f t="shared" si="396"/>
        <v>0</v>
      </c>
      <c r="KK68" s="254"/>
      <c r="KL68" s="254"/>
      <c r="KM68" s="254"/>
      <c r="KN68" s="270"/>
      <c r="KO68" s="262">
        <f>JI68+KF68+KJ68+KN68</f>
        <v>0</v>
      </c>
      <c r="KP68" s="247"/>
      <c r="KQ68" s="254">
        <f>JE68-JV68</f>
        <v>8000</v>
      </c>
      <c r="KR68" s="247"/>
      <c r="KS68" s="248"/>
      <c r="KT68" s="211">
        <f>JV68-KO68</f>
        <v>0</v>
      </c>
      <c r="KU68" s="211"/>
      <c r="KV68" s="211"/>
      <c r="KW68" s="211"/>
      <c r="KX68" s="211"/>
      <c r="KY68" s="211"/>
      <c r="KZ68" s="211"/>
      <c r="LA68" s="211"/>
      <c r="LB68" s="211"/>
      <c r="LC68" s="211"/>
      <c r="LD68" s="211"/>
      <c r="LF68" s="193"/>
      <c r="LG68" s="193"/>
      <c r="LH68" s="194">
        <f t="shared" si="363"/>
        <v>0</v>
      </c>
      <c r="LI68" s="193">
        <f t="shared" si="364"/>
        <v>0</v>
      </c>
      <c r="LJ68" s="193"/>
      <c r="LK68" s="193"/>
      <c r="LL68" s="193"/>
      <c r="LM68" s="194">
        <f t="shared" si="365"/>
        <v>0</v>
      </c>
      <c r="LN68" s="193"/>
      <c r="LO68" s="193"/>
      <c r="LP68" s="193"/>
      <c r="LQ68" s="194">
        <f t="shared" si="408"/>
        <v>0</v>
      </c>
      <c r="LR68" s="193"/>
      <c r="LS68" s="193"/>
      <c r="LT68" s="193"/>
      <c r="LU68" s="194">
        <f t="shared" si="288"/>
        <v>0</v>
      </c>
      <c r="LV68" s="193"/>
      <c r="LW68" s="193"/>
      <c r="LX68" s="193"/>
      <c r="LY68" s="194">
        <f t="shared" si="289"/>
        <v>0</v>
      </c>
      <c r="LZ68" s="193"/>
      <c r="MA68" s="193"/>
      <c r="MB68" s="193"/>
      <c r="MC68" s="123">
        <f t="shared" si="160"/>
        <v>0</v>
      </c>
      <c r="MD68" s="121">
        <f t="shared" si="366"/>
        <v>0</v>
      </c>
      <c r="ME68" s="193"/>
      <c r="MF68" s="193"/>
      <c r="MG68" s="193"/>
      <c r="MH68" s="194">
        <f t="shared" si="409"/>
        <v>0</v>
      </c>
      <c r="MI68" s="193"/>
      <c r="MJ68" s="193"/>
      <c r="MK68" s="193"/>
      <c r="ML68" s="194">
        <f t="shared" si="291"/>
        <v>0</v>
      </c>
      <c r="MM68" s="193"/>
      <c r="MN68" s="193"/>
      <c r="MO68" s="193"/>
      <c r="MP68" s="194">
        <f t="shared" si="292"/>
        <v>0</v>
      </c>
      <c r="MQ68" s="193"/>
      <c r="MR68" s="193"/>
      <c r="MS68" s="193"/>
      <c r="MT68" s="123">
        <f t="shared" si="293"/>
        <v>0</v>
      </c>
      <c r="MU68" s="121">
        <f t="shared" si="367"/>
        <v>0</v>
      </c>
      <c r="MV68" s="17">
        <f t="shared" si="368"/>
        <v>0</v>
      </c>
      <c r="MW68" s="193">
        <f t="shared" si="79"/>
        <v>0</v>
      </c>
      <c r="MX68" s="194"/>
      <c r="MY68" s="194"/>
      <c r="MZ68" s="115">
        <f t="shared" si="162"/>
        <v>0</v>
      </c>
      <c r="NB68" s="193"/>
      <c r="NC68" s="193"/>
      <c r="ND68" s="194">
        <f t="shared" si="369"/>
        <v>0</v>
      </c>
      <c r="NE68" s="193"/>
      <c r="NF68" s="193"/>
      <c r="NG68" s="193"/>
      <c r="NH68" s="193"/>
      <c r="NI68" s="194">
        <f t="shared" si="370"/>
        <v>0</v>
      </c>
      <c r="NJ68" s="193"/>
      <c r="NK68" s="193"/>
      <c r="NL68" s="193"/>
      <c r="NM68" s="194">
        <f t="shared" si="410"/>
        <v>0</v>
      </c>
      <c r="NN68" s="193"/>
      <c r="NO68" s="193"/>
      <c r="NP68" s="193"/>
      <c r="NQ68" s="194">
        <f t="shared" si="295"/>
        <v>0</v>
      </c>
      <c r="NR68" s="193"/>
      <c r="NS68" s="193"/>
      <c r="NT68" s="193"/>
      <c r="NU68" s="194">
        <f t="shared" si="296"/>
        <v>0</v>
      </c>
      <c r="NV68" s="193"/>
      <c r="NW68" s="193"/>
      <c r="NX68" s="193"/>
      <c r="NY68" s="123">
        <f t="shared" si="163"/>
        <v>0</v>
      </c>
      <c r="NZ68" s="121">
        <f t="shared" si="297"/>
        <v>0</v>
      </c>
      <c r="OA68" s="192"/>
      <c r="OB68" s="192"/>
      <c r="OC68" s="192"/>
      <c r="OD68" s="194">
        <f t="shared" si="411"/>
        <v>0</v>
      </c>
      <c r="OE68" s="192"/>
      <c r="OF68" s="192"/>
      <c r="OG68" s="192"/>
      <c r="OH68" s="194">
        <f t="shared" si="299"/>
        <v>0</v>
      </c>
      <c r="OI68" s="193"/>
      <c r="OJ68" s="193"/>
      <c r="OK68" s="193"/>
      <c r="OL68" s="194">
        <f t="shared" si="300"/>
        <v>0</v>
      </c>
      <c r="OM68" s="193"/>
      <c r="ON68" s="193"/>
      <c r="OO68" s="193"/>
      <c r="OP68" s="123">
        <f t="shared" si="164"/>
        <v>0</v>
      </c>
      <c r="OQ68" s="122">
        <f t="shared" si="301"/>
        <v>0</v>
      </c>
      <c r="OR68" s="17">
        <f t="shared" si="371"/>
        <v>0</v>
      </c>
      <c r="OS68" s="193">
        <f t="shared" si="84"/>
        <v>0</v>
      </c>
      <c r="OT68" s="194"/>
      <c r="OU68" s="194"/>
      <c r="OV68" s="115">
        <f t="shared" si="302"/>
        <v>0</v>
      </c>
      <c r="OX68" s="193"/>
      <c r="OY68" s="193"/>
      <c r="OZ68" s="194">
        <f t="shared" si="372"/>
        <v>0</v>
      </c>
      <c r="PA68" s="193">
        <f t="shared" si="373"/>
        <v>0</v>
      </c>
      <c r="PB68" s="193"/>
      <c r="PC68" s="193"/>
      <c r="PD68" s="193"/>
      <c r="PE68" s="194">
        <f t="shared" si="374"/>
        <v>0</v>
      </c>
      <c r="PF68" s="193"/>
      <c r="PG68" s="193"/>
      <c r="PH68" s="193"/>
      <c r="PI68" s="194">
        <f t="shared" si="412"/>
        <v>0</v>
      </c>
      <c r="PJ68" s="193"/>
      <c r="PK68" s="193"/>
      <c r="PL68" s="193"/>
      <c r="PM68" s="194">
        <f t="shared" si="304"/>
        <v>0</v>
      </c>
      <c r="PN68" s="193"/>
      <c r="PO68" s="193"/>
      <c r="PP68" s="193"/>
      <c r="PQ68" s="194">
        <f t="shared" si="305"/>
        <v>0</v>
      </c>
      <c r="PR68" s="193"/>
      <c r="PS68" s="193"/>
      <c r="PT68" s="193"/>
      <c r="PU68" s="123">
        <f t="shared" si="165"/>
        <v>0</v>
      </c>
      <c r="PV68" s="121">
        <f t="shared" si="375"/>
        <v>0</v>
      </c>
      <c r="PW68" s="193"/>
      <c r="PX68" s="193"/>
      <c r="PY68" s="193"/>
      <c r="PZ68" s="194">
        <f t="shared" si="413"/>
        <v>0</v>
      </c>
      <c r="QA68" s="193"/>
      <c r="QB68" s="193"/>
      <c r="QC68" s="193"/>
      <c r="QD68" s="194">
        <f t="shared" si="307"/>
        <v>0</v>
      </c>
      <c r="QE68" s="193"/>
      <c r="QF68" s="193"/>
      <c r="QG68" s="193"/>
      <c r="QH68" s="194">
        <f t="shared" si="308"/>
        <v>0</v>
      </c>
      <c r="QI68" s="193"/>
      <c r="QJ68" s="193"/>
      <c r="QK68" s="193"/>
      <c r="QL68" s="123">
        <f t="shared" si="309"/>
        <v>0</v>
      </c>
      <c r="QM68" s="122">
        <f t="shared" si="310"/>
        <v>0</v>
      </c>
      <c r="QN68" s="17">
        <f t="shared" si="376"/>
        <v>0</v>
      </c>
      <c r="QO68" s="193">
        <f t="shared" si="89"/>
        <v>0</v>
      </c>
      <c r="QP68" s="194"/>
      <c r="QQ68" s="194"/>
      <c r="QR68" s="115">
        <f t="shared" si="129"/>
        <v>0</v>
      </c>
      <c r="QT68" s="193"/>
      <c r="QU68" s="193"/>
      <c r="QV68" s="194">
        <f t="shared" si="377"/>
        <v>0</v>
      </c>
      <c r="QW68" s="193">
        <f t="shared" si="378"/>
        <v>0</v>
      </c>
      <c r="QX68" s="193"/>
      <c r="QY68" s="193"/>
      <c r="QZ68" s="193"/>
      <c r="RA68" s="194">
        <f t="shared" si="379"/>
        <v>0</v>
      </c>
      <c r="RB68" s="193"/>
      <c r="RC68" s="193"/>
      <c r="RD68" s="193"/>
      <c r="RE68" s="194">
        <f t="shared" si="414"/>
        <v>0</v>
      </c>
      <c r="RF68" s="193"/>
      <c r="RG68" s="193"/>
      <c r="RH68" s="193"/>
      <c r="RI68" s="194">
        <f t="shared" si="312"/>
        <v>0</v>
      </c>
      <c r="RJ68" s="193"/>
      <c r="RK68" s="193"/>
      <c r="RL68" s="193"/>
      <c r="RM68" s="194">
        <f t="shared" si="313"/>
        <v>0</v>
      </c>
      <c r="RN68" s="193"/>
      <c r="RO68" s="193"/>
      <c r="RP68" s="193"/>
      <c r="RQ68" s="123">
        <f t="shared" si="314"/>
        <v>0</v>
      </c>
      <c r="RR68" s="121">
        <f t="shared" si="380"/>
        <v>0</v>
      </c>
      <c r="RS68" s="193"/>
      <c r="RT68" s="193"/>
      <c r="RU68" s="193"/>
      <c r="RV68" s="194">
        <f t="shared" si="415"/>
        <v>0</v>
      </c>
      <c r="RW68" s="193"/>
      <c r="RX68" s="193"/>
      <c r="RY68" s="193"/>
      <c r="RZ68" s="194">
        <f t="shared" si="316"/>
        <v>0</v>
      </c>
      <c r="SA68" s="193"/>
      <c r="SB68" s="193"/>
      <c r="SC68" s="193"/>
      <c r="SD68" s="194">
        <f t="shared" si="317"/>
        <v>0</v>
      </c>
      <c r="SE68" s="193"/>
      <c r="SF68" s="193"/>
      <c r="SG68" s="193"/>
      <c r="SH68" s="123">
        <f t="shared" si="318"/>
        <v>0</v>
      </c>
      <c r="SI68" s="122">
        <f t="shared" si="319"/>
        <v>0</v>
      </c>
      <c r="SJ68" s="17">
        <f t="shared" si="381"/>
        <v>0</v>
      </c>
      <c r="SK68" s="193">
        <f t="shared" si="93"/>
        <v>0</v>
      </c>
      <c r="SL68" s="194"/>
      <c r="SM68" s="194"/>
      <c r="SN68" s="115">
        <f t="shared" si="136"/>
        <v>0</v>
      </c>
      <c r="SP68" s="193"/>
      <c r="SQ68" s="193"/>
      <c r="SR68" s="194">
        <f t="shared" si="382"/>
        <v>0</v>
      </c>
      <c r="SS68" s="193">
        <f t="shared" si="383"/>
        <v>0</v>
      </c>
      <c r="ST68" s="193"/>
      <c r="SU68" s="193"/>
      <c r="SV68" s="193"/>
      <c r="SW68" s="194">
        <f t="shared" si="384"/>
        <v>0</v>
      </c>
      <c r="SX68" s="193"/>
      <c r="SY68" s="193"/>
      <c r="SZ68" s="193"/>
      <c r="TA68" s="194">
        <f t="shared" si="416"/>
        <v>0</v>
      </c>
      <c r="TB68" s="193"/>
      <c r="TC68" s="193"/>
      <c r="TD68" s="193"/>
      <c r="TE68" s="194">
        <f t="shared" si="321"/>
        <v>0</v>
      </c>
      <c r="TF68" s="193"/>
      <c r="TG68" s="193"/>
      <c r="TH68" s="193"/>
      <c r="TI68" s="194">
        <f t="shared" si="322"/>
        <v>0</v>
      </c>
      <c r="TJ68" s="193"/>
      <c r="TK68" s="193"/>
      <c r="TL68" s="193"/>
      <c r="TM68" s="123">
        <f t="shared" si="323"/>
        <v>0</v>
      </c>
      <c r="TN68" s="121">
        <f t="shared" si="324"/>
        <v>0</v>
      </c>
      <c r="TO68" s="193"/>
      <c r="TP68" s="193"/>
      <c r="TQ68" s="193"/>
      <c r="TR68" s="194">
        <f t="shared" si="417"/>
        <v>0</v>
      </c>
      <c r="TS68" s="192"/>
      <c r="TT68" s="192"/>
      <c r="TU68" s="192"/>
      <c r="TV68" s="194">
        <f t="shared" si="326"/>
        <v>0</v>
      </c>
      <c r="TW68" s="193"/>
      <c r="TX68" s="193"/>
      <c r="TY68" s="193"/>
      <c r="TZ68" s="194">
        <f t="shared" si="327"/>
        <v>0</v>
      </c>
      <c r="UA68" s="193"/>
      <c r="UB68" s="193"/>
      <c r="UC68" s="193"/>
      <c r="UD68" s="123">
        <f t="shared" si="328"/>
        <v>0</v>
      </c>
      <c r="UE68" s="122">
        <f t="shared" si="329"/>
        <v>0</v>
      </c>
      <c r="UF68" s="17">
        <f t="shared" si="385"/>
        <v>0</v>
      </c>
      <c r="UG68" s="193">
        <f t="shared" si="98"/>
        <v>0</v>
      </c>
      <c r="UH68" s="194"/>
      <c r="UI68" s="194"/>
      <c r="UJ68" s="194"/>
      <c r="UK68" s="115">
        <f t="shared" si="141"/>
        <v>0</v>
      </c>
      <c r="UL68" s="115">
        <f>CK68+EG68+GC68+HZ68+JV68+MD68+NZ68+PV68+RR68+TN68</f>
        <v>2097</v>
      </c>
      <c r="UM68" s="115">
        <f>UL68-AF68</f>
        <v>0</v>
      </c>
      <c r="UN68" s="115">
        <f>DB68+EX68+GT68+IQ68+KO68+MU68+OQ68+QM68+SI68+UE68</f>
        <v>2097</v>
      </c>
      <c r="UO68" s="115">
        <f>UN68-AW68</f>
        <v>0</v>
      </c>
      <c r="UP68" s="115"/>
      <c r="UQ68" s="115"/>
      <c r="UR68" s="115">
        <f>BU68+DQ68+FM68+HJ68+JF68+LN68+NJ68+PF68+RB68+SX68</f>
        <v>0</v>
      </c>
      <c r="US68" s="115">
        <f>UR68-P68</f>
        <v>0</v>
      </c>
      <c r="UT68" s="115"/>
      <c r="UU68" s="115"/>
      <c r="UV68" s="115"/>
      <c r="UW68" s="115">
        <f>H68</f>
        <v>18000</v>
      </c>
      <c r="UX68" s="115">
        <f>AF68</f>
        <v>2097</v>
      </c>
      <c r="UY68" s="115"/>
      <c r="UZ68" s="115"/>
      <c r="VA68" s="130">
        <f t="shared" si="386"/>
        <v>0</v>
      </c>
      <c r="VB68" s="193">
        <f>BM68+DI68+FE68+HB68+IX68+LF68+NB68+OX68+QT68+SP68</f>
        <v>18000</v>
      </c>
      <c r="VC68" s="193">
        <f>BN68+DJ68+FF68+HC68+IY68+LG68+NC68+OY68+QU68+SQ68</f>
        <v>0</v>
      </c>
      <c r="VD68" s="194">
        <f t="shared" si="330"/>
        <v>18000</v>
      </c>
      <c r="VE68" s="193">
        <f t="shared" si="387"/>
        <v>18000</v>
      </c>
      <c r="VF68" s="193"/>
      <c r="VG68" s="193"/>
      <c r="VH68" s="193"/>
      <c r="VI68" s="194">
        <f t="shared" si="388"/>
        <v>18000</v>
      </c>
      <c r="VJ68" s="193"/>
      <c r="VK68" s="193"/>
      <c r="VL68" s="193"/>
      <c r="VM68" s="194">
        <f t="shared" si="418"/>
        <v>0</v>
      </c>
      <c r="VN68" s="193"/>
      <c r="VO68" s="193"/>
      <c r="VP68" s="193"/>
      <c r="VQ68" s="194">
        <f t="shared" si="332"/>
        <v>0</v>
      </c>
      <c r="VR68" s="193"/>
      <c r="VS68" s="193"/>
      <c r="VT68" s="193"/>
      <c r="VU68" s="194">
        <f t="shared" si="333"/>
        <v>0</v>
      </c>
      <c r="VV68" s="193"/>
      <c r="VW68" s="193"/>
      <c r="VX68" s="193"/>
      <c r="VY68" s="193"/>
      <c r="VZ68" s="121">
        <f t="shared" si="334"/>
        <v>0</v>
      </c>
      <c r="WA68" s="192"/>
      <c r="WB68" s="192"/>
      <c r="WC68" s="192"/>
      <c r="WD68" s="194">
        <f t="shared" si="419"/>
        <v>0</v>
      </c>
      <c r="WE68" s="192"/>
      <c r="WF68" s="192"/>
      <c r="WG68" s="192"/>
      <c r="WH68" s="194">
        <f t="shared" si="336"/>
        <v>0</v>
      </c>
      <c r="WI68" s="193"/>
      <c r="WJ68" s="193"/>
      <c r="WK68" s="193"/>
      <c r="WL68" s="194">
        <f t="shared" si="337"/>
        <v>0</v>
      </c>
      <c r="WM68" s="193"/>
      <c r="WN68" s="193"/>
      <c r="WO68" s="193"/>
      <c r="WP68" s="193"/>
      <c r="WQ68" s="122">
        <f t="shared" si="338"/>
        <v>0</v>
      </c>
      <c r="WR68" s="129">
        <f t="shared" si="389"/>
        <v>0</v>
      </c>
      <c r="WS68" s="120"/>
      <c r="WT68" s="194"/>
      <c r="WU68" s="194"/>
      <c r="WV68" s="115">
        <f t="shared" si="339"/>
        <v>0</v>
      </c>
      <c r="WY68" s="115">
        <f>VI68-BT68-DP68-FL68-HI68-JE68-LM68-NI68-PE68-RA68-SW68</f>
        <v>0</v>
      </c>
      <c r="WZ68" s="115">
        <f>VD68-BO68-DK68-FG68-HD68-IZ68-LH68-ND68-OZ68-QV68-SR68</f>
        <v>0</v>
      </c>
    </row>
    <row r="69" spans="1:624" s="116" customFormat="1" ht="13.5" hidden="1" x14ac:dyDescent="0.25">
      <c r="A69" s="444"/>
      <c r="B69" s="416" t="s">
        <v>151</v>
      </c>
      <c r="C69" s="419"/>
      <c r="D69" s="419"/>
      <c r="E69" s="419"/>
      <c r="F69" s="307"/>
      <c r="G69" s="312"/>
      <c r="H69" s="250">
        <f>BM69+DI69+FE69+HB69+IX69+LF69+NB69+OX69+QT69+SP69</f>
        <v>0</v>
      </c>
      <c r="I69" s="250">
        <f>BN69+DJ69+FF69+HC69+IY69+LG69+NC69+OY69+QU69+SQ69</f>
        <v>0</v>
      </c>
      <c r="J69" s="238">
        <f t="shared" si="340"/>
        <v>0</v>
      </c>
      <c r="K69" s="250">
        <f t="shared" si="341"/>
        <v>0</v>
      </c>
      <c r="L69" s="250"/>
      <c r="M69" s="250"/>
      <c r="N69" s="250"/>
      <c r="O69" s="238">
        <f t="shared" si="342"/>
        <v>0</v>
      </c>
      <c r="P69" s="250">
        <f>BU69+DQ69+FM69+HJ69+JF69+LN69+NJ69+PF69+RB69+SX69</f>
        <v>14648.65</v>
      </c>
      <c r="Q69" s="250">
        <f>BV69+DR69+FN69+HK69+JG69+LO69+NK69+PG69+RC69+SY69</f>
        <v>6640</v>
      </c>
      <c r="R69" s="250">
        <f>BW69+DS69+FO69+HL69+JH69+LP69+NL69+PH69+RD69+SZ69</f>
        <v>0</v>
      </c>
      <c r="S69" s="238">
        <f t="shared" si="254"/>
        <v>21288.65</v>
      </c>
      <c r="T69" s="250">
        <f>BY69+DU69+FQ69+HN69+JJ69+LR69+NN69+PJ69+RF69+TB69</f>
        <v>0</v>
      </c>
      <c r="U69" s="250">
        <f>BZ69+DV69+FR69+HO69+JK69+LS69+NO69+PK69+RG69+TC69</f>
        <v>0</v>
      </c>
      <c r="V69" s="250">
        <f>CA69+DW69+FS69+HP69+JL69+LT69+NP69+PL69+RH69+TD69</f>
        <v>0</v>
      </c>
      <c r="W69" s="238">
        <f t="shared" si="255"/>
        <v>0</v>
      </c>
      <c r="X69" s="250">
        <f>CC69+DY69+FU69+HR69+JN69+LV69+NR69+PN69+RJ69+TF69</f>
        <v>0</v>
      </c>
      <c r="Y69" s="250">
        <f>CD69+DZ69+FV69+HS69+JO69+LW69+NS69+PO69+RK69+TG69</f>
        <v>0</v>
      </c>
      <c r="Z69" s="250">
        <f>CE69+EA69+FW69+HT69+JP69+LX69+NT69+PP69+RL69+TH69</f>
        <v>0</v>
      </c>
      <c r="AA69" s="238">
        <f t="shared" si="256"/>
        <v>0</v>
      </c>
      <c r="AB69" s="250">
        <f>CG69+EC69+FY69+HV69+JR69+LZ69+NV69+PR69+RN69+TJ69</f>
        <v>0</v>
      </c>
      <c r="AC69" s="250">
        <f>CH69+ED69+FZ69+HW69+JS69+MA69+NW69+PS69+RO69+TK69</f>
        <v>0</v>
      </c>
      <c r="AD69" s="250">
        <f>CI69+EE69+GA69+HX69+JT69+MB69+NX69+PT69+RP69+TL69</f>
        <v>0</v>
      </c>
      <c r="AE69" s="250">
        <f t="shared" ref="AE69:AE73" si="423">SUM(AB69:AD69)</f>
        <v>0</v>
      </c>
      <c r="AF69" s="238">
        <f t="shared" si="343"/>
        <v>21288.65</v>
      </c>
      <c r="AG69" s="250">
        <f>CL69+EH69+GD69+IA69+JW69+ME69+OA69+PW69+RS69+TO69</f>
        <v>14648.65</v>
      </c>
      <c r="AH69" s="250">
        <f>CM69+EI69+GE69+IB69+JZ69+MF69+OB69+PX69+RT69+TP69</f>
        <v>6640</v>
      </c>
      <c r="AI69" s="250">
        <f>CN69+EJ69+GF69+IC69+KA69+MG69+OC69+PY69+RU69+TQ69</f>
        <v>0</v>
      </c>
      <c r="AJ69" s="238">
        <f t="shared" si="258"/>
        <v>21288.65</v>
      </c>
      <c r="AK69" s="250">
        <f>CP69+EL69+GH69+IE69+KC69+MI69+OE69+QA69+RW69+TS69</f>
        <v>0</v>
      </c>
      <c r="AL69" s="250">
        <f>CQ69+EM69+GI69+IF69+KD69+MJ69+OF69+QB69+RX69+TT69</f>
        <v>0</v>
      </c>
      <c r="AM69" s="250">
        <f>CR69+EN69+GJ69+IG69+KE69+MK69+OG69+QC69+RY69+TU69</f>
        <v>0</v>
      </c>
      <c r="AN69" s="238">
        <f t="shared" si="259"/>
        <v>0</v>
      </c>
      <c r="AO69" s="250">
        <f>CT69+EP69+GL69+II69+KG69+MM69+OI69+QE69+SA69+TW69</f>
        <v>0</v>
      </c>
      <c r="AP69" s="250">
        <f>CU69+EQ69+GM69+IJ69+KH69+MN69+OJ69+QF69+SB69+TX69</f>
        <v>0</v>
      </c>
      <c r="AQ69" s="250">
        <f>CV69+ER69+GN69+IK69+KI69+MO69+OK69+QG69+SC69+TY69</f>
        <v>0</v>
      </c>
      <c r="AR69" s="238">
        <f t="shared" si="260"/>
        <v>0</v>
      </c>
      <c r="AS69" s="250">
        <f>CX69+ET69+GP69+IM69+KK69+MQ69+OM69+QI69+SE69+UA69</f>
        <v>0</v>
      </c>
      <c r="AT69" s="250">
        <f>CY69+EU69+GQ69+IN69+KL69+MR69+ON69+QJ69+SF69+UB69</f>
        <v>0</v>
      </c>
      <c r="AU69" s="250">
        <f>CZ69+EV69+GR69+IO69+KM69+MS69+OO69+QK69+SG69+UC69</f>
        <v>0</v>
      </c>
      <c r="AV69" s="238">
        <f t="shared" si="261"/>
        <v>0</v>
      </c>
      <c r="AW69" s="238">
        <f t="shared" si="344"/>
        <v>21288.65</v>
      </c>
      <c r="AX69" s="250">
        <f t="shared" si="47"/>
        <v>0</v>
      </c>
      <c r="AY69" s="238">
        <f t="shared" si="345"/>
        <v>-21288.65</v>
      </c>
      <c r="AZ69" s="238">
        <f>DE69+FA69+GW69+IT69+KR69+MX69+OT69+QP69+SL69+UH69</f>
        <v>0</v>
      </c>
      <c r="BA69" s="238">
        <f>DF69+FB69+GX69+IU69+KS69+MY69+OU69+QQ69+SM69+UI69</f>
        <v>0</v>
      </c>
      <c r="BB69" s="239">
        <f>CK69+EG69+GC69+HZ69+JV69+MD69+NZ69+PV69+RR69+TN69</f>
        <v>21288.65</v>
      </c>
      <c r="BC69" s="239"/>
      <c r="BD69" s="238">
        <f>AZ69-DE69-FA69-GW69-IT69-KR69-MX69-OT69-QP69-SL69-UH69</f>
        <v>0</v>
      </c>
      <c r="BE69" s="240"/>
      <c r="BF69" s="241">
        <f t="shared" si="15"/>
        <v>0</v>
      </c>
      <c r="BG69" s="241">
        <f t="shared" si="49"/>
        <v>0</v>
      </c>
      <c r="BH69" s="242"/>
      <c r="BI69" s="242"/>
      <c r="BJ69" s="241"/>
      <c r="BK69" s="285"/>
      <c r="BL69" s="251">
        <f>DI69+FE69+HB69+IX69+LF69+NB69+OX69+QT69+SP69</f>
        <v>0</v>
      </c>
      <c r="BM69" s="285"/>
      <c r="BN69" s="251"/>
      <c r="BO69" s="238">
        <f t="shared" si="346"/>
        <v>0</v>
      </c>
      <c r="BP69" s="251">
        <f t="shared" si="347"/>
        <v>0</v>
      </c>
      <c r="BQ69" s="251"/>
      <c r="BR69" s="251"/>
      <c r="BS69" s="251"/>
      <c r="BT69" s="238">
        <f t="shared" si="348"/>
        <v>0</v>
      </c>
      <c r="BU69" s="251">
        <v>14648.65</v>
      </c>
      <c r="BV69" s="251">
        <v>6640</v>
      </c>
      <c r="BW69" s="251"/>
      <c r="BX69" s="238">
        <f t="shared" si="50"/>
        <v>21288.65</v>
      </c>
      <c r="BY69" s="251"/>
      <c r="BZ69" s="251"/>
      <c r="CA69" s="251"/>
      <c r="CB69" s="238">
        <f t="shared" si="51"/>
        <v>0</v>
      </c>
      <c r="CC69" s="251"/>
      <c r="CD69" s="251"/>
      <c r="CE69" s="251"/>
      <c r="CF69" s="238">
        <f t="shared" si="104"/>
        <v>0</v>
      </c>
      <c r="CG69" s="251"/>
      <c r="CH69" s="251"/>
      <c r="CI69" s="251"/>
      <c r="CJ69" s="251">
        <f t="shared" si="390"/>
        <v>0</v>
      </c>
      <c r="CK69" s="238">
        <f t="shared" si="149"/>
        <v>21288.65</v>
      </c>
      <c r="CL69" s="251">
        <v>14648.65</v>
      </c>
      <c r="CM69" s="251">
        <v>6640</v>
      </c>
      <c r="CN69" s="251"/>
      <c r="CO69" s="238">
        <f t="shared" si="400"/>
        <v>21288.65</v>
      </c>
      <c r="CP69" s="251"/>
      <c r="CQ69" s="251"/>
      <c r="CR69" s="251"/>
      <c r="CS69" s="238">
        <f t="shared" si="401"/>
        <v>0</v>
      </c>
      <c r="CT69" s="251"/>
      <c r="CU69" s="251"/>
      <c r="CV69" s="251"/>
      <c r="CW69" s="238">
        <f>SUM(CT69:CV69)</f>
        <v>0</v>
      </c>
      <c r="CX69" s="251"/>
      <c r="CY69" s="251"/>
      <c r="CZ69" s="251"/>
      <c r="DA69" s="251">
        <f t="shared" si="391"/>
        <v>0</v>
      </c>
      <c r="DB69" s="238">
        <f t="shared" si="349"/>
        <v>21288.65</v>
      </c>
      <c r="DC69" s="251"/>
      <c r="DD69" s="251"/>
      <c r="DE69" s="238"/>
      <c r="DF69" s="238"/>
      <c r="DG69" s="243"/>
      <c r="DH69" s="244"/>
      <c r="DI69" s="250"/>
      <c r="DJ69" s="250"/>
      <c r="DK69" s="250">
        <f t="shared" si="350"/>
        <v>0</v>
      </c>
      <c r="DL69" s="250">
        <f t="shared" si="351"/>
        <v>0</v>
      </c>
      <c r="DM69" s="250"/>
      <c r="DN69" s="250"/>
      <c r="DO69" s="250"/>
      <c r="DP69" s="238">
        <f t="shared" si="352"/>
        <v>0</v>
      </c>
      <c r="DQ69" s="250"/>
      <c r="DR69" s="250"/>
      <c r="DS69" s="250"/>
      <c r="DT69" s="238"/>
      <c r="DU69" s="250"/>
      <c r="DV69" s="250"/>
      <c r="DW69" s="250"/>
      <c r="DX69" s="238"/>
      <c r="DY69" s="250"/>
      <c r="DZ69" s="250"/>
      <c r="EA69" s="250"/>
      <c r="EB69" s="238"/>
      <c r="EC69" s="250"/>
      <c r="ED69" s="265"/>
      <c r="EE69" s="250"/>
      <c r="EF69" s="265">
        <f t="shared" si="152"/>
        <v>0</v>
      </c>
      <c r="EG69" s="259">
        <f t="shared" si="353"/>
        <v>0</v>
      </c>
      <c r="EH69" s="250"/>
      <c r="EI69" s="250"/>
      <c r="EJ69" s="250"/>
      <c r="EK69" s="238"/>
      <c r="EL69" s="250"/>
      <c r="EM69" s="250"/>
      <c r="EN69" s="250"/>
      <c r="EO69" s="238"/>
      <c r="EP69" s="250"/>
      <c r="EQ69" s="250"/>
      <c r="ER69" s="250"/>
      <c r="ES69" s="238"/>
      <c r="ET69" s="250"/>
      <c r="EU69" s="265"/>
      <c r="EV69" s="250"/>
      <c r="EW69" s="265">
        <f t="shared" si="154"/>
        <v>0</v>
      </c>
      <c r="EX69" s="260">
        <f t="shared" si="269"/>
        <v>0</v>
      </c>
      <c r="EY69" s="238"/>
      <c r="EZ69" s="250"/>
      <c r="FA69" s="238"/>
      <c r="FB69" s="238"/>
      <c r="FC69" s="246"/>
      <c r="FD69" s="244"/>
      <c r="FE69" s="250"/>
      <c r="FF69" s="250"/>
      <c r="FG69" s="250"/>
      <c r="FH69" s="250"/>
      <c r="FI69" s="250"/>
      <c r="FJ69" s="250"/>
      <c r="FK69" s="250"/>
      <c r="FL69" s="238"/>
      <c r="FM69" s="250"/>
      <c r="FN69" s="250"/>
      <c r="FO69" s="250"/>
      <c r="FP69" s="238"/>
      <c r="FQ69" s="250"/>
      <c r="FR69" s="250"/>
      <c r="FS69" s="250"/>
      <c r="FT69" s="238"/>
      <c r="FU69" s="250"/>
      <c r="FV69" s="250"/>
      <c r="FW69" s="250"/>
      <c r="FX69" s="238"/>
      <c r="FY69" s="250"/>
      <c r="FZ69" s="250"/>
      <c r="GA69" s="250"/>
      <c r="GB69" s="265">
        <f t="shared" si="156"/>
        <v>0</v>
      </c>
      <c r="GC69" s="259"/>
      <c r="GD69" s="289"/>
      <c r="GE69" s="289"/>
      <c r="GF69" s="289"/>
      <c r="GG69" s="238"/>
      <c r="GH69" s="289"/>
      <c r="GI69" s="289"/>
      <c r="GJ69" s="289"/>
      <c r="GK69" s="238"/>
      <c r="GL69" s="250"/>
      <c r="GM69" s="250"/>
      <c r="GN69" s="250"/>
      <c r="GO69" s="238"/>
      <c r="GP69" s="250"/>
      <c r="GQ69" s="250"/>
      <c r="GR69" s="250"/>
      <c r="GS69" s="265">
        <f t="shared" si="157"/>
        <v>0</v>
      </c>
      <c r="GT69" s="260"/>
      <c r="GU69" s="238"/>
      <c r="GV69" s="250"/>
      <c r="GW69" s="238"/>
      <c r="GX69" s="238"/>
      <c r="GY69" s="246"/>
      <c r="GZ69" s="244"/>
      <c r="HA69" s="244"/>
      <c r="HB69" s="250"/>
      <c r="HC69" s="250"/>
      <c r="HD69" s="250"/>
      <c r="HE69" s="250"/>
      <c r="HF69" s="250"/>
      <c r="HG69" s="250"/>
      <c r="HH69" s="238"/>
      <c r="HI69" s="238"/>
      <c r="HJ69" s="250"/>
      <c r="HK69" s="250"/>
      <c r="HL69" s="250"/>
      <c r="HM69" s="238"/>
      <c r="HN69" s="250"/>
      <c r="HO69" s="250"/>
      <c r="HP69" s="250"/>
      <c r="HQ69" s="238"/>
      <c r="HR69" s="250"/>
      <c r="HS69" s="250"/>
      <c r="HT69" s="250"/>
      <c r="HU69" s="238"/>
      <c r="HV69" s="250"/>
      <c r="HW69" s="250"/>
      <c r="HX69" s="250"/>
      <c r="HY69" s="265">
        <f t="shared" si="158"/>
        <v>0</v>
      </c>
      <c r="HZ69" s="259"/>
      <c r="IA69" s="250"/>
      <c r="IB69" s="250"/>
      <c r="IC69" s="250"/>
      <c r="ID69" s="238"/>
      <c r="IE69" s="250"/>
      <c r="IF69" s="250"/>
      <c r="IG69" s="250"/>
      <c r="IH69" s="238"/>
      <c r="II69" s="250"/>
      <c r="IJ69" s="250"/>
      <c r="IK69" s="250"/>
      <c r="IL69" s="238"/>
      <c r="IM69" s="250"/>
      <c r="IN69" s="250"/>
      <c r="IO69" s="250"/>
      <c r="IP69" s="265">
        <f t="shared" si="284"/>
        <v>0</v>
      </c>
      <c r="IQ69" s="260"/>
      <c r="IR69" s="238"/>
      <c r="IS69" s="250"/>
      <c r="IT69" s="238"/>
      <c r="IU69" s="238"/>
      <c r="IV69" s="246"/>
      <c r="IW69" s="244"/>
      <c r="IX69" s="254"/>
      <c r="IY69" s="254"/>
      <c r="IZ69" s="247"/>
      <c r="JA69" s="254"/>
      <c r="JB69" s="254"/>
      <c r="JC69" s="254"/>
      <c r="JD69" s="254"/>
      <c r="JE69" s="254"/>
      <c r="JF69" s="254"/>
      <c r="JG69" s="254"/>
      <c r="JH69" s="254"/>
      <c r="JI69" s="247">
        <f t="shared" si="394"/>
        <v>0</v>
      </c>
      <c r="JJ69" s="254"/>
      <c r="JK69" s="254"/>
      <c r="JL69" s="254"/>
      <c r="JM69" s="247"/>
      <c r="JN69" s="254"/>
      <c r="JO69" s="254"/>
      <c r="JP69" s="254"/>
      <c r="JQ69" s="247">
        <f t="shared" si="393"/>
        <v>0</v>
      </c>
      <c r="JR69" s="254"/>
      <c r="JS69" s="254"/>
      <c r="JT69" s="254"/>
      <c r="JU69" s="270"/>
      <c r="JV69" s="261">
        <f t="shared" si="395"/>
        <v>0</v>
      </c>
      <c r="JW69" s="558"/>
      <c r="JX69" s="588"/>
      <c r="JY69" s="589"/>
      <c r="JZ69" s="571"/>
      <c r="KA69" s="254"/>
      <c r="KB69" s="247">
        <f>JW69+JZ69+KA69</f>
        <v>0</v>
      </c>
      <c r="KC69" s="254"/>
      <c r="KD69" s="254"/>
      <c r="KE69" s="254"/>
      <c r="KF69" s="247"/>
      <c r="KG69" s="254"/>
      <c r="KH69" s="254"/>
      <c r="KI69" s="254"/>
      <c r="KJ69" s="247">
        <f t="shared" si="396"/>
        <v>0</v>
      </c>
      <c r="KK69" s="254"/>
      <c r="KL69" s="254"/>
      <c r="KM69" s="254"/>
      <c r="KN69" s="270"/>
      <c r="KO69" s="262">
        <f>JI69+KF69+KJ69+KN69</f>
        <v>0</v>
      </c>
      <c r="KP69" s="247"/>
      <c r="KQ69" s="254">
        <f>JE69-JV69</f>
        <v>0</v>
      </c>
      <c r="KR69" s="247"/>
      <c r="KS69" s="248"/>
      <c r="KT69" s="211"/>
      <c r="KU69" s="211"/>
      <c r="KV69" s="211"/>
      <c r="KW69" s="211"/>
      <c r="KX69" s="211"/>
      <c r="KY69" s="211"/>
      <c r="KZ69" s="211"/>
      <c r="LA69" s="211"/>
      <c r="LB69" s="211"/>
      <c r="LC69" s="211"/>
      <c r="LD69" s="211"/>
      <c r="LF69" s="193"/>
      <c r="LG69" s="193"/>
      <c r="LH69" s="194">
        <f t="shared" si="363"/>
        <v>0</v>
      </c>
      <c r="LI69" s="193"/>
      <c r="LJ69" s="193"/>
      <c r="LK69" s="193"/>
      <c r="LL69" s="193"/>
      <c r="LM69" s="194"/>
      <c r="LN69" s="193"/>
      <c r="LO69" s="193"/>
      <c r="LP69" s="193"/>
      <c r="LQ69" s="194"/>
      <c r="LR69" s="193"/>
      <c r="LS69" s="193"/>
      <c r="LT69" s="193"/>
      <c r="LU69" s="194"/>
      <c r="LV69" s="193"/>
      <c r="LW69" s="193"/>
      <c r="LX69" s="193"/>
      <c r="LY69" s="194"/>
      <c r="LZ69" s="193"/>
      <c r="MA69" s="193"/>
      <c r="MB69" s="193"/>
      <c r="MC69" s="123">
        <f t="shared" si="160"/>
        <v>0</v>
      </c>
      <c r="MD69" s="121"/>
      <c r="ME69" s="193"/>
      <c r="MF69" s="193"/>
      <c r="MG69" s="193"/>
      <c r="MH69" s="194"/>
      <c r="MI69" s="193"/>
      <c r="MJ69" s="193"/>
      <c r="MK69" s="193"/>
      <c r="ML69" s="194"/>
      <c r="MM69" s="193"/>
      <c r="MN69" s="193"/>
      <c r="MO69" s="193"/>
      <c r="MP69" s="194"/>
      <c r="MQ69" s="193"/>
      <c r="MR69" s="193"/>
      <c r="MS69" s="193"/>
      <c r="MT69" s="123">
        <f t="shared" si="293"/>
        <v>0</v>
      </c>
      <c r="MU69" s="121"/>
      <c r="MV69" s="17"/>
      <c r="MW69" s="193"/>
      <c r="MX69" s="194"/>
      <c r="MY69" s="194"/>
      <c r="MZ69" s="115"/>
      <c r="NB69" s="193"/>
      <c r="NC69" s="193"/>
      <c r="ND69" s="194"/>
      <c r="NE69" s="193"/>
      <c r="NF69" s="193"/>
      <c r="NG69" s="193"/>
      <c r="NH69" s="193"/>
      <c r="NI69" s="194">
        <f t="shared" si="370"/>
        <v>0</v>
      </c>
      <c r="NJ69" s="193"/>
      <c r="NK69" s="193"/>
      <c r="NL69" s="193"/>
      <c r="NM69" s="194"/>
      <c r="NN69" s="193"/>
      <c r="NO69" s="193"/>
      <c r="NP69" s="193"/>
      <c r="NQ69" s="194"/>
      <c r="NR69" s="193"/>
      <c r="NS69" s="193"/>
      <c r="NT69" s="193"/>
      <c r="NU69" s="194"/>
      <c r="NV69" s="193"/>
      <c r="NW69" s="193"/>
      <c r="NX69" s="193"/>
      <c r="NY69" s="123">
        <f t="shared" si="163"/>
        <v>0</v>
      </c>
      <c r="NZ69" s="121"/>
      <c r="OA69" s="192"/>
      <c r="OB69" s="192"/>
      <c r="OC69" s="192"/>
      <c r="OD69" s="194"/>
      <c r="OE69" s="192"/>
      <c r="OF69" s="192"/>
      <c r="OG69" s="192"/>
      <c r="OH69" s="194"/>
      <c r="OI69" s="193"/>
      <c r="OJ69" s="193"/>
      <c r="OK69" s="193"/>
      <c r="OL69" s="194"/>
      <c r="OM69" s="193"/>
      <c r="ON69" s="193"/>
      <c r="OO69" s="193"/>
      <c r="OP69" s="123">
        <f t="shared" si="164"/>
        <v>0</v>
      </c>
      <c r="OQ69" s="122"/>
      <c r="OR69" s="17"/>
      <c r="OS69" s="193"/>
      <c r="OT69" s="194"/>
      <c r="OU69" s="194"/>
      <c r="OV69" s="115"/>
      <c r="OX69" s="193"/>
      <c r="OY69" s="193"/>
      <c r="OZ69" s="194"/>
      <c r="PA69" s="193"/>
      <c r="PB69" s="193"/>
      <c r="PC69" s="193"/>
      <c r="PD69" s="193"/>
      <c r="PE69" s="194"/>
      <c r="PF69" s="193"/>
      <c r="PG69" s="193"/>
      <c r="PH69" s="193"/>
      <c r="PI69" s="194"/>
      <c r="PJ69" s="193"/>
      <c r="PK69" s="193"/>
      <c r="PL69" s="193"/>
      <c r="PM69" s="194"/>
      <c r="PN69" s="193"/>
      <c r="PO69" s="193"/>
      <c r="PP69" s="193"/>
      <c r="PQ69" s="194"/>
      <c r="PR69" s="193"/>
      <c r="PS69" s="193"/>
      <c r="PT69" s="193"/>
      <c r="PU69" s="123">
        <f t="shared" si="165"/>
        <v>0</v>
      </c>
      <c r="PV69" s="121"/>
      <c r="PW69" s="193"/>
      <c r="PX69" s="193"/>
      <c r="PY69" s="193"/>
      <c r="PZ69" s="194"/>
      <c r="QA69" s="193"/>
      <c r="QB69" s="193"/>
      <c r="QC69" s="193"/>
      <c r="QD69" s="194"/>
      <c r="QE69" s="193"/>
      <c r="QF69" s="193"/>
      <c r="QG69" s="193"/>
      <c r="QH69" s="194"/>
      <c r="QI69" s="193"/>
      <c r="QJ69" s="193"/>
      <c r="QK69" s="193"/>
      <c r="QL69" s="123">
        <f t="shared" si="309"/>
        <v>0</v>
      </c>
      <c r="QM69" s="122"/>
      <c r="QN69" s="17"/>
      <c r="QO69" s="193"/>
      <c r="QP69" s="194"/>
      <c r="QQ69" s="194"/>
      <c r="QR69" s="115"/>
      <c r="QT69" s="193"/>
      <c r="QU69" s="193"/>
      <c r="QV69" s="194"/>
      <c r="QW69" s="193"/>
      <c r="QX69" s="193"/>
      <c r="QY69" s="193"/>
      <c r="QZ69" s="193"/>
      <c r="RA69" s="194"/>
      <c r="RB69" s="193"/>
      <c r="RC69" s="193"/>
      <c r="RD69" s="193"/>
      <c r="RE69" s="194"/>
      <c r="RF69" s="193"/>
      <c r="RG69" s="193"/>
      <c r="RH69" s="193"/>
      <c r="RI69" s="194"/>
      <c r="RJ69" s="193"/>
      <c r="RK69" s="193"/>
      <c r="RL69" s="193"/>
      <c r="RM69" s="194"/>
      <c r="RN69" s="193"/>
      <c r="RO69" s="193"/>
      <c r="RP69" s="193"/>
      <c r="RQ69" s="123">
        <f t="shared" si="314"/>
        <v>0</v>
      </c>
      <c r="RR69" s="121">
        <f t="shared" si="380"/>
        <v>0</v>
      </c>
      <c r="RS69" s="193"/>
      <c r="RT69" s="193"/>
      <c r="RU69" s="193"/>
      <c r="RV69" s="194"/>
      <c r="RW69" s="193"/>
      <c r="RX69" s="193"/>
      <c r="RY69" s="193"/>
      <c r="RZ69" s="194"/>
      <c r="SA69" s="193"/>
      <c r="SB69" s="193"/>
      <c r="SC69" s="193"/>
      <c r="SD69" s="194"/>
      <c r="SE69" s="193"/>
      <c r="SF69" s="193"/>
      <c r="SG69" s="193"/>
      <c r="SH69" s="123">
        <f t="shared" si="318"/>
        <v>0</v>
      </c>
      <c r="SI69" s="122"/>
      <c r="SJ69" s="17"/>
      <c r="SK69" s="193"/>
      <c r="SL69" s="194"/>
      <c r="SM69" s="194"/>
      <c r="SN69" s="115"/>
      <c r="SP69" s="193"/>
      <c r="SQ69" s="193"/>
      <c r="SR69" s="194"/>
      <c r="SS69" s="193"/>
      <c r="ST69" s="193"/>
      <c r="SU69" s="193"/>
      <c r="SV69" s="193"/>
      <c r="SW69" s="194"/>
      <c r="SX69" s="193"/>
      <c r="SY69" s="193"/>
      <c r="SZ69" s="193"/>
      <c r="TA69" s="194"/>
      <c r="TB69" s="193"/>
      <c r="TC69" s="193"/>
      <c r="TD69" s="193"/>
      <c r="TE69" s="194"/>
      <c r="TF69" s="193"/>
      <c r="TG69" s="193"/>
      <c r="TH69" s="193"/>
      <c r="TI69" s="194"/>
      <c r="TJ69" s="193"/>
      <c r="TK69" s="193"/>
      <c r="TL69" s="193"/>
      <c r="TM69" s="123">
        <f t="shared" si="323"/>
        <v>0</v>
      </c>
      <c r="TN69" s="121"/>
      <c r="TO69" s="193"/>
      <c r="TP69" s="193"/>
      <c r="TQ69" s="193"/>
      <c r="TR69" s="194"/>
      <c r="TS69" s="192"/>
      <c r="TT69" s="192"/>
      <c r="TU69" s="192"/>
      <c r="TV69" s="194"/>
      <c r="TW69" s="193"/>
      <c r="TX69" s="193"/>
      <c r="TY69" s="193"/>
      <c r="TZ69" s="194"/>
      <c r="UA69" s="193"/>
      <c r="UB69" s="193"/>
      <c r="UC69" s="193"/>
      <c r="UD69" s="123">
        <f t="shared" si="328"/>
        <v>0</v>
      </c>
      <c r="UE69" s="122"/>
      <c r="UF69" s="17"/>
      <c r="UG69" s="193"/>
      <c r="UH69" s="194"/>
      <c r="UI69" s="194"/>
      <c r="UJ69" s="194"/>
      <c r="UK69" s="115"/>
      <c r="UL69" s="115"/>
      <c r="UM69" s="115"/>
      <c r="UN69" s="115">
        <f>DB69+EX69+GT69+IQ69+KO69+MU69+OQ69+QM69+SI69+UE69</f>
        <v>21288.65</v>
      </c>
      <c r="UO69" s="115">
        <f>UN69-AW69</f>
        <v>0</v>
      </c>
      <c r="UP69" s="115"/>
      <c r="UQ69" s="115"/>
      <c r="UR69" s="115"/>
      <c r="US69" s="115"/>
      <c r="UT69" s="115"/>
      <c r="UU69" s="115"/>
      <c r="UV69" s="115"/>
      <c r="UW69" s="115"/>
      <c r="UX69" s="115"/>
      <c r="UY69" s="115"/>
      <c r="UZ69" s="115"/>
      <c r="VA69" s="130"/>
      <c r="VB69" s="193">
        <f>BM69+DI69+FE69+HB69+IX69+LF69+NB69+OX69+QT69+SP69</f>
        <v>0</v>
      </c>
      <c r="VC69" s="193">
        <f>BN69+DJ69+FF69+HC69+IY69+LG69+NC69+OY69+QU69+SQ69</f>
        <v>0</v>
      </c>
      <c r="VD69" s="194">
        <f t="shared" si="330"/>
        <v>0</v>
      </c>
      <c r="VE69" s="193">
        <f t="shared" si="387"/>
        <v>0</v>
      </c>
      <c r="VF69" s="193"/>
      <c r="VG69" s="193"/>
      <c r="VH69" s="193"/>
      <c r="VI69" s="194">
        <f t="shared" si="388"/>
        <v>0</v>
      </c>
      <c r="VJ69" s="193"/>
      <c r="VK69" s="193"/>
      <c r="VL69" s="193"/>
      <c r="VM69" s="194"/>
      <c r="VN69" s="193"/>
      <c r="VO69" s="193"/>
      <c r="VP69" s="193"/>
      <c r="VQ69" s="194"/>
      <c r="VR69" s="193"/>
      <c r="VS69" s="193"/>
      <c r="VT69" s="193"/>
      <c r="VU69" s="194"/>
      <c r="VV69" s="193"/>
      <c r="VW69" s="193"/>
      <c r="VX69" s="193"/>
      <c r="VY69" s="193"/>
      <c r="VZ69" s="121"/>
      <c r="WA69" s="192"/>
      <c r="WB69" s="192"/>
      <c r="WC69" s="192"/>
      <c r="WD69" s="194"/>
      <c r="WE69" s="192"/>
      <c r="WF69" s="192"/>
      <c r="WG69" s="192"/>
      <c r="WH69" s="194"/>
      <c r="WI69" s="193"/>
      <c r="WJ69" s="193"/>
      <c r="WK69" s="193"/>
      <c r="WL69" s="194"/>
      <c r="WM69" s="193"/>
      <c r="WN69" s="193"/>
      <c r="WO69" s="193"/>
      <c r="WP69" s="193"/>
      <c r="WQ69" s="122"/>
      <c r="WR69" s="129"/>
      <c r="WS69" s="120"/>
      <c r="WT69" s="194"/>
      <c r="WU69" s="194"/>
      <c r="WV69" s="115">
        <f t="shared" si="339"/>
        <v>0</v>
      </c>
      <c r="WY69" s="115">
        <f>VI69-BT69-DP69-FL69-HI69-JE69-LM69-NI69-PE69-RA69-SW69</f>
        <v>0</v>
      </c>
      <c r="WZ69" s="115">
        <f>VD69-BO69-DK69-FG69-HD69-IZ69-LH69-ND69-OZ69-QV69-SR69</f>
        <v>0</v>
      </c>
    </row>
    <row r="70" spans="1:624" s="116" customFormat="1" ht="13.5" x14ac:dyDescent="0.25">
      <c r="A70" s="443" t="s">
        <v>152</v>
      </c>
      <c r="B70" s="420"/>
      <c r="C70" s="420"/>
      <c r="D70" s="420"/>
      <c r="E70" s="416"/>
      <c r="F70" s="249"/>
      <c r="G70" s="306"/>
      <c r="H70" s="250">
        <f>BM70+DI70+FE70+HB70+IX70+LF70+NB70+OX70+QT70+SP70</f>
        <v>0</v>
      </c>
      <c r="I70" s="250">
        <f>BN70+DJ70+FF70+HC70+IY70+LG70+NC70+OY70+QU70+SQ70</f>
        <v>0</v>
      </c>
      <c r="J70" s="238">
        <f t="shared" si="340"/>
        <v>0</v>
      </c>
      <c r="K70" s="250">
        <f t="shared" si="341"/>
        <v>0</v>
      </c>
      <c r="L70" s="287"/>
      <c r="M70" s="287"/>
      <c r="N70" s="287"/>
      <c r="O70" s="238">
        <f t="shared" si="342"/>
        <v>0</v>
      </c>
      <c r="P70" s="250">
        <f>BU70+DQ70+FM70+HJ70+JF70+LN70+NJ70+PF70+RB70+SX70</f>
        <v>0</v>
      </c>
      <c r="Q70" s="250">
        <f>BV70+DR70+FN70+HK70+JG70+LO70+NK70+PG70+RC70+SY70</f>
        <v>0</v>
      </c>
      <c r="R70" s="250">
        <f>BW70+DS70+FO70+HL70+JH70+LP70+NL70+PH70+RD70+SZ70</f>
        <v>0</v>
      </c>
      <c r="S70" s="238">
        <f t="shared" si="254"/>
        <v>0</v>
      </c>
      <c r="T70" s="250">
        <f>BY70+DU70+FQ70+HN70+JJ70+LR70+NN70+PJ70+RF70+TB70</f>
        <v>0</v>
      </c>
      <c r="U70" s="250">
        <f>BZ70+DV70+FR70+HO70+JK70+LS70+NO70+PK70+RG70+TC70</f>
        <v>0</v>
      </c>
      <c r="V70" s="250">
        <f>CA70+DW70+FS70+HP70+JL70+LT70+NP70+PL70+RH70+TD70</f>
        <v>0</v>
      </c>
      <c r="W70" s="238">
        <f t="shared" si="255"/>
        <v>0</v>
      </c>
      <c r="X70" s="250">
        <f>CC70+DY70+FU70+HR70+JN70+LV70+NR70+PN70+RJ70+TF70</f>
        <v>0</v>
      </c>
      <c r="Y70" s="250">
        <f>CD70+DZ70+FV70+HS70+JO70+LW70+NS70+PO70+RK70+TG70</f>
        <v>0</v>
      </c>
      <c r="Z70" s="250">
        <f>CE70+EA70+FW70+HT70+JP70+LX70+NT70+PP70+RL70+TH70</f>
        <v>0</v>
      </c>
      <c r="AA70" s="238">
        <f t="shared" si="256"/>
        <v>0</v>
      </c>
      <c r="AB70" s="250">
        <f>CG70+EC70+FY70+HV70+JR70+LZ70+NV70+PR70+RN70+TJ70</f>
        <v>0</v>
      </c>
      <c r="AC70" s="250">
        <f>CH70+ED70+FZ70+HW70+JS70+MA70+NW70+PS70+RO70+TK70</f>
        <v>0</v>
      </c>
      <c r="AD70" s="250">
        <f>CI70+EE70+GA70+HX70+JT70+MB70+NX70+PT70+RP70+TL70</f>
        <v>0</v>
      </c>
      <c r="AE70" s="250">
        <f t="shared" si="423"/>
        <v>0</v>
      </c>
      <c r="AF70" s="238">
        <f t="shared" si="343"/>
        <v>0</v>
      </c>
      <c r="AG70" s="250">
        <f>CL70+EH70+GD70+IA70+JW70+ME70+OA70+PW70+RS70+TO70</f>
        <v>0</v>
      </c>
      <c r="AH70" s="250">
        <f>CM70+EI70+GE70+IB70+JZ70+MF70+OB70+PX70+RT70+TP70</f>
        <v>0</v>
      </c>
      <c r="AI70" s="250">
        <f>CN70+EJ70+GF70+IC70+KA70+MG70+OC70+PY70+RU70+TQ70</f>
        <v>0</v>
      </c>
      <c r="AJ70" s="238">
        <f t="shared" si="258"/>
        <v>0</v>
      </c>
      <c r="AK70" s="250">
        <f>CP70+EL70+GH70+IE70+KC70+MI70+OE70+QA70+RW70+TS70</f>
        <v>0</v>
      </c>
      <c r="AL70" s="250">
        <f>CQ70+EM70+GI70+IF70+KD70+MJ70+OF70+QB70+RX70+TT70</f>
        <v>0</v>
      </c>
      <c r="AM70" s="250">
        <f>CR70+EN70+GJ70+IG70+KE70+MK70+OG70+QC70+RY70+TU70</f>
        <v>0</v>
      </c>
      <c r="AN70" s="238">
        <f t="shared" si="259"/>
        <v>0</v>
      </c>
      <c r="AO70" s="250">
        <f>CT70+EP70+GL70+II70+KG70+MM70+OI70+QE70+SA70+TW70</f>
        <v>0</v>
      </c>
      <c r="AP70" s="250">
        <f>CU70+EQ70+GM70+IJ70+KH70+MN70+OJ70+QF70+SB70+TX70</f>
        <v>0</v>
      </c>
      <c r="AQ70" s="250">
        <f>CV70+ER70+GN70+IK70+KI70+MO70+OK70+QG70+SC70+TY70</f>
        <v>0</v>
      </c>
      <c r="AR70" s="238">
        <f t="shared" si="260"/>
        <v>0</v>
      </c>
      <c r="AS70" s="250">
        <f>CX70+ET70+GP70+IM70+KK70+MQ70+OM70+QI70+SE70+UA70</f>
        <v>0</v>
      </c>
      <c r="AT70" s="250">
        <f>CY70+EU70+GQ70+IN70+KL70+MR70+ON70+QJ70+SF70+UB70</f>
        <v>0</v>
      </c>
      <c r="AU70" s="250">
        <f>CZ70+EV70+GR70+IO70+KM70+MS70+OO70+QK70+SG70+UC70</f>
        <v>0</v>
      </c>
      <c r="AV70" s="238">
        <f t="shared" si="261"/>
        <v>0</v>
      </c>
      <c r="AW70" s="238">
        <f t="shared" si="344"/>
        <v>0</v>
      </c>
      <c r="AX70" s="250">
        <f t="shared" si="47"/>
        <v>0</v>
      </c>
      <c r="AY70" s="238">
        <f t="shared" si="345"/>
        <v>0</v>
      </c>
      <c r="AZ70" s="238">
        <f>DE70+FA70+GW70+IT70+KR70+MX70+OT70+QP70+SL70+UH70</f>
        <v>0</v>
      </c>
      <c r="BA70" s="238">
        <f>DF70+FB70+GX70+IU70+KS70+MY70+OU70+QQ70+SM70+UI70</f>
        <v>0</v>
      </c>
      <c r="BB70" s="239">
        <f>CK70+EG70+GC70+HZ70+JV70+MD70+NZ70+PV70+RR70+TN70</f>
        <v>0</v>
      </c>
      <c r="BC70" s="239">
        <f t="shared" si="45"/>
        <v>0</v>
      </c>
      <c r="BD70" s="238">
        <f>AZ70-DE70-FA70-GW70-IT70-KR70-MX70-OT70-QP70-SL70-UH70</f>
        <v>0</v>
      </c>
      <c r="BE70" s="240"/>
      <c r="BF70" s="241">
        <f t="shared" si="15"/>
        <v>0</v>
      </c>
      <c r="BG70" s="241">
        <f t="shared" si="49"/>
        <v>0</v>
      </c>
      <c r="BH70" s="242"/>
      <c r="BI70" s="242"/>
      <c r="BJ70" s="241"/>
      <c r="BK70" s="294"/>
      <c r="BL70" s="251">
        <f>DI70+FE70+HB70+IX70+LF70+NB70+OX70+QT70+SP70</f>
        <v>0</v>
      </c>
      <c r="BM70" s="294"/>
      <c r="BN70" s="288"/>
      <c r="BO70" s="238">
        <f t="shared" si="346"/>
        <v>0</v>
      </c>
      <c r="BP70" s="251">
        <f t="shared" si="347"/>
        <v>0</v>
      </c>
      <c r="BQ70" s="251"/>
      <c r="BR70" s="251"/>
      <c r="BS70" s="251"/>
      <c r="BT70" s="238">
        <f t="shared" si="348"/>
        <v>0</v>
      </c>
      <c r="BU70" s="288"/>
      <c r="BV70" s="288"/>
      <c r="BW70" s="288"/>
      <c r="BX70" s="238">
        <f t="shared" si="50"/>
        <v>0</v>
      </c>
      <c r="BY70" s="288"/>
      <c r="BZ70" s="288"/>
      <c r="CA70" s="288"/>
      <c r="CB70" s="238">
        <f t="shared" si="51"/>
        <v>0</v>
      </c>
      <c r="CC70" s="288"/>
      <c r="CD70" s="288"/>
      <c r="CE70" s="288"/>
      <c r="CF70" s="238">
        <f t="shared" si="104"/>
        <v>0</v>
      </c>
      <c r="CG70" s="288"/>
      <c r="CH70" s="288"/>
      <c r="CI70" s="288"/>
      <c r="CJ70" s="251">
        <f t="shared" si="390"/>
        <v>0</v>
      </c>
      <c r="CK70" s="238">
        <f t="shared" si="149"/>
        <v>0</v>
      </c>
      <c r="CL70" s="288"/>
      <c r="CM70" s="288"/>
      <c r="CN70" s="288"/>
      <c r="CO70" s="238">
        <f t="shared" si="400"/>
        <v>0</v>
      </c>
      <c r="CP70" s="288"/>
      <c r="CQ70" s="288"/>
      <c r="CR70" s="288"/>
      <c r="CS70" s="238">
        <f t="shared" si="401"/>
        <v>0</v>
      </c>
      <c r="CT70" s="288"/>
      <c r="CU70" s="288"/>
      <c r="CV70" s="288"/>
      <c r="CW70" s="238">
        <f t="shared" si="402"/>
        <v>0</v>
      </c>
      <c r="CX70" s="288"/>
      <c r="CY70" s="288"/>
      <c r="CZ70" s="288"/>
      <c r="DA70" s="251">
        <f t="shared" si="391"/>
        <v>0</v>
      </c>
      <c r="DB70" s="238">
        <f t="shared" si="349"/>
        <v>0</v>
      </c>
      <c r="DC70" s="251"/>
      <c r="DD70" s="251">
        <f t="shared" si="150"/>
        <v>0</v>
      </c>
      <c r="DE70" s="238"/>
      <c r="DF70" s="238"/>
      <c r="DG70" s="243">
        <f t="shared" si="151"/>
        <v>0</v>
      </c>
      <c r="DH70" s="244"/>
      <c r="DI70" s="287"/>
      <c r="DJ70" s="287"/>
      <c r="DK70" s="250">
        <f t="shared" si="350"/>
        <v>0</v>
      </c>
      <c r="DL70" s="250">
        <f t="shared" si="351"/>
        <v>0</v>
      </c>
      <c r="DM70" s="287"/>
      <c r="DN70" s="287"/>
      <c r="DO70" s="287"/>
      <c r="DP70" s="238">
        <f t="shared" si="352"/>
        <v>0</v>
      </c>
      <c r="DQ70" s="287"/>
      <c r="DR70" s="287"/>
      <c r="DS70" s="287"/>
      <c r="DT70" s="238">
        <f t="shared" si="265"/>
        <v>0</v>
      </c>
      <c r="DU70" s="287"/>
      <c r="DV70" s="287"/>
      <c r="DW70" s="287"/>
      <c r="DX70" s="238">
        <f t="shared" si="266"/>
        <v>0</v>
      </c>
      <c r="DY70" s="287"/>
      <c r="DZ70" s="287"/>
      <c r="EA70" s="287"/>
      <c r="EB70" s="238">
        <f t="shared" si="267"/>
        <v>0</v>
      </c>
      <c r="EC70" s="287"/>
      <c r="ED70" s="313"/>
      <c r="EE70" s="287"/>
      <c r="EF70" s="265">
        <f t="shared" si="152"/>
        <v>0</v>
      </c>
      <c r="EG70" s="259">
        <f t="shared" si="353"/>
        <v>0</v>
      </c>
      <c r="EH70" s="287"/>
      <c r="EI70" s="287"/>
      <c r="EJ70" s="287"/>
      <c r="EK70" s="238">
        <f t="shared" si="403"/>
        <v>0</v>
      </c>
      <c r="EL70" s="287"/>
      <c r="EM70" s="287"/>
      <c r="EN70" s="287"/>
      <c r="EO70" s="238">
        <f t="shared" si="59"/>
        <v>0</v>
      </c>
      <c r="EP70" s="287"/>
      <c r="EQ70" s="287"/>
      <c r="ER70" s="287"/>
      <c r="ES70" s="238">
        <f t="shared" si="268"/>
        <v>0</v>
      </c>
      <c r="ET70" s="287"/>
      <c r="EU70" s="313"/>
      <c r="EV70" s="287"/>
      <c r="EW70" s="265">
        <f t="shared" si="154"/>
        <v>0</v>
      </c>
      <c r="EX70" s="260">
        <f t="shared" si="269"/>
        <v>0</v>
      </c>
      <c r="EY70" s="238">
        <f t="shared" si="354"/>
        <v>0</v>
      </c>
      <c r="EZ70" s="250">
        <f t="shared" si="155"/>
        <v>0</v>
      </c>
      <c r="FA70" s="238"/>
      <c r="FB70" s="238"/>
      <c r="FC70" s="246">
        <f t="shared" si="108"/>
        <v>0</v>
      </c>
      <c r="FD70" s="244"/>
      <c r="FE70" s="287"/>
      <c r="FF70" s="287"/>
      <c r="FG70" s="250">
        <f t="shared" si="355"/>
        <v>0</v>
      </c>
      <c r="FH70" s="250">
        <f t="shared" si="356"/>
        <v>0</v>
      </c>
      <c r="FI70" s="250"/>
      <c r="FJ70" s="250"/>
      <c r="FK70" s="250"/>
      <c r="FL70" s="238">
        <f t="shared" si="357"/>
        <v>0</v>
      </c>
      <c r="FM70" s="287"/>
      <c r="FN70" s="287"/>
      <c r="FO70" s="287"/>
      <c r="FP70" s="238">
        <f t="shared" si="404"/>
        <v>0</v>
      </c>
      <c r="FQ70" s="287"/>
      <c r="FR70" s="287"/>
      <c r="FS70" s="287"/>
      <c r="FT70" s="238">
        <f t="shared" si="271"/>
        <v>0</v>
      </c>
      <c r="FU70" s="287"/>
      <c r="FV70" s="287"/>
      <c r="FW70" s="287"/>
      <c r="FX70" s="238">
        <f t="shared" si="272"/>
        <v>0</v>
      </c>
      <c r="FY70" s="287"/>
      <c r="FZ70" s="287"/>
      <c r="GA70" s="287"/>
      <c r="GB70" s="265">
        <f t="shared" si="156"/>
        <v>0</v>
      </c>
      <c r="GC70" s="259">
        <f t="shared" si="358"/>
        <v>0</v>
      </c>
      <c r="GD70" s="267"/>
      <c r="GE70" s="267"/>
      <c r="GF70" s="267"/>
      <c r="GG70" s="238">
        <f t="shared" si="405"/>
        <v>0</v>
      </c>
      <c r="GH70" s="267"/>
      <c r="GI70" s="267"/>
      <c r="GJ70" s="267"/>
      <c r="GK70" s="238">
        <f t="shared" si="274"/>
        <v>0</v>
      </c>
      <c r="GL70" s="287"/>
      <c r="GM70" s="287"/>
      <c r="GN70" s="287"/>
      <c r="GO70" s="238">
        <f t="shared" si="275"/>
        <v>0</v>
      </c>
      <c r="GP70" s="287"/>
      <c r="GQ70" s="287"/>
      <c r="GR70" s="287"/>
      <c r="GS70" s="265">
        <f t="shared" si="157"/>
        <v>0</v>
      </c>
      <c r="GT70" s="260">
        <f t="shared" si="276"/>
        <v>0</v>
      </c>
      <c r="GU70" s="238">
        <f t="shared" si="359"/>
        <v>0</v>
      </c>
      <c r="GV70" s="250">
        <f t="shared" si="67"/>
        <v>0</v>
      </c>
      <c r="GW70" s="238"/>
      <c r="GX70" s="238"/>
      <c r="GY70" s="246">
        <f t="shared" si="112"/>
        <v>0</v>
      </c>
      <c r="GZ70" s="244"/>
      <c r="HA70" s="244"/>
      <c r="HB70" s="287"/>
      <c r="HC70" s="287"/>
      <c r="HD70" s="250">
        <f t="shared" si="392"/>
        <v>0</v>
      </c>
      <c r="HE70" s="250">
        <f t="shared" si="360"/>
        <v>0</v>
      </c>
      <c r="HF70" s="287"/>
      <c r="HG70" s="287"/>
      <c r="HH70" s="238"/>
      <c r="HI70" s="238">
        <f t="shared" si="361"/>
        <v>0</v>
      </c>
      <c r="HJ70" s="287"/>
      <c r="HK70" s="287"/>
      <c r="HL70" s="287"/>
      <c r="HM70" s="238">
        <f t="shared" si="406"/>
        <v>0</v>
      </c>
      <c r="HN70" s="287"/>
      <c r="HO70" s="287"/>
      <c r="HP70" s="287"/>
      <c r="HQ70" s="238">
        <f t="shared" si="278"/>
        <v>0</v>
      </c>
      <c r="HR70" s="287"/>
      <c r="HS70" s="287"/>
      <c r="HT70" s="287"/>
      <c r="HU70" s="238">
        <f t="shared" si="279"/>
        <v>0</v>
      </c>
      <c r="HV70" s="287"/>
      <c r="HW70" s="287"/>
      <c r="HX70" s="287"/>
      <c r="HY70" s="265">
        <f t="shared" si="158"/>
        <v>0</v>
      </c>
      <c r="HZ70" s="259">
        <f t="shared" si="280"/>
        <v>0</v>
      </c>
      <c r="IA70" s="287"/>
      <c r="IB70" s="287"/>
      <c r="IC70" s="287"/>
      <c r="ID70" s="238">
        <f t="shared" si="407"/>
        <v>0</v>
      </c>
      <c r="IE70" s="287"/>
      <c r="IF70" s="287"/>
      <c r="IG70" s="287"/>
      <c r="IH70" s="238">
        <f t="shared" si="282"/>
        <v>0</v>
      </c>
      <c r="II70" s="287"/>
      <c r="IJ70" s="287"/>
      <c r="IK70" s="287"/>
      <c r="IL70" s="238">
        <f t="shared" si="283"/>
        <v>0</v>
      </c>
      <c r="IM70" s="287"/>
      <c r="IN70" s="287"/>
      <c r="IO70" s="287"/>
      <c r="IP70" s="265">
        <f t="shared" si="284"/>
        <v>0</v>
      </c>
      <c r="IQ70" s="260">
        <f t="shared" si="285"/>
        <v>0</v>
      </c>
      <c r="IR70" s="238">
        <f t="shared" si="362"/>
        <v>0</v>
      </c>
      <c r="IS70" s="250">
        <f t="shared" si="73"/>
        <v>0</v>
      </c>
      <c r="IT70" s="238"/>
      <c r="IU70" s="238"/>
      <c r="IV70" s="246">
        <f t="shared" si="286"/>
        <v>0</v>
      </c>
      <c r="IW70" s="244"/>
      <c r="IX70" s="291"/>
      <c r="IY70" s="291"/>
      <c r="IZ70" s="247"/>
      <c r="JA70" s="254"/>
      <c r="JB70" s="254"/>
      <c r="JC70" s="254"/>
      <c r="JD70" s="254"/>
      <c r="JE70" s="254"/>
      <c r="JF70" s="291"/>
      <c r="JG70" s="291"/>
      <c r="JH70" s="291"/>
      <c r="JI70" s="247">
        <f t="shared" si="394"/>
        <v>0</v>
      </c>
      <c r="JJ70" s="291"/>
      <c r="JK70" s="291"/>
      <c r="JL70" s="291"/>
      <c r="JM70" s="247"/>
      <c r="JN70" s="291"/>
      <c r="JO70" s="291"/>
      <c r="JP70" s="291"/>
      <c r="JQ70" s="247">
        <f t="shared" si="393"/>
        <v>0</v>
      </c>
      <c r="JR70" s="291"/>
      <c r="JS70" s="291"/>
      <c r="JT70" s="291"/>
      <c r="JU70" s="270"/>
      <c r="JV70" s="261">
        <f t="shared" si="395"/>
        <v>0</v>
      </c>
      <c r="JW70" s="562"/>
      <c r="JX70" s="590"/>
      <c r="JY70" s="591"/>
      <c r="JZ70" s="575"/>
      <c r="KA70" s="291"/>
      <c r="KB70" s="247">
        <f>JW70+JZ70+KA70</f>
        <v>0</v>
      </c>
      <c r="KC70" s="291"/>
      <c r="KD70" s="291"/>
      <c r="KE70" s="291"/>
      <c r="KF70" s="247"/>
      <c r="KG70" s="291"/>
      <c r="KH70" s="291"/>
      <c r="KI70" s="291"/>
      <c r="KJ70" s="247">
        <f t="shared" si="396"/>
        <v>0</v>
      </c>
      <c r="KK70" s="291"/>
      <c r="KL70" s="291"/>
      <c r="KM70" s="291"/>
      <c r="KN70" s="270"/>
      <c r="KO70" s="262">
        <f>JI70+KF70+KJ70+KN70</f>
        <v>0</v>
      </c>
      <c r="KP70" s="247"/>
      <c r="KQ70" s="254">
        <f>JE70-JV70</f>
        <v>0</v>
      </c>
      <c r="KR70" s="247"/>
      <c r="KS70" s="248"/>
      <c r="KT70" s="211">
        <f>JV70-KO70</f>
        <v>0</v>
      </c>
      <c r="KU70" s="211"/>
      <c r="KV70" s="211"/>
      <c r="KW70" s="211"/>
      <c r="KX70" s="211"/>
      <c r="KY70" s="211"/>
      <c r="KZ70" s="211"/>
      <c r="LA70" s="211"/>
      <c r="LB70" s="211"/>
      <c r="LC70" s="211"/>
      <c r="LD70" s="211"/>
      <c r="LF70" s="175"/>
      <c r="LG70" s="175"/>
      <c r="LH70" s="194">
        <f t="shared" si="363"/>
        <v>0</v>
      </c>
      <c r="LI70" s="193">
        <f t="shared" si="364"/>
        <v>0</v>
      </c>
      <c r="LJ70" s="193"/>
      <c r="LK70" s="193"/>
      <c r="LL70" s="193"/>
      <c r="LM70" s="194">
        <f t="shared" si="365"/>
        <v>0</v>
      </c>
      <c r="LN70" s="175"/>
      <c r="LO70" s="175"/>
      <c r="LP70" s="175"/>
      <c r="LQ70" s="194">
        <f t="shared" si="408"/>
        <v>0</v>
      </c>
      <c r="LR70" s="175"/>
      <c r="LS70" s="175"/>
      <c r="LT70" s="175"/>
      <c r="LU70" s="194">
        <f t="shared" si="288"/>
        <v>0</v>
      </c>
      <c r="LV70" s="175"/>
      <c r="LW70" s="175"/>
      <c r="LX70" s="175"/>
      <c r="LY70" s="194">
        <f t="shared" si="289"/>
        <v>0</v>
      </c>
      <c r="LZ70" s="175"/>
      <c r="MA70" s="175"/>
      <c r="MB70" s="175"/>
      <c r="MC70" s="123">
        <f t="shared" si="160"/>
        <v>0</v>
      </c>
      <c r="MD70" s="121">
        <f t="shared" si="366"/>
        <v>0</v>
      </c>
      <c r="ME70" s="175"/>
      <c r="MF70" s="175"/>
      <c r="MG70" s="175"/>
      <c r="MH70" s="194">
        <f t="shared" si="409"/>
        <v>0</v>
      </c>
      <c r="MI70" s="175"/>
      <c r="MJ70" s="175"/>
      <c r="MK70" s="175"/>
      <c r="ML70" s="194">
        <f t="shared" si="291"/>
        <v>0</v>
      </c>
      <c r="MM70" s="175"/>
      <c r="MN70" s="175"/>
      <c r="MO70" s="175"/>
      <c r="MP70" s="194">
        <f t="shared" si="292"/>
        <v>0</v>
      </c>
      <c r="MQ70" s="175"/>
      <c r="MR70" s="175"/>
      <c r="MS70" s="175"/>
      <c r="MT70" s="123">
        <f t="shared" si="293"/>
        <v>0</v>
      </c>
      <c r="MU70" s="121">
        <f t="shared" si="367"/>
        <v>0</v>
      </c>
      <c r="MV70" s="17">
        <f t="shared" si="368"/>
        <v>0</v>
      </c>
      <c r="MW70" s="193">
        <f t="shared" si="79"/>
        <v>0</v>
      </c>
      <c r="MX70" s="194"/>
      <c r="MY70" s="194"/>
      <c r="MZ70" s="115">
        <f t="shared" si="162"/>
        <v>0</v>
      </c>
      <c r="NB70" s="175"/>
      <c r="NC70" s="175"/>
      <c r="ND70" s="194">
        <f t="shared" si="369"/>
        <v>0</v>
      </c>
      <c r="NE70" s="175"/>
      <c r="NF70" s="175"/>
      <c r="NG70" s="175"/>
      <c r="NH70" s="175"/>
      <c r="NI70" s="194">
        <f t="shared" si="370"/>
        <v>0</v>
      </c>
      <c r="NJ70" s="175"/>
      <c r="NK70" s="175"/>
      <c r="NL70" s="175"/>
      <c r="NM70" s="194">
        <f t="shared" si="410"/>
        <v>0</v>
      </c>
      <c r="NN70" s="175"/>
      <c r="NO70" s="175"/>
      <c r="NP70" s="175"/>
      <c r="NQ70" s="194">
        <f t="shared" si="295"/>
        <v>0</v>
      </c>
      <c r="NR70" s="175"/>
      <c r="NS70" s="175"/>
      <c r="NT70" s="175"/>
      <c r="NU70" s="194">
        <f t="shared" si="296"/>
        <v>0</v>
      </c>
      <c r="NV70" s="175"/>
      <c r="NW70" s="175"/>
      <c r="NX70" s="175"/>
      <c r="NY70" s="123">
        <f t="shared" si="163"/>
        <v>0</v>
      </c>
      <c r="NZ70" s="121">
        <f t="shared" si="297"/>
        <v>0</v>
      </c>
      <c r="OA70" s="189"/>
      <c r="OB70" s="189"/>
      <c r="OC70" s="189"/>
      <c r="OD70" s="194">
        <f t="shared" si="411"/>
        <v>0</v>
      </c>
      <c r="OE70" s="189"/>
      <c r="OF70" s="189"/>
      <c r="OG70" s="189"/>
      <c r="OH70" s="194">
        <f t="shared" si="299"/>
        <v>0</v>
      </c>
      <c r="OI70" s="175"/>
      <c r="OJ70" s="175"/>
      <c r="OK70" s="175"/>
      <c r="OL70" s="194">
        <f t="shared" si="300"/>
        <v>0</v>
      </c>
      <c r="OM70" s="175"/>
      <c r="ON70" s="175"/>
      <c r="OO70" s="175"/>
      <c r="OP70" s="123">
        <f t="shared" si="164"/>
        <v>0</v>
      </c>
      <c r="OQ70" s="122">
        <f t="shared" si="301"/>
        <v>0</v>
      </c>
      <c r="OR70" s="17">
        <f t="shared" si="371"/>
        <v>0</v>
      </c>
      <c r="OS70" s="193">
        <f t="shared" si="84"/>
        <v>0</v>
      </c>
      <c r="OT70" s="194"/>
      <c r="OU70" s="194"/>
      <c r="OV70" s="115">
        <f t="shared" si="302"/>
        <v>0</v>
      </c>
      <c r="OX70" s="175"/>
      <c r="OY70" s="175"/>
      <c r="OZ70" s="194">
        <f t="shared" si="372"/>
        <v>0</v>
      </c>
      <c r="PA70" s="193">
        <f t="shared" si="373"/>
        <v>0</v>
      </c>
      <c r="PB70" s="193"/>
      <c r="PC70" s="193"/>
      <c r="PD70" s="193"/>
      <c r="PE70" s="194">
        <f t="shared" si="374"/>
        <v>0</v>
      </c>
      <c r="PF70" s="175"/>
      <c r="PG70" s="175"/>
      <c r="PH70" s="175"/>
      <c r="PI70" s="194">
        <f t="shared" si="412"/>
        <v>0</v>
      </c>
      <c r="PJ70" s="175"/>
      <c r="PK70" s="175"/>
      <c r="PL70" s="175"/>
      <c r="PM70" s="194">
        <f t="shared" si="304"/>
        <v>0</v>
      </c>
      <c r="PN70" s="175"/>
      <c r="PO70" s="175"/>
      <c r="PP70" s="175"/>
      <c r="PQ70" s="194">
        <f t="shared" si="305"/>
        <v>0</v>
      </c>
      <c r="PR70" s="175"/>
      <c r="PS70" s="175"/>
      <c r="PT70" s="175"/>
      <c r="PU70" s="123">
        <f t="shared" si="165"/>
        <v>0</v>
      </c>
      <c r="PV70" s="121">
        <f t="shared" si="375"/>
        <v>0</v>
      </c>
      <c r="PW70" s="175"/>
      <c r="PX70" s="175"/>
      <c r="PY70" s="175"/>
      <c r="PZ70" s="194">
        <f t="shared" si="413"/>
        <v>0</v>
      </c>
      <c r="QA70" s="175"/>
      <c r="QB70" s="175"/>
      <c r="QC70" s="175"/>
      <c r="QD70" s="194">
        <f t="shared" si="307"/>
        <v>0</v>
      </c>
      <c r="QE70" s="175"/>
      <c r="QF70" s="175"/>
      <c r="QG70" s="175"/>
      <c r="QH70" s="194">
        <f t="shared" si="308"/>
        <v>0</v>
      </c>
      <c r="QI70" s="175"/>
      <c r="QJ70" s="175"/>
      <c r="QK70" s="175"/>
      <c r="QL70" s="123">
        <f t="shared" si="309"/>
        <v>0</v>
      </c>
      <c r="QM70" s="122">
        <f t="shared" si="310"/>
        <v>0</v>
      </c>
      <c r="QN70" s="17">
        <f t="shared" si="376"/>
        <v>0</v>
      </c>
      <c r="QO70" s="193">
        <f t="shared" si="89"/>
        <v>0</v>
      </c>
      <c r="QP70" s="194"/>
      <c r="QQ70" s="194"/>
      <c r="QR70" s="115">
        <f t="shared" si="129"/>
        <v>0</v>
      </c>
      <c r="QT70" s="175"/>
      <c r="QU70" s="175"/>
      <c r="QV70" s="194">
        <f t="shared" si="377"/>
        <v>0</v>
      </c>
      <c r="QW70" s="193">
        <f t="shared" si="378"/>
        <v>0</v>
      </c>
      <c r="QX70" s="193"/>
      <c r="QY70" s="193"/>
      <c r="QZ70" s="193"/>
      <c r="RA70" s="194">
        <f t="shared" si="379"/>
        <v>0</v>
      </c>
      <c r="RB70" s="175"/>
      <c r="RC70" s="175"/>
      <c r="RD70" s="175"/>
      <c r="RE70" s="194">
        <f t="shared" si="414"/>
        <v>0</v>
      </c>
      <c r="RF70" s="175"/>
      <c r="RG70" s="175"/>
      <c r="RH70" s="175"/>
      <c r="RI70" s="194">
        <f t="shared" si="312"/>
        <v>0</v>
      </c>
      <c r="RJ70" s="175"/>
      <c r="RK70" s="175"/>
      <c r="RL70" s="175"/>
      <c r="RM70" s="194">
        <f t="shared" si="313"/>
        <v>0</v>
      </c>
      <c r="RN70" s="175"/>
      <c r="RO70" s="175"/>
      <c r="RP70" s="175"/>
      <c r="RQ70" s="123">
        <f t="shared" si="314"/>
        <v>0</v>
      </c>
      <c r="RR70" s="121">
        <f t="shared" si="380"/>
        <v>0</v>
      </c>
      <c r="RS70" s="175"/>
      <c r="RT70" s="175"/>
      <c r="RU70" s="175"/>
      <c r="RV70" s="194">
        <f t="shared" si="415"/>
        <v>0</v>
      </c>
      <c r="RW70" s="175"/>
      <c r="RX70" s="175"/>
      <c r="RY70" s="175"/>
      <c r="RZ70" s="194">
        <f t="shared" si="316"/>
        <v>0</v>
      </c>
      <c r="SA70" s="175"/>
      <c r="SB70" s="175"/>
      <c r="SC70" s="175"/>
      <c r="SD70" s="194">
        <f t="shared" si="317"/>
        <v>0</v>
      </c>
      <c r="SE70" s="175"/>
      <c r="SF70" s="175"/>
      <c r="SG70" s="175"/>
      <c r="SH70" s="123">
        <f t="shared" si="318"/>
        <v>0</v>
      </c>
      <c r="SI70" s="122">
        <f t="shared" si="319"/>
        <v>0</v>
      </c>
      <c r="SJ70" s="17">
        <f t="shared" si="381"/>
        <v>0</v>
      </c>
      <c r="SK70" s="193">
        <f t="shared" si="93"/>
        <v>0</v>
      </c>
      <c r="SL70" s="194"/>
      <c r="SM70" s="194"/>
      <c r="SN70" s="115">
        <f t="shared" si="136"/>
        <v>0</v>
      </c>
      <c r="SP70" s="175"/>
      <c r="SQ70" s="175"/>
      <c r="SR70" s="194">
        <f t="shared" si="382"/>
        <v>0</v>
      </c>
      <c r="SS70" s="193">
        <f t="shared" si="383"/>
        <v>0</v>
      </c>
      <c r="ST70" s="193"/>
      <c r="SU70" s="193"/>
      <c r="SV70" s="193"/>
      <c r="SW70" s="194">
        <f t="shared" si="384"/>
        <v>0</v>
      </c>
      <c r="SX70" s="175"/>
      <c r="SY70" s="175"/>
      <c r="SZ70" s="175"/>
      <c r="TA70" s="194">
        <f t="shared" si="416"/>
        <v>0</v>
      </c>
      <c r="TB70" s="175"/>
      <c r="TC70" s="175"/>
      <c r="TD70" s="175"/>
      <c r="TE70" s="194">
        <f t="shared" si="321"/>
        <v>0</v>
      </c>
      <c r="TF70" s="175"/>
      <c r="TG70" s="175"/>
      <c r="TH70" s="175"/>
      <c r="TI70" s="194">
        <f t="shared" si="322"/>
        <v>0</v>
      </c>
      <c r="TJ70" s="175"/>
      <c r="TK70" s="175"/>
      <c r="TL70" s="175"/>
      <c r="TM70" s="123">
        <f t="shared" si="323"/>
        <v>0</v>
      </c>
      <c r="TN70" s="121">
        <f t="shared" si="324"/>
        <v>0</v>
      </c>
      <c r="TO70" s="175"/>
      <c r="TP70" s="175"/>
      <c r="TQ70" s="175"/>
      <c r="TR70" s="194">
        <f t="shared" si="417"/>
        <v>0</v>
      </c>
      <c r="TS70" s="175"/>
      <c r="TT70" s="175"/>
      <c r="TU70" s="175"/>
      <c r="TV70" s="194">
        <f t="shared" si="326"/>
        <v>0</v>
      </c>
      <c r="TW70" s="175"/>
      <c r="TX70" s="175"/>
      <c r="TY70" s="175"/>
      <c r="TZ70" s="194">
        <f t="shared" si="327"/>
        <v>0</v>
      </c>
      <c r="UA70" s="175"/>
      <c r="UB70" s="175"/>
      <c r="UC70" s="175"/>
      <c r="UD70" s="123">
        <f t="shared" si="328"/>
        <v>0</v>
      </c>
      <c r="UE70" s="122">
        <f t="shared" si="329"/>
        <v>0</v>
      </c>
      <c r="UF70" s="17">
        <f t="shared" si="385"/>
        <v>0</v>
      </c>
      <c r="UG70" s="193">
        <f t="shared" si="98"/>
        <v>0</v>
      </c>
      <c r="UH70" s="194"/>
      <c r="UI70" s="194"/>
      <c r="UJ70" s="194"/>
      <c r="UK70" s="115">
        <f t="shared" si="141"/>
        <v>0</v>
      </c>
      <c r="UL70" s="115">
        <f>CK70+EG70+GC70+HZ70+JV70+MD70+NZ70+PV70+RR70+TN70</f>
        <v>0</v>
      </c>
      <c r="UM70" s="115">
        <f>UL70-AF70</f>
        <v>0</v>
      </c>
      <c r="UN70" s="115">
        <f>DB70+EX70+GT70+IQ70+KO70+MU70+OQ70+QM70+SI70+UE70</f>
        <v>0</v>
      </c>
      <c r="UO70" s="115">
        <f>UN70-AW70</f>
        <v>0</v>
      </c>
      <c r="UP70" s="115"/>
      <c r="UQ70" s="115"/>
      <c r="UR70" s="115">
        <f>BU70+DQ70+FM70+HJ70+JF70+LN70+NJ70+PF70+RB70+SX70</f>
        <v>0</v>
      </c>
      <c r="US70" s="115">
        <f>UR70-P70</f>
        <v>0</v>
      </c>
      <c r="UT70" s="115"/>
      <c r="UU70" s="115"/>
      <c r="UV70" s="115"/>
      <c r="UW70" s="115">
        <f>H70</f>
        <v>0</v>
      </c>
      <c r="UX70" s="115">
        <f>AF70</f>
        <v>0</v>
      </c>
      <c r="UY70" s="115"/>
      <c r="UZ70" s="115"/>
      <c r="VA70" s="130">
        <f t="shared" si="386"/>
        <v>0</v>
      </c>
      <c r="VB70" s="193">
        <f>BM70+DI70+FE70+HB70+IX70+LF70+NB70+OX70+QT70+SP70</f>
        <v>0</v>
      </c>
      <c r="VC70" s="193">
        <f>BN70+DJ70+FF70+HC70+IY70+LG70+NC70+OY70+QU70+SQ70</f>
        <v>0</v>
      </c>
      <c r="VD70" s="194">
        <f t="shared" si="330"/>
        <v>0</v>
      </c>
      <c r="VE70" s="193">
        <f t="shared" si="387"/>
        <v>0</v>
      </c>
      <c r="VF70" s="175"/>
      <c r="VG70" s="175"/>
      <c r="VH70" s="175"/>
      <c r="VI70" s="194">
        <f t="shared" si="388"/>
        <v>0</v>
      </c>
      <c r="VJ70" s="175"/>
      <c r="VK70" s="175"/>
      <c r="VL70" s="175"/>
      <c r="VM70" s="194">
        <f t="shared" si="418"/>
        <v>0</v>
      </c>
      <c r="VN70" s="175"/>
      <c r="VO70" s="175"/>
      <c r="VP70" s="175"/>
      <c r="VQ70" s="194">
        <f t="shared" si="332"/>
        <v>0</v>
      </c>
      <c r="VR70" s="175"/>
      <c r="VS70" s="175"/>
      <c r="VT70" s="175"/>
      <c r="VU70" s="194">
        <f t="shared" si="333"/>
        <v>0</v>
      </c>
      <c r="VV70" s="175"/>
      <c r="VW70" s="175"/>
      <c r="VX70" s="175"/>
      <c r="VY70" s="175"/>
      <c r="VZ70" s="121">
        <f t="shared" si="334"/>
        <v>0</v>
      </c>
      <c r="WA70" s="189"/>
      <c r="WB70" s="189"/>
      <c r="WC70" s="189"/>
      <c r="WD70" s="194">
        <f t="shared" si="419"/>
        <v>0</v>
      </c>
      <c r="WE70" s="189"/>
      <c r="WF70" s="189"/>
      <c r="WG70" s="189"/>
      <c r="WH70" s="194">
        <f t="shared" si="336"/>
        <v>0</v>
      </c>
      <c r="WI70" s="175"/>
      <c r="WJ70" s="175"/>
      <c r="WK70" s="175"/>
      <c r="WL70" s="194">
        <f t="shared" si="337"/>
        <v>0</v>
      </c>
      <c r="WM70" s="175"/>
      <c r="WN70" s="175"/>
      <c r="WO70" s="175"/>
      <c r="WP70" s="175"/>
      <c r="WQ70" s="122">
        <f t="shared" si="338"/>
        <v>0</v>
      </c>
      <c r="WR70" s="129">
        <f t="shared" si="389"/>
        <v>0</v>
      </c>
      <c r="WS70" s="120"/>
      <c r="WT70" s="194"/>
      <c r="WU70" s="194"/>
      <c r="WV70" s="115">
        <f t="shared" si="339"/>
        <v>0</v>
      </c>
      <c r="WY70" s="115">
        <f>VI70-BT70-DP70-FL70-HI70-JE70-LM70-NI70-PE70-RA70-SW70</f>
        <v>0</v>
      </c>
      <c r="WZ70" s="115">
        <f>VD70-BO70-DK70-FG70-HD70-IZ70-LH70-ND70-OZ70-QV70-SR70</f>
        <v>0</v>
      </c>
    </row>
    <row r="71" spans="1:624" s="116" customFormat="1" ht="13.5" x14ac:dyDescent="0.25">
      <c r="A71" s="444"/>
      <c r="B71" s="416" t="s">
        <v>153</v>
      </c>
      <c r="C71" s="421"/>
      <c r="D71" s="421"/>
      <c r="E71" s="419"/>
      <c r="F71" s="307"/>
      <c r="G71" s="314" t="s">
        <v>154</v>
      </c>
      <c r="H71" s="250">
        <f>BM71+DI71+FE71+HB71+IX71+LF71+NB71+OX71+QT71+SP71</f>
        <v>6336</v>
      </c>
      <c r="I71" s="250">
        <f>BN71+DJ71+FF71+HC71+IY71+LG71+NC71+OY71+QU71+SQ71</f>
        <v>0</v>
      </c>
      <c r="J71" s="238">
        <f t="shared" si="340"/>
        <v>6336</v>
      </c>
      <c r="K71" s="250">
        <f t="shared" si="341"/>
        <v>6336</v>
      </c>
      <c r="L71" s="250"/>
      <c r="M71" s="250"/>
      <c r="N71" s="250"/>
      <c r="O71" s="238">
        <f t="shared" si="342"/>
        <v>6336</v>
      </c>
      <c r="P71" s="250">
        <f>BU71+DQ71+FM71+HJ71+JF71+LN71+NJ71+PF71+RB71+SX71</f>
        <v>1657.35</v>
      </c>
      <c r="Q71" s="250">
        <f>BV71+DR71+FN71+HK71+JG71+LO71+NK71+PG71+RC71+SY71</f>
        <v>1497</v>
      </c>
      <c r="R71" s="250">
        <f>BW71+DS71+FO71+HL71+JH71+LP71+NL71+PH71+RD71+SZ71</f>
        <v>250</v>
      </c>
      <c r="S71" s="238">
        <f t="shared" si="254"/>
        <v>3404.35</v>
      </c>
      <c r="T71" s="250">
        <f>BY71+DU71+FQ71+HN71+JJ71+LR71+NN71+PJ71+RF71+TB71</f>
        <v>320</v>
      </c>
      <c r="U71" s="250">
        <f>BZ71+DV71+FR71+HO71+JK71+LS71+NO71+PK71+RG71+TC71</f>
        <v>280</v>
      </c>
      <c r="V71" s="250">
        <f>CA71+DW71+FS71+HP71+JL71+LT71+NP71+PL71+RH71+TD71</f>
        <v>70</v>
      </c>
      <c r="W71" s="238">
        <f t="shared" si="255"/>
        <v>670</v>
      </c>
      <c r="X71" s="250">
        <f>CC71+DY71+FU71+HR71+JN71+LV71+NR71+PN71+RJ71+TF71</f>
        <v>480</v>
      </c>
      <c r="Y71" s="250">
        <f>CD71+DZ71+FV71+HS71+JO71+LW71+NS71+PO71+RK71+TG71</f>
        <v>175</v>
      </c>
      <c r="Z71" s="250">
        <f>CE71+EA71+FW71+HT71+JP71+LX71+NT71+PP71+RL71+TH71</f>
        <v>560</v>
      </c>
      <c r="AA71" s="238">
        <f t="shared" si="256"/>
        <v>1215</v>
      </c>
      <c r="AB71" s="250">
        <f>CG71+EC71+FY71+HV71+JR71+LZ71+NV71+PR71+RN71+TJ71</f>
        <v>0</v>
      </c>
      <c r="AC71" s="250">
        <f>CH71+ED71+FZ71+HW71+JS71+MA71+NW71+PS71+RO71+TK71</f>
        <v>0</v>
      </c>
      <c r="AD71" s="250">
        <f>CI71+EE71+GA71+HX71+JT71+MB71+NX71+PT71+RP71+TL71</f>
        <v>0</v>
      </c>
      <c r="AE71" s="250">
        <f t="shared" si="423"/>
        <v>0</v>
      </c>
      <c r="AF71" s="238">
        <f t="shared" si="343"/>
        <v>5289.35</v>
      </c>
      <c r="AG71" s="250">
        <f>CL71+EH71+GD71+IA71+JW71+ME71+OA71+PW71+RS71+TO71</f>
        <v>1657.35</v>
      </c>
      <c r="AH71" s="250">
        <f>CM71+EI71+GE71+IB71+JZ71+MF71+OB71+PX71+RT71+TP71</f>
        <v>1497</v>
      </c>
      <c r="AI71" s="250">
        <f>CN71+EJ71+GF71+IC71+KA71+MG71+OC71+PY71+RU71+TQ71</f>
        <v>250</v>
      </c>
      <c r="AJ71" s="238">
        <f t="shared" si="258"/>
        <v>3404.35</v>
      </c>
      <c r="AK71" s="250">
        <f>CP71+EL71+GH71+IE71+KC71+MI71+OE71+QA71+RW71+TS71</f>
        <v>320</v>
      </c>
      <c r="AL71" s="250">
        <f>CQ71+EM71+GI71+IF71+KD71+MJ71+OF71+QB71+RX71+TT71</f>
        <v>280</v>
      </c>
      <c r="AM71" s="250">
        <f>CR71+EN71+GJ71+IG71+KE71+MK71+OG71+QC71+RY71+TU71</f>
        <v>70</v>
      </c>
      <c r="AN71" s="238">
        <f t="shared" si="259"/>
        <v>670</v>
      </c>
      <c r="AO71" s="250">
        <f>CT71+EP71+GL71+II71+KG71+MM71+OI71+QE71+SA71+TW71</f>
        <v>480</v>
      </c>
      <c r="AP71" s="250">
        <f>CU71+EQ71+GM71+IJ71+KH71+MN71+OJ71+QF71+SB71+TX71</f>
        <v>175</v>
      </c>
      <c r="AQ71" s="250">
        <f>CV71+ER71+GN71+IK71+KI71+MO71+OK71+QG71+SC71+TY71</f>
        <v>560</v>
      </c>
      <c r="AR71" s="238">
        <f t="shared" si="260"/>
        <v>1215</v>
      </c>
      <c r="AS71" s="250">
        <f>CX71+ET71+GP71+IM71+KK71+MQ71+OM71+QI71+SE71+UA71</f>
        <v>0</v>
      </c>
      <c r="AT71" s="250">
        <f>CY71+EU71+GQ71+IN71+KL71+MR71+ON71+QJ71+SF71+UB71</f>
        <v>0</v>
      </c>
      <c r="AU71" s="250">
        <f>CZ71+EV71+GR71+IO71+KM71+MS71+OO71+QK71+SG71+UC71</f>
        <v>0</v>
      </c>
      <c r="AV71" s="238">
        <f t="shared" si="261"/>
        <v>0</v>
      </c>
      <c r="AW71" s="238">
        <f t="shared" si="344"/>
        <v>5289.35</v>
      </c>
      <c r="AX71" s="250">
        <f t="shared" si="47"/>
        <v>0</v>
      </c>
      <c r="AY71" s="238">
        <f t="shared" si="345"/>
        <v>1046.6499999999996</v>
      </c>
      <c r="AZ71" s="238">
        <f>DE71+FA71+GW71+IT71+KR71+MX71+OT71+QP71+SL71+UH71</f>
        <v>0</v>
      </c>
      <c r="BA71" s="238">
        <f>DF71+FB71+GX71+IU71+KS71+MY71+OU71+QQ71+SM71+UI71</f>
        <v>0</v>
      </c>
      <c r="BB71" s="239">
        <f>CK71+EG71+GC71+HZ71+JV71+MD71+NZ71+PV71+RR71+TN71</f>
        <v>5289.35</v>
      </c>
      <c r="BC71" s="239">
        <f t="shared" si="45"/>
        <v>0</v>
      </c>
      <c r="BD71" s="238">
        <f>AZ71-DE71-FA71-GW71-IT71-KR71-MX71-OT71-QP71-SL71-UH71</f>
        <v>0</v>
      </c>
      <c r="BE71" s="240"/>
      <c r="BF71" s="241">
        <f t="shared" si="15"/>
        <v>-6336</v>
      </c>
      <c r="BG71" s="241">
        <f t="shared" si="49"/>
        <v>0</v>
      </c>
      <c r="BH71" s="242"/>
      <c r="BI71" s="242"/>
      <c r="BJ71" s="241"/>
      <c r="BK71" s="285"/>
      <c r="BL71" s="251">
        <f>DI71+FE71+HB71+IX71+LF71+NB71+OX71+QT71+SP71</f>
        <v>6336</v>
      </c>
      <c r="BM71" s="285"/>
      <c r="BN71" s="251"/>
      <c r="BO71" s="238">
        <f t="shared" si="346"/>
        <v>0</v>
      </c>
      <c r="BP71" s="251">
        <f t="shared" si="347"/>
        <v>0</v>
      </c>
      <c r="BQ71" s="251"/>
      <c r="BR71" s="251"/>
      <c r="BS71" s="251"/>
      <c r="BT71" s="238">
        <f t="shared" si="348"/>
        <v>0</v>
      </c>
      <c r="BU71" s="251">
        <v>746.85</v>
      </c>
      <c r="BV71" s="251">
        <v>977</v>
      </c>
      <c r="BW71" s="251"/>
      <c r="BX71" s="238">
        <f t="shared" si="50"/>
        <v>1723.85</v>
      </c>
      <c r="BY71" s="251"/>
      <c r="BZ71" s="251"/>
      <c r="CA71" s="251"/>
      <c r="CB71" s="238">
        <f t="shared" si="51"/>
        <v>0</v>
      </c>
      <c r="CC71" s="251"/>
      <c r="CD71" s="251"/>
      <c r="CE71" s="251"/>
      <c r="CF71" s="238">
        <f t="shared" si="104"/>
        <v>0</v>
      </c>
      <c r="CG71" s="251"/>
      <c r="CH71" s="251"/>
      <c r="CI71" s="251"/>
      <c r="CJ71" s="251">
        <f t="shared" si="390"/>
        <v>0</v>
      </c>
      <c r="CK71" s="238">
        <f t="shared" si="149"/>
        <v>1723.85</v>
      </c>
      <c r="CL71" s="251">
        <v>746.85</v>
      </c>
      <c r="CM71" s="251">
        <v>977</v>
      </c>
      <c r="CN71" s="251"/>
      <c r="CO71" s="238">
        <f t="shared" si="400"/>
        <v>1723.85</v>
      </c>
      <c r="CP71" s="251"/>
      <c r="CQ71" s="251"/>
      <c r="CR71" s="251"/>
      <c r="CS71" s="238">
        <f t="shared" si="401"/>
        <v>0</v>
      </c>
      <c r="CT71" s="251"/>
      <c r="CU71" s="251"/>
      <c r="CV71" s="251"/>
      <c r="CW71" s="238">
        <f t="shared" si="402"/>
        <v>0</v>
      </c>
      <c r="CX71" s="251"/>
      <c r="CY71" s="251"/>
      <c r="CZ71" s="251"/>
      <c r="DA71" s="251">
        <f t="shared" si="391"/>
        <v>0</v>
      </c>
      <c r="DB71" s="238">
        <f t="shared" si="349"/>
        <v>1723.85</v>
      </c>
      <c r="DC71" s="251"/>
      <c r="DD71" s="251">
        <f t="shared" si="150"/>
        <v>-1723.85</v>
      </c>
      <c r="DE71" s="238"/>
      <c r="DF71" s="238"/>
      <c r="DG71" s="243">
        <f t="shared" si="151"/>
        <v>0</v>
      </c>
      <c r="DH71" s="244"/>
      <c r="DI71" s="250"/>
      <c r="DJ71" s="250"/>
      <c r="DK71" s="250">
        <f t="shared" si="350"/>
        <v>0</v>
      </c>
      <c r="DL71" s="250">
        <f t="shared" si="351"/>
        <v>0</v>
      </c>
      <c r="DM71" s="250"/>
      <c r="DN71" s="250"/>
      <c r="DO71" s="250"/>
      <c r="DP71" s="238">
        <f t="shared" si="352"/>
        <v>0</v>
      </c>
      <c r="DQ71" s="250">
        <v>480.5</v>
      </c>
      <c r="DR71" s="250">
        <v>520</v>
      </c>
      <c r="DS71" s="250"/>
      <c r="DT71" s="238">
        <f t="shared" si="265"/>
        <v>1000.5</v>
      </c>
      <c r="DU71" s="250"/>
      <c r="DV71" s="250"/>
      <c r="DW71" s="250"/>
      <c r="DX71" s="238">
        <f t="shared" si="266"/>
        <v>0</v>
      </c>
      <c r="DY71" s="250"/>
      <c r="DZ71" s="250"/>
      <c r="EA71" s="250"/>
      <c r="EB71" s="238">
        <f t="shared" si="267"/>
        <v>0</v>
      </c>
      <c r="EC71" s="250"/>
      <c r="ED71" s="309"/>
      <c r="EE71" s="250"/>
      <c r="EF71" s="265">
        <f t="shared" si="152"/>
        <v>0</v>
      </c>
      <c r="EG71" s="259">
        <f t="shared" si="353"/>
        <v>1000.5</v>
      </c>
      <c r="EH71" s="250">
        <v>480.5</v>
      </c>
      <c r="EI71" s="250">
        <v>520</v>
      </c>
      <c r="EJ71" s="250"/>
      <c r="EK71" s="238">
        <f t="shared" si="403"/>
        <v>1000.5</v>
      </c>
      <c r="EL71" s="250"/>
      <c r="EM71" s="250"/>
      <c r="EN71" s="250"/>
      <c r="EO71" s="238">
        <f t="shared" si="59"/>
        <v>0</v>
      </c>
      <c r="EP71" s="250"/>
      <c r="EQ71" s="250"/>
      <c r="ER71" s="250"/>
      <c r="ES71" s="238">
        <f t="shared" si="268"/>
        <v>0</v>
      </c>
      <c r="ET71" s="250"/>
      <c r="EU71" s="309"/>
      <c r="EV71" s="250"/>
      <c r="EW71" s="265">
        <f t="shared" si="154"/>
        <v>0</v>
      </c>
      <c r="EX71" s="260">
        <f t="shared" si="269"/>
        <v>1000.5</v>
      </c>
      <c r="EY71" s="238">
        <f t="shared" si="354"/>
        <v>0</v>
      </c>
      <c r="EZ71" s="250">
        <f t="shared" si="155"/>
        <v>-1000.5</v>
      </c>
      <c r="FA71" s="238"/>
      <c r="FB71" s="238"/>
      <c r="FC71" s="246">
        <f t="shared" si="108"/>
        <v>0</v>
      </c>
      <c r="FD71" s="244"/>
      <c r="FE71" s="250"/>
      <c r="FF71" s="250"/>
      <c r="FG71" s="250">
        <f t="shared" si="355"/>
        <v>0</v>
      </c>
      <c r="FH71" s="250">
        <f t="shared" si="356"/>
        <v>0</v>
      </c>
      <c r="FI71" s="250"/>
      <c r="FJ71" s="250"/>
      <c r="FK71" s="250"/>
      <c r="FL71" s="238">
        <f t="shared" si="357"/>
        <v>0</v>
      </c>
      <c r="FM71" s="250"/>
      <c r="FN71" s="250"/>
      <c r="FO71" s="250"/>
      <c r="FP71" s="238">
        <f t="shared" si="404"/>
        <v>0</v>
      </c>
      <c r="FQ71" s="250"/>
      <c r="FR71" s="250"/>
      <c r="FS71" s="250"/>
      <c r="FT71" s="238">
        <f t="shared" si="271"/>
        <v>0</v>
      </c>
      <c r="FU71" s="250"/>
      <c r="FV71" s="250"/>
      <c r="FW71" s="250"/>
      <c r="FX71" s="238">
        <f t="shared" si="272"/>
        <v>0</v>
      </c>
      <c r="FY71" s="250"/>
      <c r="FZ71" s="250"/>
      <c r="GA71" s="250"/>
      <c r="GB71" s="265">
        <f t="shared" si="156"/>
        <v>0</v>
      </c>
      <c r="GC71" s="259">
        <f t="shared" si="358"/>
        <v>0</v>
      </c>
      <c r="GD71" s="267"/>
      <c r="GE71" s="267"/>
      <c r="GF71" s="267"/>
      <c r="GG71" s="238">
        <f t="shared" si="405"/>
        <v>0</v>
      </c>
      <c r="GH71" s="267"/>
      <c r="GI71" s="267"/>
      <c r="GJ71" s="267"/>
      <c r="GK71" s="238">
        <f t="shared" si="274"/>
        <v>0</v>
      </c>
      <c r="GL71" s="250"/>
      <c r="GM71" s="250"/>
      <c r="GN71" s="250"/>
      <c r="GO71" s="238">
        <f t="shared" si="275"/>
        <v>0</v>
      </c>
      <c r="GP71" s="250"/>
      <c r="GQ71" s="250"/>
      <c r="GR71" s="250"/>
      <c r="GS71" s="265">
        <f t="shared" si="157"/>
        <v>0</v>
      </c>
      <c r="GT71" s="260">
        <f t="shared" si="276"/>
        <v>0</v>
      </c>
      <c r="GU71" s="238">
        <f t="shared" si="359"/>
        <v>0</v>
      </c>
      <c r="GV71" s="250">
        <f t="shared" si="67"/>
        <v>0</v>
      </c>
      <c r="GW71" s="238"/>
      <c r="GX71" s="238"/>
      <c r="GY71" s="246">
        <f t="shared" si="112"/>
        <v>0</v>
      </c>
      <c r="GZ71" s="244"/>
      <c r="HA71" s="244"/>
      <c r="HB71" s="250"/>
      <c r="HC71" s="250"/>
      <c r="HD71" s="250">
        <f t="shared" si="392"/>
        <v>0</v>
      </c>
      <c r="HE71" s="250">
        <f t="shared" si="360"/>
        <v>0</v>
      </c>
      <c r="HF71" s="250"/>
      <c r="HG71" s="250"/>
      <c r="HH71" s="238"/>
      <c r="HI71" s="238">
        <f t="shared" si="361"/>
        <v>0</v>
      </c>
      <c r="HJ71" s="250"/>
      <c r="HK71" s="250"/>
      <c r="HL71" s="250"/>
      <c r="HM71" s="238">
        <f t="shared" si="406"/>
        <v>0</v>
      </c>
      <c r="HN71" s="250"/>
      <c r="HO71" s="250"/>
      <c r="HP71" s="250"/>
      <c r="HQ71" s="238">
        <f t="shared" si="278"/>
        <v>0</v>
      </c>
      <c r="HR71" s="250"/>
      <c r="HS71" s="250"/>
      <c r="HT71" s="250"/>
      <c r="HU71" s="238">
        <f t="shared" si="279"/>
        <v>0</v>
      </c>
      <c r="HV71" s="250"/>
      <c r="HW71" s="250"/>
      <c r="HX71" s="250"/>
      <c r="HY71" s="265">
        <f t="shared" si="158"/>
        <v>0</v>
      </c>
      <c r="HZ71" s="259">
        <f t="shared" si="280"/>
        <v>0</v>
      </c>
      <c r="IA71" s="250"/>
      <c r="IB71" s="250"/>
      <c r="IC71" s="250"/>
      <c r="ID71" s="238">
        <f t="shared" si="407"/>
        <v>0</v>
      </c>
      <c r="IE71" s="250"/>
      <c r="IF71" s="250"/>
      <c r="IG71" s="250"/>
      <c r="IH71" s="238">
        <f t="shared" si="282"/>
        <v>0</v>
      </c>
      <c r="II71" s="250"/>
      <c r="IJ71" s="250"/>
      <c r="IK71" s="250"/>
      <c r="IL71" s="238">
        <f t="shared" si="283"/>
        <v>0</v>
      </c>
      <c r="IM71" s="250"/>
      <c r="IN71" s="250"/>
      <c r="IO71" s="250"/>
      <c r="IP71" s="265">
        <f t="shared" si="284"/>
        <v>0</v>
      </c>
      <c r="IQ71" s="260">
        <f t="shared" si="285"/>
        <v>0</v>
      </c>
      <c r="IR71" s="238">
        <f t="shared" si="362"/>
        <v>0</v>
      </c>
      <c r="IS71" s="250">
        <f t="shared" si="73"/>
        <v>0</v>
      </c>
      <c r="IT71" s="238"/>
      <c r="IU71" s="238"/>
      <c r="IV71" s="246">
        <f t="shared" si="286"/>
        <v>0</v>
      </c>
      <c r="IW71" s="244"/>
      <c r="IX71" s="254">
        <v>6336</v>
      </c>
      <c r="IY71" s="254"/>
      <c r="IZ71" s="247">
        <f t="shared" ref="IZ71:IZ72" si="424">IX71</f>
        <v>6336</v>
      </c>
      <c r="JA71" s="254">
        <f t="shared" ref="JA71:JA72" si="425">IZ71</f>
        <v>6336</v>
      </c>
      <c r="JB71" s="254"/>
      <c r="JC71" s="254"/>
      <c r="JD71" s="254"/>
      <c r="JE71" s="247">
        <f t="shared" ref="JE71:JE72" si="426">SUM(JA71+JB71-JC71+JD71)</f>
        <v>6336</v>
      </c>
      <c r="JF71" s="254">
        <v>430</v>
      </c>
      <c r="JG71" s="254"/>
      <c r="JH71" s="254">
        <v>250</v>
      </c>
      <c r="JI71" s="247">
        <f t="shared" si="394"/>
        <v>680</v>
      </c>
      <c r="JJ71" s="254">
        <v>320</v>
      </c>
      <c r="JK71" s="254">
        <v>280</v>
      </c>
      <c r="JL71" s="254">
        <v>70</v>
      </c>
      <c r="JM71" s="247">
        <f>JJ71+JK71+JL71</f>
        <v>670</v>
      </c>
      <c r="JN71" s="254">
        <v>480</v>
      </c>
      <c r="JO71" s="254">
        <v>175</v>
      </c>
      <c r="JP71" s="254">
        <f>420+140</f>
        <v>560</v>
      </c>
      <c r="JQ71" s="247">
        <f t="shared" si="393"/>
        <v>1215</v>
      </c>
      <c r="JR71" s="254"/>
      <c r="JS71" s="254"/>
      <c r="JT71" s="254"/>
      <c r="JU71" s="270"/>
      <c r="JV71" s="261">
        <f t="shared" si="395"/>
        <v>2565</v>
      </c>
      <c r="JW71" s="558">
        <v>430</v>
      </c>
      <c r="JX71" s="588"/>
      <c r="JY71" s="589"/>
      <c r="JZ71" s="571"/>
      <c r="KA71" s="254">
        <v>250</v>
      </c>
      <c r="KB71" s="247">
        <f>JW71+JZ71+KA71</f>
        <v>680</v>
      </c>
      <c r="KC71" s="254">
        <v>320</v>
      </c>
      <c r="KD71" s="254">
        <v>280</v>
      </c>
      <c r="KE71" s="254">
        <v>70</v>
      </c>
      <c r="KF71" s="247">
        <f>KC71+KD71+KE71</f>
        <v>670</v>
      </c>
      <c r="KG71" s="254">
        <v>480</v>
      </c>
      <c r="KH71" s="254">
        <v>175</v>
      </c>
      <c r="KI71" s="254">
        <v>560</v>
      </c>
      <c r="KJ71" s="247">
        <f t="shared" si="396"/>
        <v>1215</v>
      </c>
      <c r="KK71" s="254"/>
      <c r="KL71" s="254"/>
      <c r="KM71" s="254"/>
      <c r="KN71" s="270"/>
      <c r="KO71" s="262">
        <f>JI71+KF71+KJ71+KN71</f>
        <v>2565</v>
      </c>
      <c r="KP71" s="247"/>
      <c r="KQ71" s="254">
        <f>JE71-JV71</f>
        <v>3771</v>
      </c>
      <c r="KR71" s="247"/>
      <c r="KS71" s="248"/>
      <c r="KT71" s="211">
        <f>JV71-KO71</f>
        <v>0</v>
      </c>
      <c r="KU71" s="211"/>
      <c r="KV71" s="211"/>
      <c r="KW71" s="211"/>
      <c r="KX71" s="211"/>
      <c r="KY71" s="211"/>
      <c r="KZ71" s="211"/>
      <c r="LA71" s="211"/>
      <c r="LB71" s="211"/>
      <c r="LC71" s="211"/>
      <c r="LD71" s="211"/>
      <c r="LF71" s="193"/>
      <c r="LG71" s="193"/>
      <c r="LH71" s="194">
        <f t="shared" si="363"/>
        <v>0</v>
      </c>
      <c r="LI71" s="193">
        <f t="shared" si="364"/>
        <v>0</v>
      </c>
      <c r="LJ71" s="193"/>
      <c r="LK71" s="193"/>
      <c r="LL71" s="193"/>
      <c r="LM71" s="194">
        <f t="shared" si="365"/>
        <v>0</v>
      </c>
      <c r="LN71" s="193"/>
      <c r="LO71" s="193"/>
      <c r="LP71" s="193"/>
      <c r="LQ71" s="194">
        <f t="shared" si="408"/>
        <v>0</v>
      </c>
      <c r="LR71" s="193"/>
      <c r="LS71" s="193"/>
      <c r="LT71" s="193"/>
      <c r="LU71" s="194">
        <f t="shared" si="288"/>
        <v>0</v>
      </c>
      <c r="LV71" s="193"/>
      <c r="LW71" s="193"/>
      <c r="LX71" s="193"/>
      <c r="LY71" s="194">
        <f t="shared" si="289"/>
        <v>0</v>
      </c>
      <c r="LZ71" s="193"/>
      <c r="MA71" s="193"/>
      <c r="MB71" s="193"/>
      <c r="MC71" s="123">
        <f t="shared" si="160"/>
        <v>0</v>
      </c>
      <c r="MD71" s="121">
        <f t="shared" si="366"/>
        <v>0</v>
      </c>
      <c r="ME71" s="193"/>
      <c r="MF71" s="193"/>
      <c r="MG71" s="193"/>
      <c r="MH71" s="194">
        <f t="shared" si="409"/>
        <v>0</v>
      </c>
      <c r="MI71" s="193"/>
      <c r="MJ71" s="193"/>
      <c r="MK71" s="193"/>
      <c r="ML71" s="194">
        <f t="shared" si="291"/>
        <v>0</v>
      </c>
      <c r="MM71" s="193"/>
      <c r="MN71" s="193"/>
      <c r="MO71" s="193"/>
      <c r="MP71" s="194">
        <f t="shared" si="292"/>
        <v>0</v>
      </c>
      <c r="MQ71" s="193"/>
      <c r="MR71" s="193"/>
      <c r="MS71" s="193"/>
      <c r="MT71" s="123">
        <f t="shared" si="293"/>
        <v>0</v>
      </c>
      <c r="MU71" s="121">
        <f t="shared" si="367"/>
        <v>0</v>
      </c>
      <c r="MV71" s="17">
        <f t="shared" si="368"/>
        <v>0</v>
      </c>
      <c r="MW71" s="193">
        <f t="shared" si="79"/>
        <v>0</v>
      </c>
      <c r="MX71" s="194"/>
      <c r="MY71" s="194"/>
      <c r="MZ71" s="115">
        <f t="shared" si="162"/>
        <v>0</v>
      </c>
      <c r="NB71" s="193"/>
      <c r="NC71" s="193"/>
      <c r="ND71" s="194">
        <f t="shared" si="369"/>
        <v>0</v>
      </c>
      <c r="NE71" s="193"/>
      <c r="NF71" s="193"/>
      <c r="NG71" s="193"/>
      <c r="NH71" s="193"/>
      <c r="NI71" s="194">
        <f t="shared" si="370"/>
        <v>0</v>
      </c>
      <c r="NJ71" s="193"/>
      <c r="NK71" s="193"/>
      <c r="NL71" s="193"/>
      <c r="NM71" s="194">
        <f t="shared" si="410"/>
        <v>0</v>
      </c>
      <c r="NN71" s="193"/>
      <c r="NO71" s="193"/>
      <c r="NP71" s="193"/>
      <c r="NQ71" s="194">
        <f t="shared" si="295"/>
        <v>0</v>
      </c>
      <c r="NR71" s="193"/>
      <c r="NS71" s="193"/>
      <c r="NT71" s="193"/>
      <c r="NU71" s="194">
        <f t="shared" si="296"/>
        <v>0</v>
      </c>
      <c r="NV71" s="193"/>
      <c r="NW71" s="193"/>
      <c r="NX71" s="193"/>
      <c r="NY71" s="123">
        <f t="shared" si="163"/>
        <v>0</v>
      </c>
      <c r="NZ71" s="121">
        <f t="shared" si="297"/>
        <v>0</v>
      </c>
      <c r="OA71" s="189"/>
      <c r="OB71" s="189"/>
      <c r="OC71" s="189"/>
      <c r="OD71" s="194">
        <f t="shared" si="411"/>
        <v>0</v>
      </c>
      <c r="OE71" s="189"/>
      <c r="OF71" s="189"/>
      <c r="OG71" s="189"/>
      <c r="OH71" s="194">
        <f t="shared" si="299"/>
        <v>0</v>
      </c>
      <c r="OI71" s="193"/>
      <c r="OJ71" s="193"/>
      <c r="OK71" s="193"/>
      <c r="OL71" s="194">
        <f t="shared" si="300"/>
        <v>0</v>
      </c>
      <c r="OM71" s="193"/>
      <c r="ON71" s="193"/>
      <c r="OO71" s="193"/>
      <c r="OP71" s="123">
        <f t="shared" si="164"/>
        <v>0</v>
      </c>
      <c r="OQ71" s="122">
        <f t="shared" si="301"/>
        <v>0</v>
      </c>
      <c r="OR71" s="17">
        <f t="shared" si="371"/>
        <v>0</v>
      </c>
      <c r="OS71" s="193">
        <f t="shared" si="84"/>
        <v>0</v>
      </c>
      <c r="OT71" s="194"/>
      <c r="OU71" s="194"/>
      <c r="OV71" s="115">
        <f t="shared" si="302"/>
        <v>0</v>
      </c>
      <c r="OX71" s="193"/>
      <c r="OY71" s="193"/>
      <c r="OZ71" s="194">
        <f t="shared" si="372"/>
        <v>0</v>
      </c>
      <c r="PA71" s="193">
        <f t="shared" si="373"/>
        <v>0</v>
      </c>
      <c r="PB71" s="193"/>
      <c r="PC71" s="193"/>
      <c r="PD71" s="193"/>
      <c r="PE71" s="194">
        <f t="shared" si="374"/>
        <v>0</v>
      </c>
      <c r="PF71" s="193"/>
      <c r="PG71" s="193"/>
      <c r="PH71" s="193"/>
      <c r="PI71" s="194">
        <f t="shared" si="412"/>
        <v>0</v>
      </c>
      <c r="PJ71" s="193"/>
      <c r="PK71" s="193"/>
      <c r="PL71" s="193"/>
      <c r="PM71" s="194">
        <f t="shared" si="304"/>
        <v>0</v>
      </c>
      <c r="PN71" s="193"/>
      <c r="PO71" s="193"/>
      <c r="PP71" s="193"/>
      <c r="PQ71" s="194">
        <f t="shared" si="305"/>
        <v>0</v>
      </c>
      <c r="PR71" s="193"/>
      <c r="PS71" s="193"/>
      <c r="PT71" s="193"/>
      <c r="PU71" s="123">
        <f t="shared" si="165"/>
        <v>0</v>
      </c>
      <c r="PV71" s="121">
        <f t="shared" si="375"/>
        <v>0</v>
      </c>
      <c r="PW71" s="193"/>
      <c r="PX71" s="193"/>
      <c r="PY71" s="193"/>
      <c r="PZ71" s="194">
        <f t="shared" si="413"/>
        <v>0</v>
      </c>
      <c r="QA71" s="193"/>
      <c r="QB71" s="193"/>
      <c r="QC71" s="193"/>
      <c r="QD71" s="194">
        <f t="shared" si="307"/>
        <v>0</v>
      </c>
      <c r="QE71" s="193"/>
      <c r="QF71" s="193"/>
      <c r="QG71" s="193"/>
      <c r="QH71" s="194">
        <f t="shared" si="308"/>
        <v>0</v>
      </c>
      <c r="QI71" s="193"/>
      <c r="QJ71" s="193"/>
      <c r="QK71" s="193"/>
      <c r="QL71" s="123">
        <f t="shared" si="309"/>
        <v>0</v>
      </c>
      <c r="QM71" s="122">
        <f t="shared" si="310"/>
        <v>0</v>
      </c>
      <c r="QN71" s="17">
        <f t="shared" si="376"/>
        <v>0</v>
      </c>
      <c r="QO71" s="193">
        <f t="shared" si="89"/>
        <v>0</v>
      </c>
      <c r="QP71" s="194"/>
      <c r="QQ71" s="194"/>
      <c r="QR71" s="115">
        <f t="shared" si="129"/>
        <v>0</v>
      </c>
      <c r="QT71" s="193"/>
      <c r="QU71" s="193"/>
      <c r="QV71" s="194">
        <f t="shared" si="377"/>
        <v>0</v>
      </c>
      <c r="QW71" s="193">
        <f t="shared" si="378"/>
        <v>0</v>
      </c>
      <c r="QX71" s="193"/>
      <c r="QY71" s="193"/>
      <c r="QZ71" s="193"/>
      <c r="RA71" s="194">
        <f t="shared" si="379"/>
        <v>0</v>
      </c>
      <c r="RB71" s="193"/>
      <c r="RC71" s="193"/>
      <c r="RD71" s="193"/>
      <c r="RE71" s="194">
        <f t="shared" si="414"/>
        <v>0</v>
      </c>
      <c r="RF71" s="193"/>
      <c r="RG71" s="193"/>
      <c r="RH71" s="193"/>
      <c r="RI71" s="194">
        <f t="shared" si="312"/>
        <v>0</v>
      </c>
      <c r="RJ71" s="193"/>
      <c r="RK71" s="193"/>
      <c r="RL71" s="193"/>
      <c r="RM71" s="194">
        <f t="shared" si="313"/>
        <v>0</v>
      </c>
      <c r="RN71" s="193"/>
      <c r="RO71" s="193"/>
      <c r="RP71" s="193"/>
      <c r="RQ71" s="123">
        <f t="shared" si="314"/>
        <v>0</v>
      </c>
      <c r="RR71" s="121">
        <f t="shared" si="380"/>
        <v>0</v>
      </c>
      <c r="RS71" s="193"/>
      <c r="RT71" s="193"/>
      <c r="RU71" s="193"/>
      <c r="RV71" s="194">
        <f t="shared" si="415"/>
        <v>0</v>
      </c>
      <c r="RW71" s="193"/>
      <c r="RX71" s="193"/>
      <c r="RY71" s="193"/>
      <c r="RZ71" s="194">
        <f t="shared" si="316"/>
        <v>0</v>
      </c>
      <c r="SA71" s="193"/>
      <c r="SB71" s="193"/>
      <c r="SC71" s="193"/>
      <c r="SD71" s="194">
        <f t="shared" si="317"/>
        <v>0</v>
      </c>
      <c r="SE71" s="193"/>
      <c r="SF71" s="193"/>
      <c r="SG71" s="193"/>
      <c r="SH71" s="123">
        <f t="shared" si="318"/>
        <v>0</v>
      </c>
      <c r="SI71" s="122">
        <f t="shared" si="319"/>
        <v>0</v>
      </c>
      <c r="SJ71" s="17">
        <f t="shared" si="381"/>
        <v>0</v>
      </c>
      <c r="SK71" s="193">
        <f t="shared" si="93"/>
        <v>0</v>
      </c>
      <c r="SL71" s="194"/>
      <c r="SM71" s="194"/>
      <c r="SN71" s="115">
        <f t="shared" si="136"/>
        <v>0</v>
      </c>
      <c r="SP71" s="193"/>
      <c r="SQ71" s="193"/>
      <c r="SR71" s="194">
        <f t="shared" si="382"/>
        <v>0</v>
      </c>
      <c r="SS71" s="193">
        <f t="shared" si="383"/>
        <v>0</v>
      </c>
      <c r="ST71" s="193"/>
      <c r="SU71" s="193"/>
      <c r="SV71" s="193"/>
      <c r="SW71" s="194">
        <f t="shared" si="384"/>
        <v>0</v>
      </c>
      <c r="SX71" s="193"/>
      <c r="SY71" s="193"/>
      <c r="SZ71" s="193"/>
      <c r="TA71" s="194">
        <f t="shared" si="416"/>
        <v>0</v>
      </c>
      <c r="TB71" s="193"/>
      <c r="TC71" s="193"/>
      <c r="TD71" s="193"/>
      <c r="TE71" s="194">
        <f t="shared" si="321"/>
        <v>0</v>
      </c>
      <c r="TF71" s="193"/>
      <c r="TG71" s="193"/>
      <c r="TH71" s="193"/>
      <c r="TI71" s="194">
        <f t="shared" si="322"/>
        <v>0</v>
      </c>
      <c r="TJ71" s="193"/>
      <c r="TK71" s="193"/>
      <c r="TL71" s="193"/>
      <c r="TM71" s="123">
        <f t="shared" si="323"/>
        <v>0</v>
      </c>
      <c r="TN71" s="121">
        <f t="shared" si="324"/>
        <v>0</v>
      </c>
      <c r="TO71" s="193"/>
      <c r="TP71" s="193"/>
      <c r="TQ71" s="193"/>
      <c r="TR71" s="194">
        <f t="shared" si="417"/>
        <v>0</v>
      </c>
      <c r="TS71" s="193"/>
      <c r="TT71" s="193"/>
      <c r="TU71" s="193"/>
      <c r="TV71" s="194">
        <f t="shared" si="326"/>
        <v>0</v>
      </c>
      <c r="TW71" s="193"/>
      <c r="TX71" s="193"/>
      <c r="TY71" s="193"/>
      <c r="TZ71" s="194">
        <f t="shared" si="327"/>
        <v>0</v>
      </c>
      <c r="UA71" s="193"/>
      <c r="UB71" s="193"/>
      <c r="UC71" s="193"/>
      <c r="UD71" s="123">
        <f t="shared" si="328"/>
        <v>0</v>
      </c>
      <c r="UE71" s="122">
        <f t="shared" si="329"/>
        <v>0</v>
      </c>
      <c r="UF71" s="17">
        <f t="shared" si="385"/>
        <v>0</v>
      </c>
      <c r="UG71" s="193">
        <f t="shared" si="98"/>
        <v>0</v>
      </c>
      <c r="UH71" s="194"/>
      <c r="UI71" s="194"/>
      <c r="UJ71" s="194"/>
      <c r="UK71" s="115">
        <f t="shared" si="141"/>
        <v>0</v>
      </c>
      <c r="UL71" s="115">
        <f>CK71+EG71+GC71+HZ71+JV71+MD71+NZ71+PV71+RR71+TN71</f>
        <v>5289.35</v>
      </c>
      <c r="UM71" s="115">
        <f>UL71-AF71</f>
        <v>0</v>
      </c>
      <c r="UN71" s="115">
        <f>DB71+EX71+GT71+IQ71+KO71+MU71+OQ71+QM71+SI71+UE71</f>
        <v>5289.35</v>
      </c>
      <c r="UO71" s="115">
        <f>UN71-AW71</f>
        <v>0</v>
      </c>
      <c r="UP71" s="115"/>
      <c r="UQ71" s="115"/>
      <c r="UR71" s="115">
        <f>BU71+DQ71+FM71+HJ71+JF71+LN71+NJ71+PF71+RB71+SX71</f>
        <v>1657.35</v>
      </c>
      <c r="US71" s="115">
        <f>UR71-P71</f>
        <v>0</v>
      </c>
      <c r="UT71" s="115"/>
      <c r="UU71" s="115"/>
      <c r="UV71" s="115"/>
      <c r="UW71" s="115">
        <f>H71</f>
        <v>6336</v>
      </c>
      <c r="UX71" s="115">
        <f>AF71</f>
        <v>5289.35</v>
      </c>
      <c r="UY71" s="115"/>
      <c r="UZ71" s="115"/>
      <c r="VA71" s="130">
        <f t="shared" si="386"/>
        <v>0</v>
      </c>
      <c r="VB71" s="193">
        <f>BM71+DI71+FE71+HB71+IX71+LF71+NB71+OX71+QT71+SP71</f>
        <v>6336</v>
      </c>
      <c r="VC71" s="193">
        <f>BN71+DJ71+FF71+HC71+IY71+LG71+NC71+OY71+QU71+SQ71</f>
        <v>0</v>
      </c>
      <c r="VD71" s="194">
        <f t="shared" si="330"/>
        <v>6336</v>
      </c>
      <c r="VE71" s="193">
        <f t="shared" si="387"/>
        <v>6336</v>
      </c>
      <c r="VF71" s="193"/>
      <c r="VG71" s="193"/>
      <c r="VH71" s="193"/>
      <c r="VI71" s="194">
        <f t="shared" si="388"/>
        <v>6336</v>
      </c>
      <c r="VJ71" s="193"/>
      <c r="VK71" s="193"/>
      <c r="VL71" s="193"/>
      <c r="VM71" s="194">
        <f t="shared" si="418"/>
        <v>0</v>
      </c>
      <c r="VN71" s="193"/>
      <c r="VO71" s="193"/>
      <c r="VP71" s="193"/>
      <c r="VQ71" s="194">
        <f t="shared" si="332"/>
        <v>0</v>
      </c>
      <c r="VR71" s="193"/>
      <c r="VS71" s="193"/>
      <c r="VT71" s="193"/>
      <c r="VU71" s="194">
        <f t="shared" si="333"/>
        <v>0</v>
      </c>
      <c r="VV71" s="193"/>
      <c r="VW71" s="193"/>
      <c r="VX71" s="193"/>
      <c r="VY71" s="193"/>
      <c r="VZ71" s="121">
        <f t="shared" si="334"/>
        <v>0</v>
      </c>
      <c r="WA71" s="189"/>
      <c r="WB71" s="189"/>
      <c r="WC71" s="189"/>
      <c r="WD71" s="194">
        <f t="shared" si="419"/>
        <v>0</v>
      </c>
      <c r="WE71" s="189"/>
      <c r="WF71" s="189"/>
      <c r="WG71" s="189"/>
      <c r="WH71" s="194">
        <f t="shared" si="336"/>
        <v>0</v>
      </c>
      <c r="WI71" s="193"/>
      <c r="WJ71" s="193"/>
      <c r="WK71" s="193"/>
      <c r="WL71" s="194">
        <f t="shared" si="337"/>
        <v>0</v>
      </c>
      <c r="WM71" s="193"/>
      <c r="WN71" s="193"/>
      <c r="WO71" s="193"/>
      <c r="WP71" s="193"/>
      <c r="WQ71" s="122">
        <f t="shared" si="338"/>
        <v>0</v>
      </c>
      <c r="WR71" s="129">
        <f t="shared" si="389"/>
        <v>0</v>
      </c>
      <c r="WS71" s="120"/>
      <c r="WT71" s="194"/>
      <c r="WU71" s="194"/>
      <c r="WV71" s="115">
        <f t="shared" si="339"/>
        <v>0</v>
      </c>
      <c r="WY71" s="115">
        <f>VI71-BT71-DP71-FL71-HI71-JE71-LM71-NI71-PE71-RA71-SW71</f>
        <v>0</v>
      </c>
      <c r="WZ71" s="115">
        <f>VD71-BO71-DK71-FG71-HD71-IZ71-LH71-ND71-OZ71-QV71-SR71</f>
        <v>0</v>
      </c>
    </row>
    <row r="72" spans="1:624" s="116" customFormat="1" ht="13.5" x14ac:dyDescent="0.25">
      <c r="A72" s="444"/>
      <c r="B72" s="416" t="s">
        <v>155</v>
      </c>
      <c r="C72" s="421"/>
      <c r="D72" s="421"/>
      <c r="E72" s="419"/>
      <c r="F72" s="307"/>
      <c r="G72" s="315" t="s">
        <v>156</v>
      </c>
      <c r="H72" s="250">
        <f>BM72+DI72+FE72+HB72+IX72+LF72+NB72+OX72+QT72+SP72</f>
        <v>2524848</v>
      </c>
      <c r="I72" s="250">
        <f>BN72+DJ72+FF72+HC72+IY72+LG72+NC72+OY72+QU72+SQ72</f>
        <v>0</v>
      </c>
      <c r="J72" s="238">
        <f t="shared" si="340"/>
        <v>2524848</v>
      </c>
      <c r="K72" s="250">
        <f t="shared" si="341"/>
        <v>2524848</v>
      </c>
      <c r="L72" s="250"/>
      <c r="M72" s="250"/>
      <c r="N72" s="250"/>
      <c r="O72" s="238">
        <f t="shared" si="342"/>
        <v>2524848</v>
      </c>
      <c r="P72" s="250">
        <f>BU72+DQ72+FM72+HJ72+JF72+LN72+NJ72+PF72+RB72+SX72</f>
        <v>49252.91</v>
      </c>
      <c r="Q72" s="250">
        <f>BV72+DR72+FN72+HK72+JG72+LO72+NK72+PG72+RC72+SY72</f>
        <v>82433</v>
      </c>
      <c r="R72" s="250">
        <f>BW72+DS72+FO72+HL72+JH72+LP72+NL72+PH72+RD72+SZ72</f>
        <v>6365.27</v>
      </c>
      <c r="S72" s="238">
        <f>SUM(P72:R72)</f>
        <v>138051.18</v>
      </c>
      <c r="T72" s="250">
        <f>BY72+DU72+FQ72+HN72+JJ72+LR72+NN72+PJ72+RF72+TB72</f>
        <v>1463.06</v>
      </c>
      <c r="U72" s="250">
        <f>BZ72+DV72+FR72+HO72+JK72+LS72+NO72+PK72+RG72+TC72</f>
        <v>7852.13</v>
      </c>
      <c r="V72" s="250">
        <f>CA72+DW72+FS72+HP72+JL72+LT72+NP72+PL72+RH72+TD72</f>
        <v>0</v>
      </c>
      <c r="W72" s="238">
        <f t="shared" si="255"/>
        <v>9315.19</v>
      </c>
      <c r="X72" s="250">
        <f>CC72+DY72+FU72+HR72+JN72+LV72+NR72+PN72+RJ72+TF72</f>
        <v>21226.52</v>
      </c>
      <c r="Y72" s="250">
        <f>CD72+DZ72+FV72+HS72+JO72+LW72+NS72+PO72+RK72+TG72</f>
        <v>0</v>
      </c>
      <c r="Z72" s="250">
        <f>CE72+EA72+FW72+HT72+JP72+LX72+NT72+PP72+RL72+TH72</f>
        <v>0</v>
      </c>
      <c r="AA72" s="238">
        <f t="shared" si="256"/>
        <v>21226.52</v>
      </c>
      <c r="AB72" s="250">
        <f>CG72+EC72+FY72+HV72+JR72+LZ72+NV72+PR72+RN72+TJ72</f>
        <v>0</v>
      </c>
      <c r="AC72" s="250">
        <f>CH72+ED72+FZ72+HW72+JS72+MA72+NW72+PS72+RO72+TK72</f>
        <v>0</v>
      </c>
      <c r="AD72" s="250">
        <f>CI72+EE72+GA72+HX72+JT72+MB72+NX72+PT72+RP72+TL72</f>
        <v>0</v>
      </c>
      <c r="AE72" s="250">
        <f t="shared" si="423"/>
        <v>0</v>
      </c>
      <c r="AF72" s="238">
        <f t="shared" si="343"/>
        <v>168592.88999999998</v>
      </c>
      <c r="AG72" s="250">
        <f>CL72+EH72+GD72+IA72+JW72+ME72+OA72+PW72+RS72+TO72</f>
        <v>49252.91</v>
      </c>
      <c r="AH72" s="250">
        <f>CM72+EI72+GE72+IB72+JZ72+MF72+OB72+PX72+RT72+TP72</f>
        <v>69569.77</v>
      </c>
      <c r="AI72" s="250">
        <f>CN72+EJ72+GF72+IC72+KA72+MG72+OC72+PY72+RU72+TQ72</f>
        <v>6365.27</v>
      </c>
      <c r="AJ72" s="238">
        <f t="shared" si="258"/>
        <v>125187.95000000001</v>
      </c>
      <c r="AK72" s="250">
        <f>CP72+EL72+GH72+IE72+KC72+MI72+OE72+QA72+RW72+TS72</f>
        <v>1463.06</v>
      </c>
      <c r="AL72" s="250">
        <f>CQ72+EM72+GI72+IF72+KD72+MJ72+OF72+QB72+RX72+TT72</f>
        <v>7852.13</v>
      </c>
      <c r="AM72" s="250">
        <f>CR72+EN72+GJ72+IG72+KE72+MK72+OG72+QC72+RY72+TU72</f>
        <v>0</v>
      </c>
      <c r="AN72" s="238">
        <f t="shared" si="259"/>
        <v>9315.19</v>
      </c>
      <c r="AO72" s="250">
        <f>CT72+EP72+GL72+II72+KG72+MM72+OI72+QE72+SA72+TW72</f>
        <v>21226.52</v>
      </c>
      <c r="AP72" s="250">
        <f>CU72+EQ72+GM72+IJ72+KH72+MN72+OJ72+QF72+SB72+TX72</f>
        <v>0</v>
      </c>
      <c r="AQ72" s="250">
        <f>CV72+ER72+GN72+IK72+KI72+MO72+OK72+QG72+SC72+TY72</f>
        <v>0</v>
      </c>
      <c r="AR72" s="238">
        <f t="shared" si="260"/>
        <v>21226.52</v>
      </c>
      <c r="AS72" s="250">
        <f>CX72+ET72+GP72+IM72+KK72+MQ72+OM72+QI72+SE72+UA72</f>
        <v>0</v>
      </c>
      <c r="AT72" s="250">
        <f>CY72+EU72+GQ72+IN72+KL72+MR72+ON72+QJ72+SF72+UB72</f>
        <v>0</v>
      </c>
      <c r="AU72" s="250">
        <f>CZ72+EV72+GR72+IO72+KM72+MS72+OO72+QK72+SG72+UC72</f>
        <v>0</v>
      </c>
      <c r="AV72" s="238">
        <f t="shared" si="261"/>
        <v>0</v>
      </c>
      <c r="AW72" s="238">
        <f t="shared" si="344"/>
        <v>155729.66</v>
      </c>
      <c r="AX72" s="250">
        <f t="shared" si="47"/>
        <v>0</v>
      </c>
      <c r="AY72" s="238">
        <f t="shared" si="345"/>
        <v>2356255.11</v>
      </c>
      <c r="AZ72" s="238">
        <f>DE72+FA72+GW72+IT72+KR72+MX72+OT72+QP72+SL72+UH72</f>
        <v>0</v>
      </c>
      <c r="BA72" s="238">
        <f>DF72+FB72+GX72+IU72+KS72+MY72+OU72+QQ72+SM72+UI72</f>
        <v>0</v>
      </c>
      <c r="BB72" s="239">
        <f>CK72+EG72+GC72+HZ72+JV72+MD72+NZ72+PV72+RR72+TN72</f>
        <v>168592.89</v>
      </c>
      <c r="BC72" s="239">
        <f>BB72-AF72</f>
        <v>0</v>
      </c>
      <c r="BD72" s="238">
        <f>AZ72-DE72-FA72-GW72-IT72-KR72-MX72-OT72-QP72-SL72-UH72</f>
        <v>0</v>
      </c>
      <c r="BE72" s="240"/>
      <c r="BF72" s="241">
        <f t="shared" si="15"/>
        <v>-52848</v>
      </c>
      <c r="BG72" s="241">
        <f t="shared" si="49"/>
        <v>2472000</v>
      </c>
      <c r="BH72" s="242"/>
      <c r="BI72" s="242"/>
      <c r="BJ72" s="241"/>
      <c r="BK72" s="285">
        <v>2472000</v>
      </c>
      <c r="BL72" s="251">
        <f>DI72+FE72+HB72+IX72+LF72+NB72+OX72+QT72+SP72</f>
        <v>52848</v>
      </c>
      <c r="BM72" s="285">
        <v>2472000</v>
      </c>
      <c r="BN72" s="251"/>
      <c r="BO72" s="238">
        <f t="shared" si="346"/>
        <v>2472000</v>
      </c>
      <c r="BP72" s="251">
        <f t="shared" si="347"/>
        <v>2472000</v>
      </c>
      <c r="BQ72" s="251"/>
      <c r="BR72" s="251"/>
      <c r="BS72" s="251"/>
      <c r="BT72" s="238">
        <f t="shared" si="348"/>
        <v>2472000</v>
      </c>
      <c r="BU72" s="251"/>
      <c r="BV72" s="251">
        <v>23077.75</v>
      </c>
      <c r="BW72" s="251"/>
      <c r="BX72" s="238">
        <f t="shared" si="50"/>
        <v>23077.75</v>
      </c>
      <c r="BY72" s="251"/>
      <c r="BZ72" s="251"/>
      <c r="CA72" s="251"/>
      <c r="CB72" s="238">
        <f t="shared" si="51"/>
        <v>0</v>
      </c>
      <c r="CC72" s="251"/>
      <c r="CD72" s="251"/>
      <c r="CE72" s="251"/>
      <c r="CF72" s="238">
        <f t="shared" si="104"/>
        <v>0</v>
      </c>
      <c r="CG72" s="251"/>
      <c r="CH72" s="251"/>
      <c r="CI72" s="251"/>
      <c r="CJ72" s="251">
        <f t="shared" si="390"/>
        <v>0</v>
      </c>
      <c r="CK72" s="238">
        <f t="shared" si="149"/>
        <v>23077.75</v>
      </c>
      <c r="CL72" s="251"/>
      <c r="CM72" s="251">
        <v>23077.75</v>
      </c>
      <c r="CN72" s="251"/>
      <c r="CO72" s="238">
        <f t="shared" si="400"/>
        <v>23077.75</v>
      </c>
      <c r="CP72" s="251"/>
      <c r="CQ72" s="251"/>
      <c r="CR72" s="251"/>
      <c r="CS72" s="238">
        <f t="shared" si="401"/>
        <v>0</v>
      </c>
      <c r="CT72" s="251"/>
      <c r="CU72" s="251"/>
      <c r="CV72" s="251"/>
      <c r="CW72" s="238">
        <f t="shared" si="402"/>
        <v>0</v>
      </c>
      <c r="CX72" s="251"/>
      <c r="CY72" s="251"/>
      <c r="CZ72" s="251"/>
      <c r="DA72" s="251">
        <f t="shared" si="391"/>
        <v>0</v>
      </c>
      <c r="DB72" s="238">
        <f t="shared" si="349"/>
        <v>23077.75</v>
      </c>
      <c r="DC72" s="251"/>
      <c r="DD72" s="251">
        <f t="shared" si="150"/>
        <v>2448922.25</v>
      </c>
      <c r="DE72" s="238"/>
      <c r="DF72" s="238"/>
      <c r="DG72" s="243">
        <f t="shared" si="151"/>
        <v>0</v>
      </c>
      <c r="DH72" s="244"/>
      <c r="DI72" s="250"/>
      <c r="DJ72" s="250"/>
      <c r="DK72" s="250">
        <f t="shared" si="350"/>
        <v>0</v>
      </c>
      <c r="DL72" s="250">
        <f t="shared" si="351"/>
        <v>0</v>
      </c>
      <c r="DM72" s="250"/>
      <c r="DN72" s="250"/>
      <c r="DO72" s="250"/>
      <c r="DP72" s="238">
        <f t="shared" si="352"/>
        <v>0</v>
      </c>
      <c r="DQ72" s="250">
        <v>6046.62</v>
      </c>
      <c r="DR72" s="250">
        <v>8699.66</v>
      </c>
      <c r="DS72" s="250"/>
      <c r="DT72" s="238">
        <f t="shared" si="265"/>
        <v>14746.279999999999</v>
      </c>
      <c r="DU72" s="250"/>
      <c r="DV72" s="250"/>
      <c r="DW72" s="250"/>
      <c r="DX72" s="238">
        <f t="shared" si="266"/>
        <v>0</v>
      </c>
      <c r="DY72" s="250"/>
      <c r="DZ72" s="250"/>
      <c r="EA72" s="250"/>
      <c r="EB72" s="238">
        <f t="shared" si="267"/>
        <v>0</v>
      </c>
      <c r="EC72" s="250"/>
      <c r="ED72" s="309"/>
      <c r="EE72" s="250"/>
      <c r="EF72" s="265">
        <f t="shared" si="152"/>
        <v>0</v>
      </c>
      <c r="EG72" s="259">
        <f t="shared" si="353"/>
        <v>14746.279999999999</v>
      </c>
      <c r="EH72" s="250">
        <v>6046.62</v>
      </c>
      <c r="EI72" s="250">
        <v>8699.66</v>
      </c>
      <c r="EJ72" s="250"/>
      <c r="EK72" s="238">
        <f t="shared" si="403"/>
        <v>14746.279999999999</v>
      </c>
      <c r="EL72" s="250"/>
      <c r="EM72" s="250"/>
      <c r="EN72" s="250"/>
      <c r="EO72" s="238">
        <f t="shared" si="59"/>
        <v>0</v>
      </c>
      <c r="EP72" s="250"/>
      <c r="EQ72" s="250"/>
      <c r="ER72" s="250"/>
      <c r="ES72" s="238">
        <f t="shared" si="268"/>
        <v>0</v>
      </c>
      <c r="ET72" s="250"/>
      <c r="EU72" s="309"/>
      <c r="EV72" s="250"/>
      <c r="EW72" s="265">
        <f t="shared" si="154"/>
        <v>0</v>
      </c>
      <c r="EX72" s="260">
        <f t="shared" si="269"/>
        <v>14746.279999999999</v>
      </c>
      <c r="EY72" s="238">
        <f t="shared" si="354"/>
        <v>0</v>
      </c>
      <c r="EZ72" s="250">
        <f t="shared" si="155"/>
        <v>-14746.279999999999</v>
      </c>
      <c r="FA72" s="238"/>
      <c r="FB72" s="238"/>
      <c r="FC72" s="246">
        <f t="shared" si="108"/>
        <v>0</v>
      </c>
      <c r="FD72" s="246">
        <f>101495.87-FH72</f>
        <v>101495.87</v>
      </c>
      <c r="FE72" s="250"/>
      <c r="FF72" s="250"/>
      <c r="FG72" s="250">
        <f t="shared" si="355"/>
        <v>0</v>
      </c>
      <c r="FH72" s="250">
        <f t="shared" si="356"/>
        <v>0</v>
      </c>
      <c r="FI72" s="250"/>
      <c r="FJ72" s="250"/>
      <c r="FK72" s="250"/>
      <c r="FL72" s="238">
        <f t="shared" si="357"/>
        <v>0</v>
      </c>
      <c r="FM72" s="267">
        <v>3868.92</v>
      </c>
      <c r="FN72" s="267"/>
      <c r="FO72" s="267"/>
      <c r="FP72" s="238">
        <f t="shared" si="404"/>
        <v>3868.92</v>
      </c>
      <c r="FQ72" s="267"/>
      <c r="FR72" s="267"/>
      <c r="FS72" s="267"/>
      <c r="FT72" s="238">
        <f t="shared" si="271"/>
        <v>0</v>
      </c>
      <c r="FU72" s="267"/>
      <c r="FV72" s="267"/>
      <c r="FW72" s="250"/>
      <c r="FX72" s="238">
        <f t="shared" si="272"/>
        <v>0</v>
      </c>
      <c r="FY72" s="250"/>
      <c r="FZ72" s="250"/>
      <c r="GA72" s="250"/>
      <c r="GB72" s="265">
        <f t="shared" si="156"/>
        <v>0</v>
      </c>
      <c r="GC72" s="259">
        <f t="shared" si="358"/>
        <v>3868.92</v>
      </c>
      <c r="GD72" s="267">
        <v>3868.92</v>
      </c>
      <c r="GE72" s="267"/>
      <c r="GF72" s="267"/>
      <c r="GG72" s="238">
        <f t="shared" si="405"/>
        <v>3868.92</v>
      </c>
      <c r="GH72" s="267"/>
      <c r="GI72" s="267"/>
      <c r="GJ72" s="267"/>
      <c r="GK72" s="238">
        <f t="shared" si="274"/>
        <v>0</v>
      </c>
      <c r="GL72" s="267"/>
      <c r="GM72" s="267"/>
      <c r="GN72" s="250"/>
      <c r="GO72" s="238">
        <f t="shared" si="275"/>
        <v>0</v>
      </c>
      <c r="GP72" s="250"/>
      <c r="GQ72" s="250"/>
      <c r="GR72" s="250"/>
      <c r="GS72" s="265">
        <f t="shared" si="157"/>
        <v>0</v>
      </c>
      <c r="GT72" s="260">
        <f t="shared" si="276"/>
        <v>3868.92</v>
      </c>
      <c r="GU72" s="238">
        <f t="shared" si="359"/>
        <v>0</v>
      </c>
      <c r="GV72" s="250">
        <f t="shared" si="67"/>
        <v>-3868.92</v>
      </c>
      <c r="GW72" s="238"/>
      <c r="GX72" s="238"/>
      <c r="GY72" s="246">
        <f t="shared" si="112"/>
        <v>0</v>
      </c>
      <c r="GZ72" s="244"/>
      <c r="HA72" s="244"/>
      <c r="HB72" s="250"/>
      <c r="HC72" s="250"/>
      <c r="HD72" s="250">
        <f t="shared" si="392"/>
        <v>0</v>
      </c>
      <c r="HE72" s="250">
        <f t="shared" si="360"/>
        <v>0</v>
      </c>
      <c r="HF72" s="250"/>
      <c r="HG72" s="250"/>
      <c r="HH72" s="238"/>
      <c r="HI72" s="238">
        <f t="shared" si="361"/>
        <v>0</v>
      </c>
      <c r="HJ72" s="267"/>
      <c r="HK72" s="267">
        <v>12863.23</v>
      </c>
      <c r="HL72" s="267"/>
      <c r="HM72" s="238">
        <f t="shared" si="406"/>
        <v>12863.23</v>
      </c>
      <c r="HN72" s="267"/>
      <c r="HO72" s="267"/>
      <c r="HP72" s="267"/>
      <c r="HQ72" s="238">
        <f t="shared" si="278"/>
        <v>0</v>
      </c>
      <c r="HR72" s="267"/>
      <c r="HS72" s="267"/>
      <c r="HT72" s="250"/>
      <c r="HU72" s="238">
        <f t="shared" si="279"/>
        <v>0</v>
      </c>
      <c r="HV72" s="250"/>
      <c r="HW72" s="250"/>
      <c r="HX72" s="250"/>
      <c r="HY72" s="265">
        <f t="shared" si="158"/>
        <v>0</v>
      </c>
      <c r="HZ72" s="259">
        <f t="shared" si="280"/>
        <v>12863.23</v>
      </c>
      <c r="IA72" s="267"/>
      <c r="IB72" s="267"/>
      <c r="IC72" s="267"/>
      <c r="ID72" s="238">
        <f t="shared" si="407"/>
        <v>0</v>
      </c>
      <c r="IE72" s="267"/>
      <c r="IF72" s="267"/>
      <c r="IG72" s="267"/>
      <c r="IH72" s="238">
        <f t="shared" si="282"/>
        <v>0</v>
      </c>
      <c r="II72" s="267"/>
      <c r="IJ72" s="267"/>
      <c r="IK72" s="250"/>
      <c r="IL72" s="238">
        <f t="shared" si="283"/>
        <v>0</v>
      </c>
      <c r="IM72" s="250"/>
      <c r="IN72" s="250"/>
      <c r="IO72" s="250"/>
      <c r="IP72" s="265">
        <f t="shared" si="284"/>
        <v>0</v>
      </c>
      <c r="IQ72" s="260">
        <f t="shared" si="285"/>
        <v>0</v>
      </c>
      <c r="IR72" s="238">
        <f t="shared" si="362"/>
        <v>0</v>
      </c>
      <c r="IS72" s="250">
        <f t="shared" si="73"/>
        <v>-12863.23</v>
      </c>
      <c r="IT72" s="238"/>
      <c r="IU72" s="238"/>
      <c r="IV72" s="246">
        <f t="shared" si="286"/>
        <v>12863.23</v>
      </c>
      <c r="IW72" s="244"/>
      <c r="IX72" s="254">
        <f>67848-10000-5000</f>
        <v>52848</v>
      </c>
      <c r="IY72" s="254"/>
      <c r="IZ72" s="247">
        <f t="shared" si="424"/>
        <v>52848</v>
      </c>
      <c r="JA72" s="254">
        <f t="shared" si="425"/>
        <v>52848</v>
      </c>
      <c r="JB72" s="254"/>
      <c r="JC72" s="254"/>
      <c r="JD72" s="254"/>
      <c r="JE72" s="247">
        <f t="shared" si="426"/>
        <v>52848</v>
      </c>
      <c r="JF72" s="269"/>
      <c r="JG72" s="269">
        <v>6023.73</v>
      </c>
      <c r="JH72" s="269">
        <v>6365.27</v>
      </c>
      <c r="JI72" s="247">
        <f t="shared" si="394"/>
        <v>12389</v>
      </c>
      <c r="JJ72" s="269">
        <v>1463.06</v>
      </c>
      <c r="JK72" s="269">
        <v>7852.13</v>
      </c>
      <c r="JL72" s="269">
        <v>0</v>
      </c>
      <c r="JM72" s="247">
        <f>JJ72+JK72+JL72</f>
        <v>9315.19</v>
      </c>
      <c r="JN72" s="269">
        <v>21226.52</v>
      </c>
      <c r="JO72" s="269"/>
      <c r="JP72" s="254"/>
      <c r="JQ72" s="247">
        <f t="shared" si="393"/>
        <v>21226.52</v>
      </c>
      <c r="JR72" s="254"/>
      <c r="JS72" s="254"/>
      <c r="JT72" s="254"/>
      <c r="JU72" s="270"/>
      <c r="JV72" s="261">
        <f t="shared" si="395"/>
        <v>42930.710000000006</v>
      </c>
      <c r="JW72" s="559"/>
      <c r="JX72" s="588"/>
      <c r="JY72" s="589"/>
      <c r="JZ72" s="572">
        <v>6023.73</v>
      </c>
      <c r="KA72" s="269">
        <v>6365.27</v>
      </c>
      <c r="KB72" s="247">
        <f>JW72+JZ72+KA72</f>
        <v>12389</v>
      </c>
      <c r="KC72" s="269">
        <v>1463.06</v>
      </c>
      <c r="KD72" s="269">
        <v>7852.13</v>
      </c>
      <c r="KE72" s="269">
        <v>0</v>
      </c>
      <c r="KF72" s="247">
        <f>KC72+KD72+KE72</f>
        <v>9315.19</v>
      </c>
      <c r="KG72" s="269">
        <v>21226.52</v>
      </c>
      <c r="KH72" s="269"/>
      <c r="KI72" s="254"/>
      <c r="KJ72" s="247">
        <f t="shared" si="396"/>
        <v>21226.52</v>
      </c>
      <c r="KK72" s="254"/>
      <c r="KL72" s="254"/>
      <c r="KM72" s="254"/>
      <c r="KN72" s="270"/>
      <c r="KO72" s="262">
        <f>JI72+KF72+KJ72+KN72</f>
        <v>42930.710000000006</v>
      </c>
      <c r="KP72" s="247"/>
      <c r="KQ72" s="254">
        <f>JE72-JV72</f>
        <v>9917.2899999999936</v>
      </c>
      <c r="KR72" s="247"/>
      <c r="KS72" s="248"/>
      <c r="KT72" s="211">
        <f>JV72-KO72</f>
        <v>0</v>
      </c>
      <c r="KU72" s="211"/>
      <c r="KV72" s="211"/>
      <c r="KW72" s="211"/>
      <c r="KX72" s="211"/>
      <c r="KY72" s="211"/>
      <c r="KZ72" s="211"/>
      <c r="LA72" s="211"/>
      <c r="LB72" s="211"/>
      <c r="LC72" s="211"/>
      <c r="LD72" s="211"/>
      <c r="LF72" s="193"/>
      <c r="LG72" s="193"/>
      <c r="LH72" s="194">
        <f t="shared" si="363"/>
        <v>0</v>
      </c>
      <c r="LI72" s="193">
        <f t="shared" si="364"/>
        <v>0</v>
      </c>
      <c r="LJ72" s="193"/>
      <c r="LK72" s="193"/>
      <c r="LL72" s="193"/>
      <c r="LM72" s="194">
        <f t="shared" si="365"/>
        <v>0</v>
      </c>
      <c r="LN72" s="189"/>
      <c r="LO72" s="189"/>
      <c r="LP72" s="189"/>
      <c r="LQ72" s="194">
        <f t="shared" si="408"/>
        <v>0</v>
      </c>
      <c r="LR72" s="189"/>
      <c r="LS72" s="189"/>
      <c r="LT72" s="189"/>
      <c r="LU72" s="194">
        <f t="shared" si="288"/>
        <v>0</v>
      </c>
      <c r="LV72" s="189"/>
      <c r="LW72" s="189"/>
      <c r="LX72" s="193"/>
      <c r="LY72" s="194">
        <f t="shared" si="289"/>
        <v>0</v>
      </c>
      <c r="LZ72" s="193"/>
      <c r="MA72" s="193"/>
      <c r="MB72" s="193"/>
      <c r="MC72" s="123">
        <f t="shared" si="160"/>
        <v>0</v>
      </c>
      <c r="MD72" s="121">
        <f t="shared" si="366"/>
        <v>0</v>
      </c>
      <c r="ME72" s="189"/>
      <c r="MF72" s="189"/>
      <c r="MG72" s="189"/>
      <c r="MH72" s="194">
        <f t="shared" si="409"/>
        <v>0</v>
      </c>
      <c r="MI72" s="189"/>
      <c r="MJ72" s="189"/>
      <c r="MK72" s="189"/>
      <c r="ML72" s="194">
        <f t="shared" si="291"/>
        <v>0</v>
      </c>
      <c r="MM72" s="189"/>
      <c r="MN72" s="189"/>
      <c r="MO72" s="193"/>
      <c r="MP72" s="194">
        <f t="shared" si="292"/>
        <v>0</v>
      </c>
      <c r="MQ72" s="193"/>
      <c r="MR72" s="193"/>
      <c r="MS72" s="193"/>
      <c r="MT72" s="123">
        <f t="shared" si="293"/>
        <v>0</v>
      </c>
      <c r="MU72" s="121">
        <f t="shared" si="367"/>
        <v>0</v>
      </c>
      <c r="MV72" s="17">
        <f t="shared" si="368"/>
        <v>0</v>
      </c>
      <c r="MW72" s="193">
        <f>LM72-MD72</f>
        <v>0</v>
      </c>
      <c r="MX72" s="194"/>
      <c r="MY72" s="194"/>
      <c r="MZ72" s="115">
        <f t="shared" si="162"/>
        <v>0</v>
      </c>
      <c r="NB72" s="193"/>
      <c r="NC72" s="193"/>
      <c r="ND72" s="194">
        <f t="shared" si="369"/>
        <v>0</v>
      </c>
      <c r="NE72" s="193">
        <f>ND72</f>
        <v>0</v>
      </c>
      <c r="NF72" s="193"/>
      <c r="NG72" s="193"/>
      <c r="NH72" s="193"/>
      <c r="NI72" s="194">
        <f t="shared" si="370"/>
        <v>0</v>
      </c>
      <c r="NJ72" s="189"/>
      <c r="NK72" s="189"/>
      <c r="NL72" s="189"/>
      <c r="NM72" s="194">
        <f t="shared" si="410"/>
        <v>0</v>
      </c>
      <c r="NN72" s="189"/>
      <c r="NO72" s="189"/>
      <c r="NP72" s="189"/>
      <c r="NQ72" s="194">
        <f t="shared" si="295"/>
        <v>0</v>
      </c>
      <c r="NR72" s="189"/>
      <c r="NS72" s="189"/>
      <c r="NT72" s="193"/>
      <c r="NU72" s="194">
        <f t="shared" si="296"/>
        <v>0</v>
      </c>
      <c r="NV72" s="193"/>
      <c r="NW72" s="193"/>
      <c r="NX72" s="193"/>
      <c r="NY72" s="123">
        <f t="shared" si="163"/>
        <v>0</v>
      </c>
      <c r="NZ72" s="121">
        <f t="shared" si="297"/>
        <v>0</v>
      </c>
      <c r="OA72" s="189"/>
      <c r="OB72" s="189"/>
      <c r="OC72" s="189"/>
      <c r="OD72" s="194">
        <f t="shared" si="411"/>
        <v>0</v>
      </c>
      <c r="OE72" s="189"/>
      <c r="OF72" s="189"/>
      <c r="OG72" s="189"/>
      <c r="OH72" s="194">
        <f t="shared" si="299"/>
        <v>0</v>
      </c>
      <c r="OI72" s="189"/>
      <c r="OJ72" s="189"/>
      <c r="OK72" s="193"/>
      <c r="OL72" s="194">
        <f t="shared" si="300"/>
        <v>0</v>
      </c>
      <c r="OM72" s="193"/>
      <c r="ON72" s="193"/>
      <c r="OO72" s="193"/>
      <c r="OP72" s="123">
        <f t="shared" si="164"/>
        <v>0</v>
      </c>
      <c r="OQ72" s="122">
        <f t="shared" si="301"/>
        <v>0</v>
      </c>
      <c r="OR72" s="17">
        <f t="shared" si="371"/>
        <v>0</v>
      </c>
      <c r="OS72" s="193">
        <f t="shared" si="84"/>
        <v>0</v>
      </c>
      <c r="OT72" s="194"/>
      <c r="OU72" s="194"/>
      <c r="OV72" s="115">
        <f t="shared" si="302"/>
        <v>0</v>
      </c>
      <c r="OX72" s="193"/>
      <c r="OY72" s="193"/>
      <c r="OZ72" s="194">
        <f t="shared" si="372"/>
        <v>0</v>
      </c>
      <c r="PA72" s="193">
        <f t="shared" si="373"/>
        <v>0</v>
      </c>
      <c r="PB72" s="193"/>
      <c r="PC72" s="193"/>
      <c r="PD72" s="193"/>
      <c r="PE72" s="194">
        <f t="shared" si="374"/>
        <v>0</v>
      </c>
      <c r="PG72" s="189">
        <v>31768.63</v>
      </c>
      <c r="PH72" s="189"/>
      <c r="PI72" s="194">
        <f>SUM(PG72:PH72)</f>
        <v>31768.63</v>
      </c>
      <c r="PJ72" s="189"/>
      <c r="PK72" s="189"/>
      <c r="PL72" s="189"/>
      <c r="PM72" s="194">
        <f t="shared" si="304"/>
        <v>0</v>
      </c>
      <c r="PN72" s="189"/>
      <c r="PO72" s="189"/>
      <c r="PP72" s="193"/>
      <c r="PQ72" s="194">
        <f t="shared" si="305"/>
        <v>0</v>
      </c>
      <c r="PR72" s="193"/>
      <c r="PS72" s="193"/>
      <c r="PT72" s="193"/>
      <c r="PU72" s="123">
        <f t="shared" si="165"/>
        <v>0</v>
      </c>
      <c r="PV72" s="121">
        <f t="shared" si="375"/>
        <v>31768.63</v>
      </c>
      <c r="PW72" s="189"/>
      <c r="PX72" s="189">
        <v>31768.63</v>
      </c>
      <c r="PY72" s="189"/>
      <c r="PZ72" s="194">
        <f t="shared" si="413"/>
        <v>31768.63</v>
      </c>
      <c r="QA72" s="189"/>
      <c r="QB72" s="189"/>
      <c r="QC72" s="189"/>
      <c r="QD72" s="194">
        <f t="shared" si="307"/>
        <v>0</v>
      </c>
      <c r="QE72" s="189"/>
      <c r="QF72" s="189"/>
      <c r="QG72" s="193"/>
      <c r="QH72" s="194">
        <f t="shared" si="308"/>
        <v>0</v>
      </c>
      <c r="QI72" s="193"/>
      <c r="QJ72" s="193"/>
      <c r="QK72" s="193"/>
      <c r="QL72" s="123">
        <f t="shared" si="309"/>
        <v>0</v>
      </c>
      <c r="QM72" s="122">
        <f t="shared" si="310"/>
        <v>31768.63</v>
      </c>
      <c r="QN72" s="17">
        <f t="shared" si="376"/>
        <v>0</v>
      </c>
      <c r="QO72" s="193">
        <f t="shared" si="89"/>
        <v>-31768.63</v>
      </c>
      <c r="QP72" s="194"/>
      <c r="QQ72" s="194"/>
      <c r="QR72" s="115">
        <f t="shared" si="129"/>
        <v>0</v>
      </c>
      <c r="QT72" s="193"/>
      <c r="QU72" s="193"/>
      <c r="QV72" s="194">
        <f t="shared" si="377"/>
        <v>0</v>
      </c>
      <c r="QW72" s="193">
        <f t="shared" si="378"/>
        <v>0</v>
      </c>
      <c r="QX72" s="193"/>
      <c r="QY72" s="193"/>
      <c r="QZ72" s="193"/>
      <c r="RA72" s="194">
        <f t="shared" si="379"/>
        <v>0</v>
      </c>
      <c r="RB72" s="189">
        <v>7174.62</v>
      </c>
      <c r="RC72" s="189"/>
      <c r="RD72" s="189"/>
      <c r="RE72" s="194">
        <f t="shared" si="414"/>
        <v>7174.62</v>
      </c>
      <c r="RF72" s="189"/>
      <c r="RG72" s="189"/>
      <c r="RH72" s="189"/>
      <c r="RI72" s="194">
        <f t="shared" si="312"/>
        <v>0</v>
      </c>
      <c r="RJ72" s="189"/>
      <c r="RK72" s="189"/>
      <c r="RL72" s="193"/>
      <c r="RM72" s="194">
        <f t="shared" si="313"/>
        <v>0</v>
      </c>
      <c r="RN72" s="193"/>
      <c r="RO72" s="193"/>
      <c r="RP72" s="193"/>
      <c r="RQ72" s="123">
        <f t="shared" si="314"/>
        <v>0</v>
      </c>
      <c r="RR72" s="121">
        <f t="shared" si="380"/>
        <v>7174.62</v>
      </c>
      <c r="RS72" s="189">
        <v>7174.62</v>
      </c>
      <c r="RT72" s="189"/>
      <c r="RU72" s="189"/>
      <c r="RV72" s="194">
        <f t="shared" si="415"/>
        <v>7174.62</v>
      </c>
      <c r="RW72" s="189"/>
      <c r="RX72" s="189"/>
      <c r="RY72" s="189"/>
      <c r="RZ72" s="194">
        <f t="shared" si="316"/>
        <v>0</v>
      </c>
      <c r="SA72" s="189"/>
      <c r="SB72" s="189"/>
      <c r="SC72" s="193"/>
      <c r="SD72" s="194">
        <f t="shared" si="317"/>
        <v>0</v>
      </c>
      <c r="SE72" s="193"/>
      <c r="SF72" s="193"/>
      <c r="SG72" s="193"/>
      <c r="SH72" s="123">
        <f t="shared" si="318"/>
        <v>0</v>
      </c>
      <c r="SI72" s="122">
        <f t="shared" si="319"/>
        <v>7174.62</v>
      </c>
      <c r="SJ72" s="17">
        <f t="shared" si="381"/>
        <v>0</v>
      </c>
      <c r="SK72" s="193">
        <f t="shared" si="93"/>
        <v>-7174.62</v>
      </c>
      <c r="SL72" s="194"/>
      <c r="SM72" s="194"/>
      <c r="SN72" s="115">
        <f t="shared" si="136"/>
        <v>0</v>
      </c>
      <c r="SP72" s="193"/>
      <c r="SQ72" s="193"/>
      <c r="SR72" s="194">
        <f t="shared" si="382"/>
        <v>0</v>
      </c>
      <c r="SS72" s="193">
        <f t="shared" si="383"/>
        <v>0</v>
      </c>
      <c r="ST72" s="193"/>
      <c r="SU72" s="193"/>
      <c r="SV72" s="193"/>
      <c r="SW72" s="194">
        <f t="shared" si="384"/>
        <v>0</v>
      </c>
      <c r="SX72" s="189">
        <v>32162.75</v>
      </c>
      <c r="SY72" s="189"/>
      <c r="SZ72" s="189"/>
      <c r="TA72" s="194">
        <f t="shared" si="416"/>
        <v>32162.75</v>
      </c>
      <c r="TB72" s="189"/>
      <c r="TC72" s="189"/>
      <c r="TD72" s="189"/>
      <c r="TE72" s="194">
        <f t="shared" si="321"/>
        <v>0</v>
      </c>
      <c r="TF72" s="189"/>
      <c r="TG72" s="189"/>
      <c r="TH72" s="193"/>
      <c r="TI72" s="194">
        <f t="shared" si="322"/>
        <v>0</v>
      </c>
      <c r="TJ72" s="193"/>
      <c r="TK72" s="193"/>
      <c r="TL72" s="193"/>
      <c r="TM72" s="123">
        <f t="shared" si="323"/>
        <v>0</v>
      </c>
      <c r="TN72" s="121">
        <f t="shared" si="324"/>
        <v>32162.75</v>
      </c>
      <c r="TO72" s="189">
        <v>32162.75</v>
      </c>
      <c r="TP72" s="189"/>
      <c r="TQ72" s="189"/>
      <c r="TR72" s="194">
        <f t="shared" si="417"/>
        <v>32162.75</v>
      </c>
      <c r="TS72" s="189"/>
      <c r="TT72" s="189"/>
      <c r="TU72" s="189"/>
      <c r="TV72" s="194">
        <f t="shared" si="326"/>
        <v>0</v>
      </c>
      <c r="TW72" s="189"/>
      <c r="TX72" s="189"/>
      <c r="TY72" s="193"/>
      <c r="TZ72" s="194">
        <f t="shared" si="327"/>
        <v>0</v>
      </c>
      <c r="UA72" s="193"/>
      <c r="UB72" s="193"/>
      <c r="UC72" s="193"/>
      <c r="UD72" s="123">
        <f t="shared" si="328"/>
        <v>0</v>
      </c>
      <c r="UE72" s="122">
        <f t="shared" si="329"/>
        <v>32162.75</v>
      </c>
      <c r="UF72" s="17">
        <f t="shared" si="385"/>
        <v>0</v>
      </c>
      <c r="UG72" s="193">
        <f t="shared" si="98"/>
        <v>-32162.75</v>
      </c>
      <c r="UH72" s="194"/>
      <c r="UI72" s="194"/>
      <c r="UJ72" s="194"/>
      <c r="UK72" s="115">
        <f t="shared" si="141"/>
        <v>0</v>
      </c>
      <c r="UL72" s="115">
        <f>CK72+EG72+GC72+HZ72+JV72+MD72+NZ72+PV72+RR72+TN72</f>
        <v>168592.89</v>
      </c>
      <c r="UM72" s="115">
        <f>UL72-AF72</f>
        <v>0</v>
      </c>
      <c r="UN72" s="115">
        <f>DB72+EX72+GT72+IQ72+KO72+MU72+OQ72+QM72+SI72+UE72</f>
        <v>155729.66</v>
      </c>
      <c r="UO72" s="115">
        <f>UN72-AW72</f>
        <v>0</v>
      </c>
      <c r="UP72" s="115"/>
      <c r="UQ72" s="115"/>
      <c r="UR72" s="115">
        <f>BU72+DQ72+FM72+HJ72+JF72+LN72+NJ72+PG72+RB72+SX72</f>
        <v>81021.540000000008</v>
      </c>
      <c r="US72" s="115">
        <f>UR72-P72</f>
        <v>31768.630000000005</v>
      </c>
      <c r="UT72" s="115"/>
      <c r="UU72" s="115"/>
      <c r="UV72" s="115"/>
      <c r="UW72" s="115">
        <f>H72</f>
        <v>2524848</v>
      </c>
      <c r="UX72" s="115">
        <f>AF72</f>
        <v>168592.88999999998</v>
      </c>
      <c r="UY72" s="115"/>
      <c r="UZ72" s="115"/>
      <c r="VA72" s="130">
        <f t="shared" si="386"/>
        <v>0</v>
      </c>
      <c r="VB72" s="193">
        <f>BM72+DI72+FE72+HB72+IX72+LF72+NB72+OX72+QT72+SP72</f>
        <v>2524848</v>
      </c>
      <c r="VC72" s="193">
        <f>BN72+DJ72+FF72+HC72+IY72+LG72+NC72+OY72+QU72+SQ72</f>
        <v>0</v>
      </c>
      <c r="VD72" s="194">
        <f t="shared" si="330"/>
        <v>2524848</v>
      </c>
      <c r="VE72" s="193">
        <f t="shared" si="387"/>
        <v>2524848</v>
      </c>
      <c r="VF72" s="193"/>
      <c r="VG72" s="193"/>
      <c r="VH72" s="193"/>
      <c r="VI72" s="194">
        <f t="shared" si="388"/>
        <v>2524848</v>
      </c>
      <c r="VJ72" s="189"/>
      <c r="VK72" s="189"/>
      <c r="VL72" s="189"/>
      <c r="VM72" s="194">
        <f t="shared" si="418"/>
        <v>0</v>
      </c>
      <c r="VN72" s="189"/>
      <c r="VO72" s="189"/>
      <c r="VP72" s="189"/>
      <c r="VQ72" s="194">
        <f t="shared" si="332"/>
        <v>0</v>
      </c>
      <c r="VR72" s="189"/>
      <c r="VS72" s="189"/>
      <c r="VT72" s="193"/>
      <c r="VU72" s="194">
        <f t="shared" si="333"/>
        <v>0</v>
      </c>
      <c r="VV72" s="193"/>
      <c r="VW72" s="193"/>
      <c r="VX72" s="193"/>
      <c r="VY72" s="193"/>
      <c r="VZ72" s="121">
        <f t="shared" si="334"/>
        <v>0</v>
      </c>
      <c r="WA72" s="189"/>
      <c r="WB72" s="189"/>
      <c r="WC72" s="189"/>
      <c r="WD72" s="194">
        <f t="shared" si="419"/>
        <v>0</v>
      </c>
      <c r="WE72" s="189"/>
      <c r="WF72" s="189"/>
      <c r="WG72" s="189"/>
      <c r="WH72" s="194">
        <f t="shared" si="336"/>
        <v>0</v>
      </c>
      <c r="WI72" s="189"/>
      <c r="WJ72" s="189"/>
      <c r="WK72" s="193"/>
      <c r="WL72" s="194">
        <f t="shared" si="337"/>
        <v>0</v>
      </c>
      <c r="WM72" s="193"/>
      <c r="WN72" s="193"/>
      <c r="WO72" s="193"/>
      <c r="WP72" s="193"/>
      <c r="WQ72" s="122">
        <f t="shared" si="338"/>
        <v>0</v>
      </c>
      <c r="WR72" s="129">
        <f t="shared" si="389"/>
        <v>0</v>
      </c>
      <c r="WS72" s="120"/>
      <c r="WT72" s="194"/>
      <c r="WU72" s="194"/>
      <c r="WV72" s="115">
        <f t="shared" si="339"/>
        <v>0</v>
      </c>
      <c r="WY72" s="115">
        <f>VI72-BT72-DP72-FL72-HI72-JE72-LM72-NI72-PE72-RA72-SW72</f>
        <v>0</v>
      </c>
      <c r="WZ72" s="115">
        <f>VD72-BO72-DK72-FG72-HD72-IZ72-LH72-ND72-OZ72-QV72-SR72</f>
        <v>0</v>
      </c>
    </row>
    <row r="73" spans="1:624" s="116" customFormat="1" ht="13.5" hidden="1" x14ac:dyDescent="0.25">
      <c r="A73" s="444"/>
      <c r="B73" s="416" t="s">
        <v>157</v>
      </c>
      <c r="C73" s="421"/>
      <c r="D73" s="421"/>
      <c r="E73" s="419"/>
      <c r="F73" s="307"/>
      <c r="G73" s="312"/>
      <c r="H73" s="250">
        <f>BM73+DI73+FE73+HB73+IX73+LF73+NB73+OX73+QT73+SP73</f>
        <v>0</v>
      </c>
      <c r="I73" s="250">
        <f>BN73+DJ73+FF73+HC73+IY73+LG73+NC73+OY73+QU73+SQ73</f>
        <v>0</v>
      </c>
      <c r="J73" s="238">
        <f t="shared" si="340"/>
        <v>0</v>
      </c>
      <c r="K73" s="250">
        <f t="shared" si="341"/>
        <v>0</v>
      </c>
      <c r="L73" s="250"/>
      <c r="M73" s="250"/>
      <c r="N73" s="250"/>
      <c r="O73" s="238">
        <f t="shared" si="342"/>
        <v>0</v>
      </c>
      <c r="P73" s="250">
        <f>BU73+DQ73+FM73+HJ73+JF73+LN73+NJ73+PF73+RB73+SX73</f>
        <v>0</v>
      </c>
      <c r="Q73" s="250">
        <f>BV73+DR73+FN73+HK73+JG73+LO73+NK73+PG73+RC73+SY73</f>
        <v>0</v>
      </c>
      <c r="R73" s="250">
        <f>BW73+DS73+FO73+HL73+JH73+LP73+NL73+PH73+RD73+SZ73</f>
        <v>0</v>
      </c>
      <c r="S73" s="238">
        <f t="shared" si="254"/>
        <v>0</v>
      </c>
      <c r="T73" s="250">
        <f>BY73+DU73+FQ73+HN73+JJ73+LR73+NN73+PJ73+RF73+TB73</f>
        <v>0</v>
      </c>
      <c r="U73" s="250">
        <f>BZ73+DV73+FR73+HO73+JK73+LS73+NO73+PK73+RG73+TC73</f>
        <v>0</v>
      </c>
      <c r="V73" s="250">
        <f>CA73+DW73+FS73+HP73+JL73+LT73+NP73+PL73+RH73+TD73</f>
        <v>0</v>
      </c>
      <c r="W73" s="238">
        <f t="shared" si="255"/>
        <v>0</v>
      </c>
      <c r="X73" s="250">
        <f>CC73+DY73+FU73+HR73+JN73+LV73+NR73+PN73+RJ73+TF73</f>
        <v>0</v>
      </c>
      <c r="Y73" s="250">
        <f>CD73+DZ73+FV73+HS73+JO73+LW73+NS73+PO73+RK73+TG73</f>
        <v>0</v>
      </c>
      <c r="Z73" s="250">
        <f>CE73+EA73+FW73+HT73+JP73+LX73+NT73+PP73+RL73+TH73</f>
        <v>0</v>
      </c>
      <c r="AA73" s="238">
        <f t="shared" si="256"/>
        <v>0</v>
      </c>
      <c r="AB73" s="250">
        <f>CG73+EC73+FY73+HV73+JR73+LZ73+NV73+PR73+RN73+TJ73</f>
        <v>0</v>
      </c>
      <c r="AC73" s="250">
        <f>CH73+ED73+FZ73+HW73+JS73+MA73+NW73+PS73+RO73+TK73</f>
        <v>0</v>
      </c>
      <c r="AD73" s="250">
        <f>CI73+EE73+GA73+HX73+JT73+MB73+NX73+PT73+RP73+TL73</f>
        <v>0</v>
      </c>
      <c r="AE73" s="250">
        <f t="shared" si="423"/>
        <v>0</v>
      </c>
      <c r="AF73" s="238">
        <f t="shared" si="343"/>
        <v>0</v>
      </c>
      <c r="AG73" s="250">
        <f>CL73+EH73+GD73+IA73+JW73+ME73+OA73+PW73+RS73+TO73</f>
        <v>0</v>
      </c>
      <c r="AH73" s="250">
        <f>CM73+EI73+GE73+IB73+JZ73+MF73+OB73+PX73+RT73+TP73</f>
        <v>0</v>
      </c>
      <c r="AI73" s="250">
        <f>CN73+EJ73+GF73+IC73+KA73+MG73+OC73+PY73+RU73+TQ73</f>
        <v>0</v>
      </c>
      <c r="AJ73" s="238">
        <f t="shared" si="258"/>
        <v>0</v>
      </c>
      <c r="AK73" s="250">
        <f>CP73+EL73+GH73+IE73+KC73+MI73+OE73+QA73+RW73+TS73</f>
        <v>0</v>
      </c>
      <c r="AL73" s="250">
        <f>CQ73+EM73+GI73+IF73+KD73+MJ73+OF73+QB73+RX73+TT73</f>
        <v>0</v>
      </c>
      <c r="AM73" s="250">
        <f>CR73+EN73+GJ73+IG73+KE73+MK73+OG73+QC73+RY73+TU73</f>
        <v>0</v>
      </c>
      <c r="AN73" s="238">
        <f t="shared" si="259"/>
        <v>0</v>
      </c>
      <c r="AO73" s="250">
        <f>CT73+EP73+GL73+II73+KG73+MM73+OI73+QE73+SA73+TW73</f>
        <v>0</v>
      </c>
      <c r="AP73" s="250">
        <f>CU73+EQ73+GM73+IJ73+KH73+MN73+OJ73+QF73+SB73+TX73</f>
        <v>0</v>
      </c>
      <c r="AQ73" s="250">
        <f>CV73+ER73+GN73+IK73+KI73+MO73+OK73+QG73+SC73+TY73</f>
        <v>0</v>
      </c>
      <c r="AR73" s="238">
        <f t="shared" si="260"/>
        <v>0</v>
      </c>
      <c r="AS73" s="250">
        <f>CX73+ET73+GP73+IM73+KK73+MQ73+OM73+QI73+SE73+UA73</f>
        <v>0</v>
      </c>
      <c r="AT73" s="250">
        <f>CY73+EU73+GQ73+IN73+KL73+MR73+ON73+QJ73+SF73+UB73</f>
        <v>0</v>
      </c>
      <c r="AU73" s="250">
        <f>CZ73+EV73+GR73+IO73+KM73+MS73+OO73+QK73+SG73+UC73</f>
        <v>0</v>
      </c>
      <c r="AV73" s="238">
        <f t="shared" si="261"/>
        <v>0</v>
      </c>
      <c r="AW73" s="238">
        <f t="shared" si="344"/>
        <v>0</v>
      </c>
      <c r="AX73" s="250">
        <f t="shared" si="47"/>
        <v>0</v>
      </c>
      <c r="AY73" s="238">
        <f t="shared" si="345"/>
        <v>0</v>
      </c>
      <c r="AZ73" s="238">
        <f>DE73+FA73+GW73+IT73+KR73+MX73+OT73+QP73+SL73+UH73</f>
        <v>0</v>
      </c>
      <c r="BA73" s="238">
        <f>DF73+FB73+GX73+IU73+KS73+MY73+OU73+QQ73+SM73+UI73</f>
        <v>0</v>
      </c>
      <c r="BB73" s="239">
        <f>CK73+EG73+GC73+HZ73+JV73+MD73+NZ73+PV73+RR73+TN73</f>
        <v>0</v>
      </c>
      <c r="BC73" s="239">
        <f t="shared" si="45"/>
        <v>0</v>
      </c>
      <c r="BD73" s="238">
        <f>AZ73-DE73-FA73-GW73-IT73-KR73-MX73-OT73-QP73-SL73-UH73</f>
        <v>0</v>
      </c>
      <c r="BE73" s="240"/>
      <c r="BF73" s="241">
        <f t="shared" si="15"/>
        <v>0</v>
      </c>
      <c r="BG73" s="241">
        <f t="shared" si="49"/>
        <v>0</v>
      </c>
      <c r="BH73" s="242"/>
      <c r="BI73" s="242"/>
      <c r="BJ73" s="241"/>
      <c r="BK73" s="285"/>
      <c r="BL73" s="251">
        <f>DI73+FE73+HB73+IX73+LF73+NB73+OX73+QT73+SP73</f>
        <v>0</v>
      </c>
      <c r="BM73" s="285"/>
      <c r="BN73" s="251"/>
      <c r="BO73" s="238">
        <f t="shared" si="346"/>
        <v>0</v>
      </c>
      <c r="BP73" s="251">
        <f t="shared" si="347"/>
        <v>0</v>
      </c>
      <c r="BQ73" s="251"/>
      <c r="BR73" s="251"/>
      <c r="BS73" s="251"/>
      <c r="BT73" s="238">
        <f t="shared" si="348"/>
        <v>0</v>
      </c>
      <c r="BU73" s="251"/>
      <c r="BV73" s="251"/>
      <c r="BW73" s="251"/>
      <c r="BX73" s="238"/>
      <c r="BY73" s="251"/>
      <c r="BZ73" s="251"/>
      <c r="CA73" s="251"/>
      <c r="CB73" s="238"/>
      <c r="CC73" s="251"/>
      <c r="CD73" s="251"/>
      <c r="CE73" s="251"/>
      <c r="CF73" s="238"/>
      <c r="CG73" s="251"/>
      <c r="CH73" s="251"/>
      <c r="CI73" s="251"/>
      <c r="CJ73" s="251">
        <f t="shared" si="390"/>
        <v>0</v>
      </c>
      <c r="CK73" s="238"/>
      <c r="CL73" s="251"/>
      <c r="CM73" s="251"/>
      <c r="CN73" s="251"/>
      <c r="CO73" s="238"/>
      <c r="CP73" s="251"/>
      <c r="CQ73" s="251"/>
      <c r="CR73" s="251"/>
      <c r="CS73" s="238"/>
      <c r="CT73" s="251"/>
      <c r="CU73" s="251"/>
      <c r="CV73" s="251"/>
      <c r="CW73" s="238">
        <f>SUM(CT73:CV73)</f>
        <v>0</v>
      </c>
      <c r="CX73" s="251"/>
      <c r="CY73" s="251"/>
      <c r="CZ73" s="251"/>
      <c r="DA73" s="251">
        <f t="shared" si="391"/>
        <v>0</v>
      </c>
      <c r="DB73" s="238">
        <f t="shared" si="349"/>
        <v>0</v>
      </c>
      <c r="DC73" s="251"/>
      <c r="DD73" s="251">
        <f t="shared" si="150"/>
        <v>0</v>
      </c>
      <c r="DE73" s="238"/>
      <c r="DF73" s="238"/>
      <c r="DG73" s="243">
        <f t="shared" si="151"/>
        <v>0</v>
      </c>
      <c r="DH73" s="244"/>
      <c r="DI73" s="250"/>
      <c r="DJ73" s="250"/>
      <c r="DK73" s="250">
        <f t="shared" si="350"/>
        <v>0</v>
      </c>
      <c r="DL73" s="250">
        <f t="shared" si="351"/>
        <v>0</v>
      </c>
      <c r="DM73" s="250"/>
      <c r="DN73" s="250"/>
      <c r="DO73" s="250"/>
      <c r="DP73" s="238">
        <f t="shared" si="352"/>
        <v>0</v>
      </c>
      <c r="DQ73" s="250"/>
      <c r="DR73" s="250"/>
      <c r="DS73" s="250"/>
      <c r="DT73" s="238"/>
      <c r="DU73" s="250"/>
      <c r="DV73" s="250"/>
      <c r="DW73" s="250"/>
      <c r="DX73" s="238"/>
      <c r="DY73" s="250"/>
      <c r="DZ73" s="250"/>
      <c r="EA73" s="250"/>
      <c r="EB73" s="238"/>
      <c r="EC73" s="250"/>
      <c r="ED73" s="265"/>
      <c r="EE73" s="250"/>
      <c r="EF73" s="265">
        <f t="shared" si="152"/>
        <v>0</v>
      </c>
      <c r="EG73" s="259">
        <f t="shared" si="353"/>
        <v>0</v>
      </c>
      <c r="EH73" s="250"/>
      <c r="EI73" s="250"/>
      <c r="EJ73" s="250"/>
      <c r="EK73" s="238"/>
      <c r="EL73" s="250"/>
      <c r="EM73" s="250"/>
      <c r="EN73" s="250"/>
      <c r="EO73" s="238"/>
      <c r="EP73" s="250"/>
      <c r="EQ73" s="250"/>
      <c r="ER73" s="250"/>
      <c r="ES73" s="238"/>
      <c r="ET73" s="250"/>
      <c r="EU73" s="265"/>
      <c r="EV73" s="250"/>
      <c r="EW73" s="265">
        <f t="shared" si="154"/>
        <v>0</v>
      </c>
      <c r="EX73" s="260"/>
      <c r="EY73" s="238"/>
      <c r="EZ73" s="250">
        <f t="shared" si="155"/>
        <v>0</v>
      </c>
      <c r="FA73" s="238"/>
      <c r="FB73" s="238"/>
      <c r="FC73" s="246"/>
      <c r="FD73" s="244"/>
      <c r="FE73" s="250"/>
      <c r="FF73" s="250"/>
      <c r="FG73" s="250">
        <f t="shared" si="355"/>
        <v>0</v>
      </c>
      <c r="FH73" s="250">
        <f t="shared" si="356"/>
        <v>0</v>
      </c>
      <c r="FI73" s="250"/>
      <c r="FJ73" s="250"/>
      <c r="FK73" s="250"/>
      <c r="FL73" s="238">
        <f t="shared" si="357"/>
        <v>0</v>
      </c>
      <c r="FM73" s="267"/>
      <c r="FN73" s="267"/>
      <c r="FO73" s="267"/>
      <c r="FP73" s="238"/>
      <c r="FQ73" s="267"/>
      <c r="FR73" s="267"/>
      <c r="FS73" s="267"/>
      <c r="FT73" s="238"/>
      <c r="FU73" s="267"/>
      <c r="FV73" s="267"/>
      <c r="FW73" s="250"/>
      <c r="FX73" s="238"/>
      <c r="FY73" s="250"/>
      <c r="FZ73" s="250"/>
      <c r="GA73" s="250"/>
      <c r="GB73" s="265">
        <f t="shared" si="156"/>
        <v>0</v>
      </c>
      <c r="GC73" s="259"/>
      <c r="GD73" s="267"/>
      <c r="GE73" s="267"/>
      <c r="GF73" s="267"/>
      <c r="GG73" s="238"/>
      <c r="GH73" s="267"/>
      <c r="GI73" s="267"/>
      <c r="GJ73" s="267"/>
      <c r="GK73" s="238"/>
      <c r="GL73" s="267"/>
      <c r="GM73" s="267"/>
      <c r="GN73" s="250"/>
      <c r="GO73" s="238"/>
      <c r="GP73" s="250"/>
      <c r="GQ73" s="250"/>
      <c r="GR73" s="250"/>
      <c r="GS73" s="265">
        <f t="shared" si="157"/>
        <v>0</v>
      </c>
      <c r="GT73" s="260"/>
      <c r="GU73" s="238"/>
      <c r="GV73" s="250">
        <f t="shared" si="67"/>
        <v>0</v>
      </c>
      <c r="GW73" s="238"/>
      <c r="GX73" s="238"/>
      <c r="GY73" s="246"/>
      <c r="GZ73" s="244"/>
      <c r="HA73" s="244"/>
      <c r="HB73" s="250"/>
      <c r="HC73" s="250"/>
      <c r="HD73" s="250">
        <f t="shared" si="392"/>
        <v>0</v>
      </c>
      <c r="HE73" s="250">
        <f t="shared" si="360"/>
        <v>0</v>
      </c>
      <c r="HF73" s="250"/>
      <c r="HG73" s="250"/>
      <c r="HH73" s="238"/>
      <c r="HI73" s="238">
        <f t="shared" si="361"/>
        <v>0</v>
      </c>
      <c r="HJ73" s="267"/>
      <c r="HK73" s="267"/>
      <c r="HL73" s="267"/>
      <c r="HM73" s="238"/>
      <c r="HN73" s="267"/>
      <c r="HO73" s="267"/>
      <c r="HP73" s="267"/>
      <c r="HQ73" s="238">
        <f t="shared" si="278"/>
        <v>0</v>
      </c>
      <c r="HR73" s="267"/>
      <c r="HS73" s="267"/>
      <c r="HT73" s="250"/>
      <c r="HU73" s="238">
        <f t="shared" si="279"/>
        <v>0</v>
      </c>
      <c r="HV73" s="250"/>
      <c r="HW73" s="250"/>
      <c r="HX73" s="250"/>
      <c r="HY73" s="265">
        <f t="shared" si="158"/>
        <v>0</v>
      </c>
      <c r="HZ73" s="259">
        <f t="shared" si="280"/>
        <v>0</v>
      </c>
      <c r="IA73" s="267"/>
      <c r="IB73" s="267"/>
      <c r="IC73" s="267"/>
      <c r="ID73" s="238"/>
      <c r="IE73" s="267"/>
      <c r="IF73" s="267"/>
      <c r="IG73" s="267"/>
      <c r="IH73" s="238">
        <f t="shared" si="282"/>
        <v>0</v>
      </c>
      <c r="II73" s="267"/>
      <c r="IJ73" s="267"/>
      <c r="IK73" s="250"/>
      <c r="IL73" s="238"/>
      <c r="IM73" s="250"/>
      <c r="IN73" s="250"/>
      <c r="IO73" s="250"/>
      <c r="IP73" s="265">
        <f t="shared" si="284"/>
        <v>0</v>
      </c>
      <c r="IQ73" s="260">
        <f t="shared" si="285"/>
        <v>0</v>
      </c>
      <c r="IR73" s="238"/>
      <c r="IS73" s="250">
        <f t="shared" si="73"/>
        <v>0</v>
      </c>
      <c r="IT73" s="238"/>
      <c r="IU73" s="238"/>
      <c r="IV73" s="246"/>
      <c r="IW73" s="244"/>
      <c r="IX73" s="254"/>
      <c r="IY73" s="254"/>
      <c r="IZ73" s="247"/>
      <c r="JA73" s="254"/>
      <c r="JB73" s="254"/>
      <c r="JC73" s="254"/>
      <c r="JD73" s="254"/>
      <c r="JE73" s="254"/>
      <c r="JF73" s="269"/>
      <c r="JG73" s="269"/>
      <c r="JH73" s="269"/>
      <c r="JI73" s="247">
        <f t="shared" si="394"/>
        <v>0</v>
      </c>
      <c r="JJ73" s="269"/>
      <c r="JK73" s="269"/>
      <c r="JL73" s="269"/>
      <c r="JM73" s="247"/>
      <c r="JN73" s="269"/>
      <c r="JO73" s="269"/>
      <c r="JP73" s="254"/>
      <c r="JQ73" s="247">
        <f t="shared" si="393"/>
        <v>0</v>
      </c>
      <c r="JR73" s="254"/>
      <c r="JS73" s="254"/>
      <c r="JT73" s="254"/>
      <c r="JU73" s="270"/>
      <c r="JV73" s="261">
        <f t="shared" si="395"/>
        <v>0</v>
      </c>
      <c r="JW73" s="559"/>
      <c r="JX73" s="588"/>
      <c r="JY73" s="589"/>
      <c r="JZ73" s="572"/>
      <c r="KA73" s="269"/>
      <c r="KB73" s="247">
        <f>JW73+JZ73+KA73</f>
        <v>0</v>
      </c>
      <c r="KC73" s="269"/>
      <c r="KD73" s="269"/>
      <c r="KE73" s="269"/>
      <c r="KF73" s="247"/>
      <c r="KG73" s="269"/>
      <c r="KH73" s="269"/>
      <c r="KI73" s="254"/>
      <c r="KJ73" s="247">
        <f t="shared" si="396"/>
        <v>0</v>
      </c>
      <c r="KK73" s="254"/>
      <c r="KL73" s="254"/>
      <c r="KM73" s="254"/>
      <c r="KN73" s="270"/>
      <c r="KO73" s="262">
        <f>JI73+KF73+KJ73+KN73</f>
        <v>0</v>
      </c>
      <c r="KP73" s="247"/>
      <c r="KQ73" s="254">
        <f>JE73-JV73</f>
        <v>0</v>
      </c>
      <c r="KR73" s="247"/>
      <c r="KS73" s="248"/>
      <c r="KT73" s="211"/>
      <c r="KU73" s="211"/>
      <c r="KV73" s="211"/>
      <c r="KW73" s="211"/>
      <c r="KX73" s="211"/>
      <c r="KY73" s="211"/>
      <c r="KZ73" s="211"/>
      <c r="LA73" s="211"/>
      <c r="LB73" s="211"/>
      <c r="LC73" s="211"/>
      <c r="LD73" s="211"/>
      <c r="LF73" s="193"/>
      <c r="LG73" s="193"/>
      <c r="LH73" s="194">
        <f t="shared" si="363"/>
        <v>0</v>
      </c>
      <c r="LI73" s="193">
        <f t="shared" si="364"/>
        <v>0</v>
      </c>
      <c r="LJ73" s="193"/>
      <c r="LK73" s="193"/>
      <c r="LL73" s="193"/>
      <c r="LM73" s="194">
        <f t="shared" si="365"/>
        <v>0</v>
      </c>
      <c r="LN73" s="189"/>
      <c r="LO73" s="189"/>
      <c r="LP73" s="189"/>
      <c r="LQ73" s="194"/>
      <c r="LR73" s="189"/>
      <c r="LS73" s="189"/>
      <c r="LT73" s="189"/>
      <c r="LU73" s="194"/>
      <c r="LV73" s="189"/>
      <c r="LW73" s="189"/>
      <c r="LX73" s="193"/>
      <c r="LY73" s="194"/>
      <c r="LZ73" s="193"/>
      <c r="MA73" s="193"/>
      <c r="MB73" s="193"/>
      <c r="MC73" s="123">
        <f t="shared" si="160"/>
        <v>0</v>
      </c>
      <c r="MD73" s="121">
        <f t="shared" si="366"/>
        <v>0</v>
      </c>
      <c r="ME73" s="189"/>
      <c r="MF73" s="189"/>
      <c r="MG73" s="189"/>
      <c r="MH73" s="194"/>
      <c r="MI73" s="189"/>
      <c r="MJ73" s="189"/>
      <c r="MK73" s="189"/>
      <c r="ML73" s="194"/>
      <c r="MM73" s="189"/>
      <c r="MN73" s="189"/>
      <c r="MO73" s="193"/>
      <c r="MP73" s="194"/>
      <c r="MQ73" s="193"/>
      <c r="MR73" s="193"/>
      <c r="MS73" s="193"/>
      <c r="MT73" s="123">
        <f t="shared" si="293"/>
        <v>0</v>
      </c>
      <c r="MU73" s="121">
        <f t="shared" si="367"/>
        <v>0</v>
      </c>
      <c r="MV73" s="17"/>
      <c r="MW73" s="193">
        <f t="shared" si="79"/>
        <v>0</v>
      </c>
      <c r="MX73" s="194"/>
      <c r="MY73" s="194"/>
      <c r="MZ73" s="115"/>
      <c r="NB73" s="193"/>
      <c r="NC73" s="193"/>
      <c r="ND73" s="194">
        <f t="shared" si="369"/>
        <v>0</v>
      </c>
      <c r="NE73" s="193"/>
      <c r="NF73" s="193"/>
      <c r="NG73" s="193"/>
      <c r="NH73" s="193"/>
      <c r="NI73" s="194">
        <f t="shared" si="370"/>
        <v>0</v>
      </c>
      <c r="NJ73" s="189"/>
      <c r="NK73" s="189"/>
      <c r="NL73" s="189"/>
      <c r="NM73" s="194"/>
      <c r="NN73" s="189"/>
      <c r="NO73" s="189"/>
      <c r="NP73" s="189"/>
      <c r="NQ73" s="194"/>
      <c r="NR73" s="189"/>
      <c r="NS73" s="189"/>
      <c r="NT73" s="193"/>
      <c r="NU73" s="194"/>
      <c r="NV73" s="193"/>
      <c r="NW73" s="193"/>
      <c r="NX73" s="193"/>
      <c r="NY73" s="123">
        <f t="shared" si="163"/>
        <v>0</v>
      </c>
      <c r="NZ73" s="121"/>
      <c r="OA73" s="189"/>
      <c r="OB73" s="189"/>
      <c r="OC73" s="189"/>
      <c r="OD73" s="194"/>
      <c r="OE73" s="189"/>
      <c r="OF73" s="189"/>
      <c r="OG73" s="189"/>
      <c r="OH73" s="194"/>
      <c r="OI73" s="189"/>
      <c r="OJ73" s="189"/>
      <c r="OK73" s="193"/>
      <c r="OL73" s="194"/>
      <c r="OM73" s="193"/>
      <c r="ON73" s="193"/>
      <c r="OO73" s="193"/>
      <c r="OP73" s="123">
        <f t="shared" si="164"/>
        <v>0</v>
      </c>
      <c r="OQ73" s="122"/>
      <c r="OR73" s="17"/>
      <c r="OS73" s="193">
        <f t="shared" si="84"/>
        <v>0</v>
      </c>
      <c r="OT73" s="194"/>
      <c r="OU73" s="194"/>
      <c r="OV73" s="115"/>
      <c r="OX73" s="193"/>
      <c r="OY73" s="193"/>
      <c r="OZ73" s="194">
        <f t="shared" si="372"/>
        <v>0</v>
      </c>
      <c r="PA73" s="193">
        <f t="shared" si="373"/>
        <v>0</v>
      </c>
      <c r="PB73" s="193"/>
      <c r="PC73" s="193"/>
      <c r="PD73" s="193"/>
      <c r="PE73" s="194">
        <f t="shared" si="374"/>
        <v>0</v>
      </c>
      <c r="PG73" s="189"/>
      <c r="PH73" s="189"/>
      <c r="PI73" s="194"/>
      <c r="PJ73" s="189"/>
      <c r="PK73" s="189"/>
      <c r="PL73" s="189"/>
      <c r="PM73" s="194"/>
      <c r="PN73" s="189"/>
      <c r="PO73" s="189"/>
      <c r="PP73" s="193"/>
      <c r="PQ73" s="194"/>
      <c r="PR73" s="193"/>
      <c r="PS73" s="193"/>
      <c r="PT73" s="193"/>
      <c r="PU73" s="123">
        <f t="shared" si="165"/>
        <v>0</v>
      </c>
      <c r="PV73" s="121"/>
      <c r="PW73" s="189"/>
      <c r="PX73" s="189"/>
      <c r="PY73" s="189"/>
      <c r="PZ73" s="194"/>
      <c r="QA73" s="189"/>
      <c r="QB73" s="189"/>
      <c r="QC73" s="189"/>
      <c r="QD73" s="194"/>
      <c r="QE73" s="189"/>
      <c r="QF73" s="189"/>
      <c r="QG73" s="193"/>
      <c r="QH73" s="194"/>
      <c r="QI73" s="193"/>
      <c r="QJ73" s="193"/>
      <c r="QK73" s="193"/>
      <c r="QL73" s="123">
        <f t="shared" si="309"/>
        <v>0</v>
      </c>
      <c r="QM73" s="122"/>
      <c r="QN73" s="17"/>
      <c r="QO73" s="193">
        <f t="shared" si="89"/>
        <v>0</v>
      </c>
      <c r="QP73" s="194"/>
      <c r="QQ73" s="194"/>
      <c r="QR73" s="115"/>
      <c r="QT73" s="193"/>
      <c r="QU73" s="193"/>
      <c r="QV73" s="194">
        <f t="shared" si="377"/>
        <v>0</v>
      </c>
      <c r="QW73" s="193">
        <f t="shared" si="378"/>
        <v>0</v>
      </c>
      <c r="QX73" s="193"/>
      <c r="QY73" s="193"/>
      <c r="QZ73" s="193"/>
      <c r="RA73" s="194">
        <f t="shared" si="379"/>
        <v>0</v>
      </c>
      <c r="RB73" s="189"/>
      <c r="RC73" s="189"/>
      <c r="RD73" s="189"/>
      <c r="RE73" s="194"/>
      <c r="RF73" s="189"/>
      <c r="RG73" s="189"/>
      <c r="RH73" s="189"/>
      <c r="RI73" s="194">
        <f t="shared" si="312"/>
        <v>0</v>
      </c>
      <c r="RJ73" s="189"/>
      <c r="RK73" s="189"/>
      <c r="RL73" s="193"/>
      <c r="RM73" s="194">
        <f t="shared" si="313"/>
        <v>0</v>
      </c>
      <c r="RN73" s="193"/>
      <c r="RO73" s="193"/>
      <c r="RP73" s="193"/>
      <c r="RQ73" s="123">
        <f t="shared" si="314"/>
        <v>0</v>
      </c>
      <c r="RR73" s="121">
        <f t="shared" si="380"/>
        <v>0</v>
      </c>
      <c r="RS73" s="189"/>
      <c r="RT73" s="189"/>
      <c r="RU73" s="189"/>
      <c r="RV73" s="194"/>
      <c r="RW73" s="189"/>
      <c r="RX73" s="189"/>
      <c r="RY73" s="189"/>
      <c r="RZ73" s="194"/>
      <c r="SA73" s="189"/>
      <c r="SB73" s="189"/>
      <c r="SC73" s="193"/>
      <c r="SD73" s="194"/>
      <c r="SE73" s="193"/>
      <c r="SF73" s="193"/>
      <c r="SG73" s="193"/>
      <c r="SH73" s="123">
        <f t="shared" si="318"/>
        <v>0</v>
      </c>
      <c r="SI73" s="122"/>
      <c r="SJ73" s="17"/>
      <c r="SK73" s="193">
        <f t="shared" si="93"/>
        <v>0</v>
      </c>
      <c r="SL73" s="194"/>
      <c r="SM73" s="194"/>
      <c r="SN73" s="115"/>
      <c r="SP73" s="193"/>
      <c r="SQ73" s="193"/>
      <c r="SR73" s="194">
        <f t="shared" si="382"/>
        <v>0</v>
      </c>
      <c r="SS73" s="193">
        <f t="shared" si="383"/>
        <v>0</v>
      </c>
      <c r="ST73" s="193"/>
      <c r="SU73" s="193"/>
      <c r="SV73" s="193"/>
      <c r="SW73" s="194">
        <f t="shared" si="384"/>
        <v>0</v>
      </c>
      <c r="SX73" s="189"/>
      <c r="SY73" s="189"/>
      <c r="SZ73" s="189"/>
      <c r="TA73" s="194"/>
      <c r="TB73" s="189"/>
      <c r="TC73" s="189"/>
      <c r="TD73" s="189"/>
      <c r="TE73" s="194"/>
      <c r="TF73" s="189"/>
      <c r="TG73" s="189"/>
      <c r="TH73" s="193"/>
      <c r="TI73" s="194"/>
      <c r="TJ73" s="193"/>
      <c r="TK73" s="193"/>
      <c r="TL73" s="193"/>
      <c r="TM73" s="123">
        <f t="shared" si="323"/>
        <v>0</v>
      </c>
      <c r="TN73" s="121"/>
      <c r="TO73" s="189"/>
      <c r="TP73" s="189"/>
      <c r="TQ73" s="189"/>
      <c r="TR73" s="194"/>
      <c r="TS73" s="189"/>
      <c r="TT73" s="189"/>
      <c r="TU73" s="189"/>
      <c r="TV73" s="194"/>
      <c r="TW73" s="189"/>
      <c r="TX73" s="189"/>
      <c r="TY73" s="193"/>
      <c r="TZ73" s="194"/>
      <c r="UA73" s="193"/>
      <c r="UB73" s="193"/>
      <c r="UC73" s="193"/>
      <c r="UD73" s="123">
        <f t="shared" si="328"/>
        <v>0</v>
      </c>
      <c r="UE73" s="122"/>
      <c r="UF73" s="17"/>
      <c r="UG73" s="193">
        <f t="shared" si="98"/>
        <v>0</v>
      </c>
      <c r="UH73" s="194"/>
      <c r="UI73" s="194"/>
      <c r="UJ73" s="194"/>
      <c r="UK73" s="115"/>
      <c r="UL73" s="115">
        <f>CK73+EG73+GC73+HZ73+JV73+MD73+NZ73+PV73+RR73+TN73</f>
        <v>0</v>
      </c>
      <c r="UM73" s="115">
        <f>UL73-AF73</f>
        <v>0</v>
      </c>
      <c r="UN73" s="115">
        <f>DB73+EX73+GT73+IQ73+KO73+MU73+OQ73+QM73+SI73+UE73</f>
        <v>0</v>
      </c>
      <c r="UO73" s="115">
        <f>UN73-AW73</f>
        <v>0</v>
      </c>
      <c r="UP73" s="115"/>
      <c r="UQ73" s="115"/>
      <c r="UR73" s="115">
        <f>BU73+DQ73+FM73+HJ73+JF73+LN73+NJ73+PG73+RB73+SX73</f>
        <v>0</v>
      </c>
      <c r="US73" s="115">
        <f>UR73-P73</f>
        <v>0</v>
      </c>
      <c r="UT73" s="115"/>
      <c r="UU73" s="115"/>
      <c r="UV73" s="115"/>
      <c r="UW73" s="115">
        <f>H73</f>
        <v>0</v>
      </c>
      <c r="UX73" s="115">
        <f>AF73</f>
        <v>0</v>
      </c>
      <c r="UY73" s="115"/>
      <c r="UZ73" s="115"/>
      <c r="VA73" s="130">
        <f t="shared" si="386"/>
        <v>0</v>
      </c>
      <c r="VB73" s="193">
        <f>BM73+DI73+FE73+HB73+IX73+LF73+NB73+OX73+QT73+SP73</f>
        <v>0</v>
      </c>
      <c r="VC73" s="193">
        <f>BN73+DJ73+FF73+HC73+IY73+LG73+NC73+OY73+QU73+SQ73</f>
        <v>0</v>
      </c>
      <c r="VD73" s="194">
        <f t="shared" si="330"/>
        <v>0</v>
      </c>
      <c r="VE73" s="193">
        <f t="shared" si="387"/>
        <v>0</v>
      </c>
      <c r="VF73" s="193"/>
      <c r="VG73" s="193"/>
      <c r="VH73" s="193"/>
      <c r="VI73" s="194">
        <f t="shared" si="388"/>
        <v>0</v>
      </c>
      <c r="VJ73" s="189"/>
      <c r="VK73" s="189"/>
      <c r="VL73" s="189"/>
      <c r="VM73" s="194"/>
      <c r="VN73" s="189"/>
      <c r="VO73" s="189"/>
      <c r="VP73" s="189"/>
      <c r="VQ73" s="194"/>
      <c r="VR73" s="189"/>
      <c r="VS73" s="189"/>
      <c r="VT73" s="193"/>
      <c r="VU73" s="194"/>
      <c r="VV73" s="193"/>
      <c r="VW73" s="193"/>
      <c r="VX73" s="193"/>
      <c r="VY73" s="193"/>
      <c r="VZ73" s="121"/>
      <c r="WA73" s="189"/>
      <c r="WB73" s="189"/>
      <c r="WC73" s="189"/>
      <c r="WD73" s="194"/>
      <c r="WE73" s="189"/>
      <c r="WF73" s="189"/>
      <c r="WG73" s="189"/>
      <c r="WH73" s="194"/>
      <c r="WI73" s="189"/>
      <c r="WJ73" s="189"/>
      <c r="WK73" s="193"/>
      <c r="WL73" s="194"/>
      <c r="WM73" s="193"/>
      <c r="WN73" s="193"/>
      <c r="WO73" s="193"/>
      <c r="WP73" s="193"/>
      <c r="WQ73" s="122"/>
      <c r="WR73" s="129"/>
      <c r="WS73" s="120"/>
      <c r="WT73" s="194"/>
      <c r="WU73" s="194"/>
      <c r="WV73" s="115">
        <f t="shared" si="339"/>
        <v>0</v>
      </c>
      <c r="WY73" s="115">
        <f>VI73-BT73-DP73-FL73-HI73-JE73-LM73-NI73-PE73-RA73-SW73</f>
        <v>0</v>
      </c>
      <c r="WZ73" s="115">
        <f>VD73-BO73-DK73-FG73-HD73-IZ73-LH73-ND73-OZ73-QV73-SR73</f>
        <v>0</v>
      </c>
    </row>
    <row r="74" spans="1:624" s="116" customFormat="1" ht="13.5" x14ac:dyDescent="0.25">
      <c r="A74" s="443" t="s">
        <v>158</v>
      </c>
      <c r="B74" s="416"/>
      <c r="C74" s="421"/>
      <c r="D74" s="421"/>
      <c r="E74" s="419"/>
      <c r="F74" s="307"/>
      <c r="G74" s="312"/>
      <c r="H74" s="250">
        <f>BM74+DI74+FE74+HB74+IX74+LF74+NB74+OX74+QT74+SP74</f>
        <v>0</v>
      </c>
      <c r="I74" s="250">
        <f>BN74+DJ74+FF74+HC74+IY74+LG74+NC74+OY74+QU74+SQ74</f>
        <v>0</v>
      </c>
      <c r="J74" s="238">
        <f t="shared" si="340"/>
        <v>0</v>
      </c>
      <c r="K74" s="250">
        <f t="shared" si="341"/>
        <v>0</v>
      </c>
      <c r="L74" s="250"/>
      <c r="M74" s="250"/>
      <c r="N74" s="250"/>
      <c r="O74" s="238">
        <f t="shared" si="342"/>
        <v>0</v>
      </c>
      <c r="P74" s="250">
        <f>BU74+DQ74+FM74+HJ74+JF74+LN74+NJ74+PF74+RB74+SX74</f>
        <v>0</v>
      </c>
      <c r="Q74" s="250">
        <f>BV74+DR74+FN74+HK74+JG74+LO74+NK74+PG74+RC74+SY74</f>
        <v>0</v>
      </c>
      <c r="R74" s="250">
        <f>BW74+DS74+FO74+HL74+JH74+LP74+NL74+PH74+RD74+SZ74</f>
        <v>0</v>
      </c>
      <c r="S74" s="238">
        <f t="shared" si="254"/>
        <v>0</v>
      </c>
      <c r="T74" s="250">
        <f>BY74+DU74+FQ74+HN74+JJ74+LR74+NN74+PJ74+RF74+TB74</f>
        <v>0</v>
      </c>
      <c r="U74" s="250">
        <f>BZ74+DV74+FR74+HO74+JK74+LS74+NO74+PK74+RG74+TC74</f>
        <v>0</v>
      </c>
      <c r="V74" s="250">
        <f>CA74+DW74+FS74+HP74+JL74+LT74+NP74+PL74+RH74+TD74</f>
        <v>0</v>
      </c>
      <c r="W74" s="238">
        <f t="shared" si="255"/>
        <v>0</v>
      </c>
      <c r="X74" s="250">
        <f>CC74+DY74+FU74+HR74+JN74+LV74+NR74+PN74+RJ74+TF74</f>
        <v>0</v>
      </c>
      <c r="Y74" s="250">
        <f>CD74+DZ74+FV74+HS74+JO74+LW74+NS74+PO74+RK74+TG74</f>
        <v>0</v>
      </c>
      <c r="Z74" s="250">
        <f>CE74+EA74+FW74+HT74+JP74+LX74+NT74+PP74+RL74+TH74</f>
        <v>0</v>
      </c>
      <c r="AA74" s="238">
        <f t="shared" si="256"/>
        <v>0</v>
      </c>
      <c r="AB74" s="250">
        <f>CG74+EC74+FY74+HV74+JR74+LZ74+NV74+PR74+RN74+TJ74</f>
        <v>0</v>
      </c>
      <c r="AC74" s="250">
        <f>CH74+ED74+FZ74+HW74+JS74+MA74+NW74+PS74+RO74+TK74</f>
        <v>0</v>
      </c>
      <c r="AD74" s="250">
        <f>CI74+EE74+GA74+HX74+JT74+MB74+NX74+PT74+RP74+TL74</f>
        <v>0</v>
      </c>
      <c r="AE74" s="250">
        <f t="shared" si="257"/>
        <v>0</v>
      </c>
      <c r="AF74" s="238">
        <f t="shared" si="343"/>
        <v>0</v>
      </c>
      <c r="AG74" s="250">
        <f>CL74+EH74+GD74+IA74+JW74+ME74+OA74+PW74+RS74+TO74</f>
        <v>0</v>
      </c>
      <c r="AH74" s="250">
        <f>CM74+EI74+GE74+IB74+JZ74+MF74+OB74+PX74+RT74+TP74</f>
        <v>0</v>
      </c>
      <c r="AI74" s="250">
        <f>CN74+EJ74+GF74+IC74+KA74+MG74+OC74+PY74+RU74+TQ74</f>
        <v>0</v>
      </c>
      <c r="AJ74" s="238">
        <f t="shared" si="258"/>
        <v>0</v>
      </c>
      <c r="AK74" s="250">
        <f>CP74+EL74+GH74+IE74+KC74+MI74+OE74+QA74+RW74+TS74</f>
        <v>0</v>
      </c>
      <c r="AL74" s="250">
        <f>CQ74+EM74+GI74+IF74+KD74+MJ74+OF74+QB74+RX74+TT74</f>
        <v>0</v>
      </c>
      <c r="AM74" s="250">
        <f>CR74+EN74+GJ74+IG74+KE74+MK74+OG74+QC74+RY74+TU74</f>
        <v>0</v>
      </c>
      <c r="AN74" s="238">
        <f t="shared" si="259"/>
        <v>0</v>
      </c>
      <c r="AO74" s="250">
        <f>CT74+EP74+GL74+II74+KG74+MM74+OI74+QE74+SA74+TW74</f>
        <v>0</v>
      </c>
      <c r="AP74" s="250">
        <f>CU74+EQ74+GM74+IJ74+KH74+MN74+OJ74+QF74+SB74+TX74</f>
        <v>0</v>
      </c>
      <c r="AQ74" s="250">
        <f>CV74+ER74+GN74+IK74+KI74+MO74+OK74+QG74+SC74+TY74</f>
        <v>0</v>
      </c>
      <c r="AR74" s="238">
        <f t="shared" si="260"/>
        <v>0</v>
      </c>
      <c r="AS74" s="250">
        <f>CX74+ET74+GP74+IM74+KK74+MQ74+OM74+QI74+SE74+UA74</f>
        <v>0</v>
      </c>
      <c r="AT74" s="250">
        <f>CY74+EU74+GQ74+IN74+KL74+MR74+ON74+QJ74+SF74+UB74</f>
        <v>0</v>
      </c>
      <c r="AU74" s="250">
        <f>CZ74+EV74+GR74+IO74+KM74+MS74+OO74+QK74+SG74+UC74</f>
        <v>0</v>
      </c>
      <c r="AV74" s="238">
        <f t="shared" si="261"/>
        <v>0</v>
      </c>
      <c r="AW74" s="238">
        <f t="shared" si="344"/>
        <v>0</v>
      </c>
      <c r="AX74" s="250">
        <f t="shared" si="47"/>
        <v>0</v>
      </c>
      <c r="AY74" s="238">
        <f t="shared" si="345"/>
        <v>0</v>
      </c>
      <c r="AZ74" s="238">
        <f>DE74+FA74+GW74+IT74+KR74+MX74+OT74+QP74+SL74+UH74</f>
        <v>0</v>
      </c>
      <c r="BA74" s="238">
        <f>DF74+FB74+GX74+IU74+KS74+MY74+OU74+QQ74+SM74+UI74</f>
        <v>0</v>
      </c>
      <c r="BB74" s="239">
        <f>CK74+EG74+GC74+HZ74+JV74+MD74+NZ74+PV74+RR74+TN74</f>
        <v>0</v>
      </c>
      <c r="BC74" s="239">
        <f t="shared" si="45"/>
        <v>0</v>
      </c>
      <c r="BD74" s="238">
        <f>AZ74-DE74-FA74-GW74-IT74-KR74-MX74-OT74-QP74-SL74-UH74</f>
        <v>0</v>
      </c>
      <c r="BE74" s="240"/>
      <c r="BF74" s="241">
        <f t="shared" si="15"/>
        <v>0</v>
      </c>
      <c r="BG74" s="241">
        <f t="shared" si="49"/>
        <v>0</v>
      </c>
      <c r="BH74" s="242"/>
      <c r="BI74" s="242"/>
      <c r="BJ74" s="241"/>
      <c r="BK74" s="294"/>
      <c r="BL74" s="251">
        <f>DI74+FE74+HB74+IX74+LF74+NB74+OX74+QT74+SP74</f>
        <v>0</v>
      </c>
      <c r="BM74" s="294"/>
      <c r="BN74" s="251"/>
      <c r="BO74" s="238">
        <f t="shared" si="346"/>
        <v>0</v>
      </c>
      <c r="BP74" s="251">
        <f t="shared" si="347"/>
        <v>0</v>
      </c>
      <c r="BQ74" s="251"/>
      <c r="BR74" s="251"/>
      <c r="BS74" s="251"/>
      <c r="BT74" s="238">
        <f t="shared" si="348"/>
        <v>0</v>
      </c>
      <c r="BU74" s="251"/>
      <c r="BV74" s="251"/>
      <c r="BW74" s="251"/>
      <c r="BX74" s="238">
        <f t="shared" si="50"/>
        <v>0</v>
      </c>
      <c r="BY74" s="251"/>
      <c r="BZ74" s="251"/>
      <c r="CA74" s="251"/>
      <c r="CB74" s="238">
        <f t="shared" si="51"/>
        <v>0</v>
      </c>
      <c r="CC74" s="251"/>
      <c r="CD74" s="251"/>
      <c r="CE74" s="251"/>
      <c r="CF74" s="238">
        <f t="shared" si="104"/>
        <v>0</v>
      </c>
      <c r="CG74" s="251"/>
      <c r="CH74" s="251"/>
      <c r="CI74" s="251"/>
      <c r="CJ74" s="251">
        <f t="shared" si="390"/>
        <v>0</v>
      </c>
      <c r="CK74" s="238">
        <f t="shared" si="149"/>
        <v>0</v>
      </c>
      <c r="CL74" s="251"/>
      <c r="CM74" s="251"/>
      <c r="CN74" s="251"/>
      <c r="CO74" s="238">
        <f t="shared" ref="CO74:CO114" si="427">SUM(CL74:CN74)</f>
        <v>0</v>
      </c>
      <c r="CP74" s="251"/>
      <c r="CQ74" s="251"/>
      <c r="CR74" s="251"/>
      <c r="CS74" s="238">
        <f t="shared" ref="CS74:CS114" si="428">SUM(CP74:CR74)</f>
        <v>0</v>
      </c>
      <c r="CT74" s="251"/>
      <c r="CU74" s="251"/>
      <c r="CV74" s="251"/>
      <c r="CW74" s="238">
        <f>SUM(CT74:CV74)</f>
        <v>0</v>
      </c>
      <c r="CX74" s="251"/>
      <c r="CY74" s="251"/>
      <c r="CZ74" s="251"/>
      <c r="DA74" s="251">
        <f t="shared" si="391"/>
        <v>0</v>
      </c>
      <c r="DB74" s="238">
        <f t="shared" si="349"/>
        <v>0</v>
      </c>
      <c r="DC74" s="251"/>
      <c r="DD74" s="251">
        <f t="shared" si="150"/>
        <v>0</v>
      </c>
      <c r="DE74" s="238"/>
      <c r="DF74" s="238"/>
      <c r="DG74" s="243">
        <f t="shared" si="151"/>
        <v>0</v>
      </c>
      <c r="DH74" s="244"/>
      <c r="DI74" s="250"/>
      <c r="DJ74" s="250"/>
      <c r="DK74" s="250">
        <f t="shared" si="350"/>
        <v>0</v>
      </c>
      <c r="DL74" s="250">
        <f t="shared" si="351"/>
        <v>0</v>
      </c>
      <c r="DM74" s="250"/>
      <c r="DN74" s="250"/>
      <c r="DO74" s="250"/>
      <c r="DP74" s="238">
        <f t="shared" si="352"/>
        <v>0</v>
      </c>
      <c r="DQ74" s="250"/>
      <c r="DR74" s="250"/>
      <c r="DS74" s="250"/>
      <c r="DT74" s="238">
        <f t="shared" si="265"/>
        <v>0</v>
      </c>
      <c r="DU74" s="250"/>
      <c r="DV74" s="250"/>
      <c r="DW74" s="250"/>
      <c r="DX74" s="238">
        <f t="shared" si="266"/>
        <v>0</v>
      </c>
      <c r="DY74" s="250"/>
      <c r="DZ74" s="250"/>
      <c r="EA74" s="250"/>
      <c r="EB74" s="238">
        <f t="shared" si="267"/>
        <v>0</v>
      </c>
      <c r="EC74" s="250"/>
      <c r="ED74" s="265"/>
      <c r="EE74" s="250"/>
      <c r="EF74" s="265">
        <f t="shared" si="152"/>
        <v>0</v>
      </c>
      <c r="EG74" s="259">
        <f t="shared" si="353"/>
        <v>0</v>
      </c>
      <c r="EH74" s="250"/>
      <c r="EI74" s="250"/>
      <c r="EJ74" s="250"/>
      <c r="EK74" s="238">
        <f t="shared" si="403"/>
        <v>0</v>
      </c>
      <c r="EL74" s="250"/>
      <c r="EM74" s="250"/>
      <c r="EN74" s="250"/>
      <c r="EO74" s="238">
        <f t="shared" si="59"/>
        <v>0</v>
      </c>
      <c r="EP74" s="250"/>
      <c r="EQ74" s="250"/>
      <c r="ER74" s="250"/>
      <c r="ES74" s="238">
        <f t="shared" si="268"/>
        <v>0</v>
      </c>
      <c r="ET74" s="250"/>
      <c r="EU74" s="265"/>
      <c r="EV74" s="250"/>
      <c r="EW74" s="265">
        <f t="shared" si="154"/>
        <v>0</v>
      </c>
      <c r="EX74" s="260">
        <f t="shared" si="269"/>
        <v>0</v>
      </c>
      <c r="EY74" s="238">
        <f t="shared" si="354"/>
        <v>0</v>
      </c>
      <c r="EZ74" s="250">
        <f t="shared" si="155"/>
        <v>0</v>
      </c>
      <c r="FA74" s="238"/>
      <c r="FB74" s="238"/>
      <c r="FC74" s="246">
        <f t="shared" si="108"/>
        <v>0</v>
      </c>
      <c r="FD74" s="244"/>
      <c r="FE74" s="250"/>
      <c r="FF74" s="250"/>
      <c r="FG74" s="250">
        <f t="shared" si="355"/>
        <v>0</v>
      </c>
      <c r="FH74" s="250">
        <f t="shared" si="356"/>
        <v>0</v>
      </c>
      <c r="FI74" s="250"/>
      <c r="FJ74" s="250"/>
      <c r="FK74" s="250"/>
      <c r="FL74" s="238">
        <f t="shared" si="357"/>
        <v>0</v>
      </c>
      <c r="FM74" s="267"/>
      <c r="FN74" s="267"/>
      <c r="FO74" s="267"/>
      <c r="FP74" s="238">
        <f t="shared" si="404"/>
        <v>0</v>
      </c>
      <c r="FQ74" s="267"/>
      <c r="FR74" s="267"/>
      <c r="FS74" s="267"/>
      <c r="FT74" s="238">
        <f t="shared" si="271"/>
        <v>0</v>
      </c>
      <c r="FU74" s="267"/>
      <c r="FV74" s="267"/>
      <c r="FW74" s="250"/>
      <c r="FX74" s="238">
        <f t="shared" si="272"/>
        <v>0</v>
      </c>
      <c r="FY74" s="250"/>
      <c r="FZ74" s="250"/>
      <c r="GA74" s="250"/>
      <c r="GB74" s="265">
        <f t="shared" si="156"/>
        <v>0</v>
      </c>
      <c r="GC74" s="259">
        <f t="shared" si="358"/>
        <v>0</v>
      </c>
      <c r="GD74" s="267"/>
      <c r="GE74" s="267"/>
      <c r="GF74" s="267"/>
      <c r="GG74" s="238">
        <f t="shared" si="405"/>
        <v>0</v>
      </c>
      <c r="GH74" s="267"/>
      <c r="GI74" s="267"/>
      <c r="GJ74" s="267"/>
      <c r="GK74" s="238">
        <f t="shared" si="274"/>
        <v>0</v>
      </c>
      <c r="GL74" s="267"/>
      <c r="GM74" s="267"/>
      <c r="GN74" s="250"/>
      <c r="GO74" s="238">
        <f t="shared" si="275"/>
        <v>0</v>
      </c>
      <c r="GP74" s="250"/>
      <c r="GQ74" s="250"/>
      <c r="GR74" s="250"/>
      <c r="GS74" s="265">
        <f t="shared" si="157"/>
        <v>0</v>
      </c>
      <c r="GT74" s="260">
        <f t="shared" si="276"/>
        <v>0</v>
      </c>
      <c r="GU74" s="238">
        <f t="shared" si="359"/>
        <v>0</v>
      </c>
      <c r="GV74" s="250">
        <f t="shared" si="67"/>
        <v>0</v>
      </c>
      <c r="GW74" s="238"/>
      <c r="GX74" s="238"/>
      <c r="GY74" s="246">
        <f t="shared" si="112"/>
        <v>0</v>
      </c>
      <c r="GZ74" s="244"/>
      <c r="HA74" s="244"/>
      <c r="HB74" s="250"/>
      <c r="HC74" s="250"/>
      <c r="HD74" s="250">
        <f t="shared" si="392"/>
        <v>0</v>
      </c>
      <c r="HE74" s="250">
        <f t="shared" si="360"/>
        <v>0</v>
      </c>
      <c r="HF74" s="250"/>
      <c r="HG74" s="250"/>
      <c r="HH74" s="238"/>
      <c r="HI74" s="238">
        <f t="shared" si="361"/>
        <v>0</v>
      </c>
      <c r="HJ74" s="267"/>
      <c r="HK74" s="267"/>
      <c r="HL74" s="267"/>
      <c r="HM74" s="238">
        <f t="shared" si="406"/>
        <v>0</v>
      </c>
      <c r="HN74" s="267"/>
      <c r="HO74" s="267"/>
      <c r="HP74" s="267"/>
      <c r="HQ74" s="238">
        <f t="shared" si="278"/>
        <v>0</v>
      </c>
      <c r="HR74" s="267"/>
      <c r="HS74" s="267"/>
      <c r="HT74" s="250"/>
      <c r="HU74" s="238">
        <f t="shared" si="279"/>
        <v>0</v>
      </c>
      <c r="HV74" s="250"/>
      <c r="HW74" s="250"/>
      <c r="HX74" s="250"/>
      <c r="HY74" s="265">
        <f t="shared" si="158"/>
        <v>0</v>
      </c>
      <c r="HZ74" s="259">
        <f t="shared" si="280"/>
        <v>0</v>
      </c>
      <c r="IA74" s="267"/>
      <c r="IB74" s="267"/>
      <c r="IC74" s="267"/>
      <c r="ID74" s="238">
        <f t="shared" si="407"/>
        <v>0</v>
      </c>
      <c r="IE74" s="267"/>
      <c r="IF74" s="267"/>
      <c r="IG74" s="267"/>
      <c r="IH74" s="238">
        <f t="shared" si="282"/>
        <v>0</v>
      </c>
      <c r="II74" s="267"/>
      <c r="IJ74" s="267"/>
      <c r="IK74" s="250"/>
      <c r="IL74" s="238">
        <f t="shared" si="283"/>
        <v>0</v>
      </c>
      <c r="IM74" s="250"/>
      <c r="IN74" s="250"/>
      <c r="IO74" s="250"/>
      <c r="IP74" s="265">
        <f t="shared" si="284"/>
        <v>0</v>
      </c>
      <c r="IQ74" s="260">
        <f t="shared" si="285"/>
        <v>0</v>
      </c>
      <c r="IR74" s="238">
        <f t="shared" si="362"/>
        <v>0</v>
      </c>
      <c r="IS74" s="250">
        <f t="shared" si="73"/>
        <v>0</v>
      </c>
      <c r="IT74" s="238"/>
      <c r="IU74" s="238"/>
      <c r="IV74" s="246">
        <f t="shared" si="286"/>
        <v>0</v>
      </c>
      <c r="IW74" s="244"/>
      <c r="IX74" s="254"/>
      <c r="IY74" s="254"/>
      <c r="IZ74" s="247"/>
      <c r="JA74" s="254"/>
      <c r="JB74" s="254"/>
      <c r="JC74" s="254"/>
      <c r="JD74" s="254"/>
      <c r="JE74" s="254"/>
      <c r="JF74" s="269"/>
      <c r="JG74" s="269"/>
      <c r="JH74" s="269"/>
      <c r="JI74" s="247">
        <f t="shared" si="394"/>
        <v>0</v>
      </c>
      <c r="JJ74" s="269"/>
      <c r="JK74" s="269"/>
      <c r="JL74" s="269"/>
      <c r="JM74" s="247"/>
      <c r="JN74" s="269"/>
      <c r="JO74" s="269"/>
      <c r="JP74" s="254"/>
      <c r="JQ74" s="247">
        <f t="shared" si="393"/>
        <v>0</v>
      </c>
      <c r="JR74" s="254"/>
      <c r="JS74" s="254"/>
      <c r="JT74" s="254"/>
      <c r="JU74" s="270"/>
      <c r="JV74" s="261">
        <f t="shared" si="395"/>
        <v>0</v>
      </c>
      <c r="JW74" s="559"/>
      <c r="JX74" s="588"/>
      <c r="JY74" s="589"/>
      <c r="JZ74" s="572"/>
      <c r="KA74" s="269"/>
      <c r="KB74" s="247">
        <f>JW74+JZ74+KA74</f>
        <v>0</v>
      </c>
      <c r="KC74" s="269"/>
      <c r="KD74" s="269"/>
      <c r="KE74" s="269"/>
      <c r="KF74" s="247"/>
      <c r="KG74" s="269"/>
      <c r="KH74" s="269"/>
      <c r="KI74" s="254"/>
      <c r="KJ74" s="247">
        <f t="shared" si="396"/>
        <v>0</v>
      </c>
      <c r="KK74" s="254"/>
      <c r="KL74" s="254"/>
      <c r="KM74" s="254"/>
      <c r="KN74" s="270"/>
      <c r="KO74" s="262">
        <f>JI74+KF74+KJ74+KN74</f>
        <v>0</v>
      </c>
      <c r="KP74" s="247"/>
      <c r="KQ74" s="254">
        <f>JE74-JV74</f>
        <v>0</v>
      </c>
      <c r="KR74" s="247"/>
      <c r="KS74" s="248"/>
      <c r="KT74" s="211">
        <f>JV74-KO74</f>
        <v>0</v>
      </c>
      <c r="KU74" s="211"/>
      <c r="KV74" s="211"/>
      <c r="KW74" s="211"/>
      <c r="KX74" s="211"/>
      <c r="KY74" s="211"/>
      <c r="KZ74" s="211"/>
      <c r="LA74" s="211"/>
      <c r="LB74" s="211"/>
      <c r="LC74" s="211"/>
      <c r="LD74" s="211"/>
      <c r="LF74" s="193"/>
      <c r="LG74" s="193"/>
      <c r="LH74" s="194">
        <f t="shared" si="363"/>
        <v>0</v>
      </c>
      <c r="LI74" s="193">
        <f t="shared" si="364"/>
        <v>0</v>
      </c>
      <c r="LJ74" s="193"/>
      <c r="LK74" s="193"/>
      <c r="LL74" s="193"/>
      <c r="LM74" s="194">
        <f t="shared" si="365"/>
        <v>0</v>
      </c>
      <c r="LN74" s="189"/>
      <c r="LO74" s="189"/>
      <c r="LP74" s="189"/>
      <c r="LQ74" s="194">
        <f t="shared" si="408"/>
        <v>0</v>
      </c>
      <c r="LR74" s="189"/>
      <c r="LS74" s="189"/>
      <c r="LT74" s="189"/>
      <c r="LU74" s="194">
        <f t="shared" si="288"/>
        <v>0</v>
      </c>
      <c r="LV74" s="189"/>
      <c r="LW74" s="189"/>
      <c r="LX74" s="193"/>
      <c r="LY74" s="194">
        <f t="shared" si="289"/>
        <v>0</v>
      </c>
      <c r="LZ74" s="193"/>
      <c r="MA74" s="193"/>
      <c r="MB74" s="193"/>
      <c r="MC74" s="123">
        <f t="shared" si="160"/>
        <v>0</v>
      </c>
      <c r="MD74" s="121">
        <f t="shared" si="366"/>
        <v>0</v>
      </c>
      <c r="ME74" s="189"/>
      <c r="MF74" s="189"/>
      <c r="MG74" s="189"/>
      <c r="MH74" s="194">
        <f t="shared" ref="MH74:MH114" si="429">SUM(ME74:MG74)</f>
        <v>0</v>
      </c>
      <c r="MI74" s="189"/>
      <c r="MJ74" s="189"/>
      <c r="MK74" s="189"/>
      <c r="ML74" s="194">
        <f t="shared" ref="ML74:ML114" si="430">SUM(MI74:MK74)</f>
        <v>0</v>
      </c>
      <c r="MM74" s="189"/>
      <c r="MN74" s="189"/>
      <c r="MO74" s="193"/>
      <c r="MP74" s="194">
        <f t="shared" ref="MP74:MP95" si="431">SUM(MM74:MO74)</f>
        <v>0</v>
      </c>
      <c r="MQ74" s="193"/>
      <c r="MR74" s="193"/>
      <c r="MS74" s="193"/>
      <c r="MT74" s="123">
        <f t="shared" si="293"/>
        <v>0</v>
      </c>
      <c r="MU74" s="121">
        <f t="shared" si="367"/>
        <v>0</v>
      </c>
      <c r="MV74" s="17">
        <f t="shared" si="368"/>
        <v>0</v>
      </c>
      <c r="MW74" s="193">
        <f t="shared" si="79"/>
        <v>0</v>
      </c>
      <c r="MX74" s="194"/>
      <c r="MY74" s="194"/>
      <c r="MZ74" s="115">
        <f t="shared" si="162"/>
        <v>0</v>
      </c>
      <c r="NB74" s="193"/>
      <c r="NC74" s="193"/>
      <c r="ND74" s="194">
        <f t="shared" si="369"/>
        <v>0</v>
      </c>
      <c r="NE74" s="193"/>
      <c r="NF74" s="193"/>
      <c r="NG74" s="193"/>
      <c r="NH74" s="193"/>
      <c r="NI74" s="194">
        <f t="shared" si="370"/>
        <v>0</v>
      </c>
      <c r="NJ74" s="189"/>
      <c r="NK74" s="189"/>
      <c r="NL74" s="189"/>
      <c r="NM74" s="194">
        <f t="shared" si="410"/>
        <v>0</v>
      </c>
      <c r="NN74" s="189"/>
      <c r="NO74" s="189"/>
      <c r="NP74" s="189"/>
      <c r="NQ74" s="194">
        <f t="shared" si="295"/>
        <v>0</v>
      </c>
      <c r="NR74" s="189"/>
      <c r="NS74" s="189"/>
      <c r="NT74" s="193"/>
      <c r="NU74" s="194">
        <f t="shared" si="296"/>
        <v>0</v>
      </c>
      <c r="NV74" s="193"/>
      <c r="NW74" s="193"/>
      <c r="NX74" s="193"/>
      <c r="NY74" s="123">
        <f t="shared" si="163"/>
        <v>0</v>
      </c>
      <c r="NZ74" s="121">
        <f t="shared" si="297"/>
        <v>0</v>
      </c>
      <c r="OA74" s="189"/>
      <c r="OB74" s="189"/>
      <c r="OC74" s="189"/>
      <c r="OD74" s="194">
        <f t="shared" si="411"/>
        <v>0</v>
      </c>
      <c r="OE74" s="189"/>
      <c r="OF74" s="189"/>
      <c r="OG74" s="189"/>
      <c r="OH74" s="194">
        <f t="shared" si="299"/>
        <v>0</v>
      </c>
      <c r="OI74" s="189"/>
      <c r="OJ74" s="189"/>
      <c r="OK74" s="193"/>
      <c r="OL74" s="194">
        <f t="shared" si="300"/>
        <v>0</v>
      </c>
      <c r="OM74" s="193"/>
      <c r="ON74" s="193"/>
      <c r="OO74" s="193"/>
      <c r="OP74" s="123">
        <f t="shared" si="164"/>
        <v>0</v>
      </c>
      <c r="OQ74" s="122">
        <f t="shared" si="301"/>
        <v>0</v>
      </c>
      <c r="OR74" s="17">
        <f t="shared" si="371"/>
        <v>0</v>
      </c>
      <c r="OS74" s="193">
        <f t="shared" si="84"/>
        <v>0</v>
      </c>
      <c r="OT74" s="194"/>
      <c r="OU74" s="194"/>
      <c r="OV74" s="115">
        <f t="shared" si="302"/>
        <v>0</v>
      </c>
      <c r="OX74" s="193"/>
      <c r="OY74" s="193"/>
      <c r="OZ74" s="194">
        <f t="shared" si="372"/>
        <v>0</v>
      </c>
      <c r="PA74" s="193">
        <f t="shared" si="373"/>
        <v>0</v>
      </c>
      <c r="PB74" s="193"/>
      <c r="PC74" s="193"/>
      <c r="PD74" s="193"/>
      <c r="PE74" s="194">
        <f t="shared" si="374"/>
        <v>0</v>
      </c>
      <c r="PG74" s="189"/>
      <c r="PH74" s="189"/>
      <c r="PI74" s="194">
        <f t="shared" ref="PI74:PI91" si="432">SUM(PG74:PH74)</f>
        <v>0</v>
      </c>
      <c r="PJ74" s="189"/>
      <c r="PK74" s="189"/>
      <c r="PL74" s="189"/>
      <c r="PM74" s="194">
        <f t="shared" si="304"/>
        <v>0</v>
      </c>
      <c r="PN74" s="189"/>
      <c r="PO74" s="189"/>
      <c r="PP74" s="193"/>
      <c r="PQ74" s="194">
        <f t="shared" si="305"/>
        <v>0</v>
      </c>
      <c r="PR74" s="193"/>
      <c r="PS74" s="193"/>
      <c r="PT74" s="193"/>
      <c r="PU74" s="123">
        <f t="shared" si="165"/>
        <v>0</v>
      </c>
      <c r="PV74" s="121">
        <f t="shared" si="375"/>
        <v>0</v>
      </c>
      <c r="PW74" s="189"/>
      <c r="PX74" s="189"/>
      <c r="PY74" s="189"/>
      <c r="PZ74" s="194">
        <f t="shared" ref="PZ74:PZ114" si="433">SUM(PW74:PY74)</f>
        <v>0</v>
      </c>
      <c r="QA74" s="189"/>
      <c r="QB74" s="189"/>
      <c r="QC74" s="189"/>
      <c r="QD74" s="194">
        <f t="shared" ref="QD74:QD114" si="434">SUM(QA74:QC74)</f>
        <v>0</v>
      </c>
      <c r="QE74" s="189"/>
      <c r="QF74" s="189"/>
      <c r="QG74" s="193"/>
      <c r="QH74" s="194">
        <f t="shared" si="308"/>
        <v>0</v>
      </c>
      <c r="QI74" s="193"/>
      <c r="QJ74" s="193"/>
      <c r="QK74" s="193"/>
      <c r="QL74" s="123">
        <f t="shared" si="309"/>
        <v>0</v>
      </c>
      <c r="QM74" s="122">
        <f t="shared" si="310"/>
        <v>0</v>
      </c>
      <c r="QN74" s="17">
        <f t="shared" si="376"/>
        <v>0</v>
      </c>
      <c r="QO74" s="193">
        <f t="shared" si="89"/>
        <v>0</v>
      </c>
      <c r="QP74" s="194"/>
      <c r="QQ74" s="194"/>
      <c r="QR74" s="115">
        <f t="shared" si="129"/>
        <v>0</v>
      </c>
      <c r="QT74" s="193"/>
      <c r="QU74" s="193"/>
      <c r="QV74" s="194">
        <f t="shared" si="377"/>
        <v>0</v>
      </c>
      <c r="QW74" s="193">
        <f t="shared" si="378"/>
        <v>0</v>
      </c>
      <c r="QX74" s="193"/>
      <c r="QY74" s="193"/>
      <c r="QZ74" s="193"/>
      <c r="RA74" s="194">
        <f t="shared" si="379"/>
        <v>0</v>
      </c>
      <c r="RB74" s="189"/>
      <c r="RC74" s="189"/>
      <c r="RD74" s="189"/>
      <c r="RE74" s="194">
        <f t="shared" si="414"/>
        <v>0</v>
      </c>
      <c r="RF74" s="189"/>
      <c r="RG74" s="189"/>
      <c r="RH74" s="189"/>
      <c r="RI74" s="194">
        <f t="shared" si="312"/>
        <v>0</v>
      </c>
      <c r="RJ74" s="189"/>
      <c r="RK74" s="189"/>
      <c r="RL74" s="193"/>
      <c r="RM74" s="194">
        <f t="shared" si="313"/>
        <v>0</v>
      </c>
      <c r="RN74" s="193"/>
      <c r="RO74" s="193"/>
      <c r="RP74" s="193"/>
      <c r="RQ74" s="123">
        <f t="shared" si="314"/>
        <v>0</v>
      </c>
      <c r="RR74" s="121">
        <f t="shared" si="380"/>
        <v>0</v>
      </c>
      <c r="RS74" s="189"/>
      <c r="RT74" s="189"/>
      <c r="RU74" s="189"/>
      <c r="RV74" s="194">
        <f t="shared" ref="RV74:RV114" si="435">SUM(RS74:RU74)</f>
        <v>0</v>
      </c>
      <c r="RW74" s="189"/>
      <c r="RX74" s="189"/>
      <c r="RY74" s="189"/>
      <c r="RZ74" s="194">
        <f t="shared" ref="RZ74:RZ114" si="436">SUM(RW74:RY74)</f>
        <v>0</v>
      </c>
      <c r="SA74" s="189"/>
      <c r="SB74" s="189"/>
      <c r="SC74" s="193"/>
      <c r="SD74" s="194">
        <f t="shared" si="317"/>
        <v>0</v>
      </c>
      <c r="SE74" s="193"/>
      <c r="SF74" s="193"/>
      <c r="SG74" s="193"/>
      <c r="SH74" s="123">
        <f t="shared" si="318"/>
        <v>0</v>
      </c>
      <c r="SI74" s="122">
        <f t="shared" si="319"/>
        <v>0</v>
      </c>
      <c r="SJ74" s="17">
        <f t="shared" si="381"/>
        <v>0</v>
      </c>
      <c r="SK74" s="193">
        <f t="shared" si="93"/>
        <v>0</v>
      </c>
      <c r="SL74" s="194"/>
      <c r="SM74" s="194"/>
      <c r="SN74" s="115">
        <f t="shared" si="136"/>
        <v>0</v>
      </c>
      <c r="SP74" s="193"/>
      <c r="SQ74" s="193"/>
      <c r="SR74" s="194">
        <f t="shared" si="382"/>
        <v>0</v>
      </c>
      <c r="SS74" s="193">
        <f t="shared" si="383"/>
        <v>0</v>
      </c>
      <c r="ST74" s="193"/>
      <c r="SU74" s="193"/>
      <c r="SV74" s="193"/>
      <c r="SW74" s="194">
        <f t="shared" si="384"/>
        <v>0</v>
      </c>
      <c r="SX74" s="189"/>
      <c r="SY74" s="189"/>
      <c r="SZ74" s="189"/>
      <c r="TA74" s="194">
        <f t="shared" ref="TA74:TA114" si="437">SUM(SX74:SZ74)</f>
        <v>0</v>
      </c>
      <c r="TB74" s="189"/>
      <c r="TC74" s="189"/>
      <c r="TD74" s="189"/>
      <c r="TE74" s="194">
        <f t="shared" ref="TE74:TE114" si="438">SUM(TB74:TD74)</f>
        <v>0</v>
      </c>
      <c r="TF74" s="189"/>
      <c r="TG74" s="189"/>
      <c r="TH74" s="193"/>
      <c r="TI74" s="194">
        <f t="shared" ref="TI74:TI114" si="439">SUM(TF74:TH74)</f>
        <v>0</v>
      </c>
      <c r="TJ74" s="193"/>
      <c r="TK74" s="193"/>
      <c r="TL74" s="193"/>
      <c r="TM74" s="123">
        <f t="shared" si="323"/>
        <v>0</v>
      </c>
      <c r="TN74" s="121">
        <f t="shared" ref="TN74:TN114" si="440">SUM(TM74,TI74,TE74,TA74)</f>
        <v>0</v>
      </c>
      <c r="TO74" s="189"/>
      <c r="TP74" s="189"/>
      <c r="TQ74" s="189"/>
      <c r="TR74" s="194">
        <f t="shared" ref="TR74:TR114" si="441">SUM(TO74:TQ74)</f>
        <v>0</v>
      </c>
      <c r="TS74" s="189"/>
      <c r="TT74" s="189"/>
      <c r="TU74" s="189"/>
      <c r="TV74" s="194">
        <f t="shared" ref="TV74:TV114" si="442">SUM(TS74:TU74)</f>
        <v>0</v>
      </c>
      <c r="TW74" s="189"/>
      <c r="TX74" s="189"/>
      <c r="TY74" s="193"/>
      <c r="TZ74" s="194">
        <f t="shared" ref="TZ74:TZ114" si="443">SUM(TW74:TY74)</f>
        <v>0</v>
      </c>
      <c r="UA74" s="193"/>
      <c r="UB74" s="193"/>
      <c r="UC74" s="193"/>
      <c r="UD74" s="123">
        <f t="shared" si="328"/>
        <v>0</v>
      </c>
      <c r="UE74" s="122">
        <f t="shared" ref="UE74:UE114" si="444">SUM(UD74,TZ74,TV74,TR74)</f>
        <v>0</v>
      </c>
      <c r="UF74" s="17">
        <f t="shared" si="385"/>
        <v>0</v>
      </c>
      <c r="UG74" s="193">
        <f t="shared" si="98"/>
        <v>0</v>
      </c>
      <c r="UH74" s="194"/>
      <c r="UI74" s="194"/>
      <c r="UJ74" s="194"/>
      <c r="UK74" s="115">
        <f t="shared" si="141"/>
        <v>0</v>
      </c>
      <c r="UL74" s="115">
        <f>CK74+EG74+GC74+HZ74+JV74+MD74+NZ74+PV74+RR74+TN74</f>
        <v>0</v>
      </c>
      <c r="UM74" s="115">
        <f>UL74-AF74</f>
        <v>0</v>
      </c>
      <c r="UN74" s="115">
        <f>DB74+EX74+GT74+IQ74+KO74+MU74+OQ74+QM74+SI74+UE74</f>
        <v>0</v>
      </c>
      <c r="UO74" s="115">
        <f>UN74-AW74</f>
        <v>0</v>
      </c>
      <c r="UP74" s="115"/>
      <c r="UQ74" s="115"/>
      <c r="UR74" s="115">
        <f>BU74+DQ74+FM74+HJ74+JF74+LN74+NJ74+PG74+RB74+SX74</f>
        <v>0</v>
      </c>
      <c r="US74" s="115">
        <f>UR74-P74</f>
        <v>0</v>
      </c>
      <c r="UT74" s="115"/>
      <c r="UU74" s="115"/>
      <c r="UV74" s="115"/>
      <c r="UW74" s="115">
        <f>H74</f>
        <v>0</v>
      </c>
      <c r="UX74" s="115">
        <f>AF74</f>
        <v>0</v>
      </c>
      <c r="UY74" s="115"/>
      <c r="UZ74" s="115"/>
      <c r="VA74" s="130">
        <f t="shared" si="386"/>
        <v>0</v>
      </c>
      <c r="VB74" s="193">
        <f>BM74+DI74+FE74+HB74+IX74+LF74+NB74+OX74+QT74+SP74</f>
        <v>0</v>
      </c>
      <c r="VC74" s="193">
        <f>BN74+DJ74+FF74+HC74+IY74+LG74+NC74+OY74+QU74+SQ74</f>
        <v>0</v>
      </c>
      <c r="VD74" s="194">
        <f t="shared" si="330"/>
        <v>0</v>
      </c>
      <c r="VE74" s="193">
        <f t="shared" si="387"/>
        <v>0</v>
      </c>
      <c r="VF74" s="193"/>
      <c r="VG74" s="193"/>
      <c r="VH74" s="193"/>
      <c r="VI74" s="194">
        <f t="shared" si="388"/>
        <v>0</v>
      </c>
      <c r="VJ74" s="189"/>
      <c r="VK74" s="189"/>
      <c r="VL74" s="189"/>
      <c r="VM74" s="194">
        <f t="shared" si="418"/>
        <v>0</v>
      </c>
      <c r="VN74" s="189"/>
      <c r="VO74" s="189"/>
      <c r="VP74" s="189"/>
      <c r="VQ74" s="194">
        <f t="shared" si="332"/>
        <v>0</v>
      </c>
      <c r="VR74" s="189"/>
      <c r="VS74" s="189"/>
      <c r="VT74" s="193"/>
      <c r="VU74" s="194">
        <f t="shared" si="333"/>
        <v>0</v>
      </c>
      <c r="VV74" s="193"/>
      <c r="VW74" s="193"/>
      <c r="VX74" s="193"/>
      <c r="VY74" s="193"/>
      <c r="VZ74" s="121">
        <f t="shared" si="334"/>
        <v>0</v>
      </c>
      <c r="WA74" s="189"/>
      <c r="WB74" s="189"/>
      <c r="WC74" s="189"/>
      <c r="WD74" s="194">
        <f t="shared" si="419"/>
        <v>0</v>
      </c>
      <c r="WE74" s="189"/>
      <c r="WF74" s="189"/>
      <c r="WG74" s="189"/>
      <c r="WH74" s="194">
        <f t="shared" si="336"/>
        <v>0</v>
      </c>
      <c r="WI74" s="189"/>
      <c r="WJ74" s="189"/>
      <c r="WK74" s="193"/>
      <c r="WL74" s="194">
        <f t="shared" si="337"/>
        <v>0</v>
      </c>
      <c r="WM74" s="193"/>
      <c r="WN74" s="193"/>
      <c r="WO74" s="193"/>
      <c r="WP74" s="193"/>
      <c r="WQ74" s="122">
        <f t="shared" si="338"/>
        <v>0</v>
      </c>
      <c r="WR74" s="129">
        <f t="shared" si="389"/>
        <v>0</v>
      </c>
      <c r="WS74" s="120"/>
      <c r="WT74" s="194"/>
      <c r="WU74" s="194"/>
      <c r="WV74" s="115">
        <f t="shared" si="339"/>
        <v>0</v>
      </c>
      <c r="WY74" s="115">
        <f>VI74-BT74-DP74-FL74-HI74-JE74-LM74-NI74-PE74-RA74-SW74</f>
        <v>0</v>
      </c>
      <c r="WZ74" s="115">
        <f>VD74-BO74-DK74-FG74-HD74-IZ74-LH74-ND74-OZ74-QV74-SR74</f>
        <v>0</v>
      </c>
    </row>
    <row r="75" spans="1:624" s="116" customFormat="1" ht="13.5" x14ac:dyDescent="0.25">
      <c r="A75" s="444"/>
      <c r="B75" s="416" t="s">
        <v>159</v>
      </c>
      <c r="C75" s="421"/>
      <c r="D75" s="421"/>
      <c r="E75" s="419"/>
      <c r="F75" s="307"/>
      <c r="G75" s="316" t="s">
        <v>160</v>
      </c>
      <c r="H75" s="250">
        <f>BM75+DI75+FE75+HB75+IX75+LF75+NB75+OX75+QT75+SP75</f>
        <v>10000</v>
      </c>
      <c r="I75" s="250">
        <f>BN75+DJ75+FF75+HC75+IY75+LG75+NC75+OY75+QU75+SQ75</f>
        <v>0</v>
      </c>
      <c r="J75" s="238">
        <f t="shared" si="340"/>
        <v>10000</v>
      </c>
      <c r="K75" s="250">
        <f t="shared" si="341"/>
        <v>10000</v>
      </c>
      <c r="L75" s="250"/>
      <c r="M75" s="250"/>
      <c r="N75" s="250"/>
      <c r="O75" s="238">
        <f t="shared" si="342"/>
        <v>10000</v>
      </c>
      <c r="P75" s="250">
        <f>BU75+DQ75+FM75+HJ75+JF75+LN75+NJ75+PF75+RB75+SX75</f>
        <v>315</v>
      </c>
      <c r="Q75" s="250">
        <f>BV75+DR75+FN75+HK75+JG75+LO75+NK75+PG75+RC75+SY75</f>
        <v>8319.91</v>
      </c>
      <c r="R75" s="250">
        <f>BW75+DS75+FO75+HL75+JH75+LP75+NL75+PH75+RD75+SZ75</f>
        <v>140</v>
      </c>
      <c r="S75" s="238">
        <f t="shared" si="254"/>
        <v>8774.91</v>
      </c>
      <c r="T75" s="250">
        <f>BY75+DU75+FQ75+HN75+JJ75+LR75+NN75+PJ75+RF75+TB75</f>
        <v>1040</v>
      </c>
      <c r="U75" s="250">
        <f>BZ75+DV75+FR75+HO75+JK75+LS75+NO75+PK75+RG75+TC75</f>
        <v>1660</v>
      </c>
      <c r="V75" s="250">
        <f>CA75+DW75+FS75+HP75+JL75+LT75+NP75+PL75+RH75+TD75</f>
        <v>140</v>
      </c>
      <c r="W75" s="238">
        <f t="shared" si="255"/>
        <v>2840</v>
      </c>
      <c r="X75" s="250">
        <f>CC75+DY75+FU75+HR75+JN75+LV75+NR75+PN75+RJ75+TF75</f>
        <v>1270</v>
      </c>
      <c r="Y75" s="250">
        <f>CD75+DZ75+FV75+HS75+JO75+LW75+NS75+PO75+RK75+TG75</f>
        <v>415</v>
      </c>
      <c r="Z75" s="250">
        <f>CE75+EA75+FW75+HT75+JP75+LX75+NT75+PP75+RL75+TH75</f>
        <v>1500</v>
      </c>
      <c r="AA75" s="238">
        <f t="shared" si="256"/>
        <v>3185</v>
      </c>
      <c r="AB75" s="250">
        <f>CG75+EC75+FY75+HV75+JR75+LZ75+NV75+PR75+RN75+TJ75</f>
        <v>0</v>
      </c>
      <c r="AC75" s="250">
        <f>CH75+ED75+FZ75+HW75+JS75+MA75+NW75+PS75+RO75+TK75</f>
        <v>0</v>
      </c>
      <c r="AD75" s="250">
        <f>CI75+EE75+GA75+HX75+JT75+MB75+NX75+PT75+RP75+TL75</f>
        <v>0</v>
      </c>
      <c r="AE75" s="250">
        <f t="shared" si="257"/>
        <v>0</v>
      </c>
      <c r="AF75" s="238">
        <f t="shared" si="343"/>
        <v>14799.91</v>
      </c>
      <c r="AG75" s="250">
        <f>CL75+EH75+GD75+IA75+JW75+ME75+OA75+PW75+RS75+TO75</f>
        <v>315</v>
      </c>
      <c r="AH75" s="250">
        <f>CM75+EI75+GE75+IB75+JZ75+MF75+OB75+PX75+RT75+TP75</f>
        <v>5022</v>
      </c>
      <c r="AI75" s="250">
        <f>CN75+EJ75+GF75+IC75+KA75+MG75+OC75+PY75+RU75+TQ75</f>
        <v>140</v>
      </c>
      <c r="AJ75" s="238">
        <f t="shared" si="258"/>
        <v>5477</v>
      </c>
      <c r="AK75" s="250">
        <f>CP75+EL75+GH75+IE75+KC75+MI75+OE75+QA75+RW75+TS75</f>
        <v>1040</v>
      </c>
      <c r="AL75" s="250">
        <f>CQ75+EM75+GI75+IF75+KD75+MJ75+OF75+QB75+RX75+TT75</f>
        <v>1660</v>
      </c>
      <c r="AM75" s="250">
        <f>CR75+EN75+GJ75+IG75+KE75+MK75+OG75+QC75+RY75+TU75</f>
        <v>140</v>
      </c>
      <c r="AN75" s="238">
        <f t="shared" si="259"/>
        <v>2840</v>
      </c>
      <c r="AO75" s="250">
        <f>CT75+EP75+GL75+II75+KG75+MM75+OI75+QE75+SA75+TW75</f>
        <v>1270</v>
      </c>
      <c r="AP75" s="250">
        <f>CU75+EQ75+GM75+IJ75+KH75+MN75+OJ75+QF75+SB75+TX75</f>
        <v>415</v>
      </c>
      <c r="AQ75" s="250">
        <f>CV75+ER75+GN75+IK75+KI75+MO75+OK75+QG75+SC75+TY75</f>
        <v>1500</v>
      </c>
      <c r="AR75" s="238">
        <f t="shared" si="260"/>
        <v>3185</v>
      </c>
      <c r="AS75" s="250">
        <f>CX75+ET75+GP75+IM75+KK75+MQ75+OM75+QI75+SE75+UA75</f>
        <v>0</v>
      </c>
      <c r="AT75" s="250">
        <f>CY75+EU75+GQ75+IN75+KL75+MR75+ON75+QJ75+SF75+UB75</f>
        <v>0</v>
      </c>
      <c r="AU75" s="250">
        <f>CZ75+EV75+GR75+IO75+KM75+MS75+OO75+QK75+SG75+UC75</f>
        <v>0</v>
      </c>
      <c r="AV75" s="238">
        <f t="shared" si="261"/>
        <v>0</v>
      </c>
      <c r="AW75" s="238">
        <f t="shared" si="344"/>
        <v>11502</v>
      </c>
      <c r="AX75" s="250">
        <f t="shared" si="47"/>
        <v>0</v>
      </c>
      <c r="AY75" s="238">
        <f t="shared" si="345"/>
        <v>-4799.91</v>
      </c>
      <c r="AZ75" s="238">
        <f>DE75+FA75+GW75+IT75+KR75+MX75+OT75+QP75+SL75+UH75</f>
        <v>0</v>
      </c>
      <c r="BA75" s="238">
        <f>DF75+FB75+GX75+IU75+KS75+MY75+OU75+QQ75+SM75+UI75</f>
        <v>0</v>
      </c>
      <c r="BB75" s="239">
        <f>CK75+EG75+GC75+HZ75+JV75+MD75+NZ75+PV75+RR75+TN75</f>
        <v>14799.91</v>
      </c>
      <c r="BC75" s="239">
        <f t="shared" si="45"/>
        <v>0</v>
      </c>
      <c r="BD75" s="238">
        <f>AZ75-DE75-FA75-GW75-IT75-KR75-MX75-OT75-QP75-SL75-UH75</f>
        <v>0</v>
      </c>
      <c r="BE75" s="240"/>
      <c r="BF75" s="241">
        <f t="shared" si="15"/>
        <v>-10000</v>
      </c>
      <c r="BG75" s="241">
        <f t="shared" si="49"/>
        <v>0</v>
      </c>
      <c r="BH75" s="242"/>
      <c r="BI75" s="242"/>
      <c r="BJ75" s="241"/>
      <c r="BK75" s="285"/>
      <c r="BL75" s="251">
        <f>DI75+FE75+HB75+IX75+LF75+NB75+OX75+QT75+SP75</f>
        <v>10000</v>
      </c>
      <c r="BM75" s="285"/>
      <c r="BN75" s="251"/>
      <c r="BO75" s="238">
        <f t="shared" si="346"/>
        <v>0</v>
      </c>
      <c r="BP75" s="251">
        <f t="shared" si="347"/>
        <v>0</v>
      </c>
      <c r="BQ75" s="251"/>
      <c r="BR75" s="251"/>
      <c r="BS75" s="251"/>
      <c r="BT75" s="238">
        <f t="shared" si="348"/>
        <v>0</v>
      </c>
      <c r="BU75" s="251"/>
      <c r="BV75" s="251">
        <f>3580+1442</f>
        <v>5022</v>
      </c>
      <c r="BW75" s="251"/>
      <c r="BX75" s="238">
        <f t="shared" si="50"/>
        <v>5022</v>
      </c>
      <c r="BY75" s="251"/>
      <c r="BZ75" s="251"/>
      <c r="CA75" s="251"/>
      <c r="CB75" s="238">
        <f t="shared" si="51"/>
        <v>0</v>
      </c>
      <c r="CC75" s="251"/>
      <c r="CD75" s="251"/>
      <c r="CE75" s="251"/>
      <c r="CF75" s="238">
        <f t="shared" si="104"/>
        <v>0</v>
      </c>
      <c r="CG75" s="251"/>
      <c r="CH75" s="251"/>
      <c r="CI75" s="251"/>
      <c r="CJ75" s="251">
        <f t="shared" si="390"/>
        <v>0</v>
      </c>
      <c r="CK75" s="238">
        <f t="shared" si="149"/>
        <v>5022</v>
      </c>
      <c r="CL75" s="251"/>
      <c r="CM75" s="251">
        <f>3580+1442</f>
        <v>5022</v>
      </c>
      <c r="CN75" s="251"/>
      <c r="CO75" s="238">
        <f t="shared" si="427"/>
        <v>5022</v>
      </c>
      <c r="CP75" s="251"/>
      <c r="CQ75" s="251"/>
      <c r="CR75" s="251"/>
      <c r="CS75" s="238">
        <f t="shared" si="428"/>
        <v>0</v>
      </c>
      <c r="CT75" s="251"/>
      <c r="CU75" s="251"/>
      <c r="CV75" s="251"/>
      <c r="CW75" s="238">
        <f t="shared" ref="CW75:CW114" si="445">SUM(CT75:CV75)</f>
        <v>0</v>
      </c>
      <c r="CX75" s="251"/>
      <c r="CY75" s="251"/>
      <c r="CZ75" s="251"/>
      <c r="DA75" s="251">
        <f t="shared" si="391"/>
        <v>0</v>
      </c>
      <c r="DB75" s="238">
        <f t="shared" si="349"/>
        <v>5022</v>
      </c>
      <c r="DC75" s="251"/>
      <c r="DD75" s="251">
        <f t="shared" si="150"/>
        <v>-5022</v>
      </c>
      <c r="DE75" s="238"/>
      <c r="DF75" s="238"/>
      <c r="DG75" s="243">
        <f t="shared" si="151"/>
        <v>0</v>
      </c>
      <c r="DH75" s="244"/>
      <c r="DI75" s="250"/>
      <c r="DJ75" s="250"/>
      <c r="DK75" s="250">
        <f t="shared" si="350"/>
        <v>0</v>
      </c>
      <c r="DL75" s="250">
        <f t="shared" si="351"/>
        <v>0</v>
      </c>
      <c r="DM75" s="250"/>
      <c r="DN75" s="250"/>
      <c r="DO75" s="250"/>
      <c r="DP75" s="238">
        <f t="shared" si="352"/>
        <v>0</v>
      </c>
      <c r="DQ75" s="250"/>
      <c r="DR75" s="250"/>
      <c r="DS75" s="250"/>
      <c r="DT75" s="238">
        <f t="shared" si="265"/>
        <v>0</v>
      </c>
      <c r="DU75" s="250"/>
      <c r="DV75" s="250"/>
      <c r="DW75" s="250"/>
      <c r="DX75" s="238">
        <f t="shared" si="266"/>
        <v>0</v>
      </c>
      <c r="DY75" s="250"/>
      <c r="DZ75" s="250"/>
      <c r="EA75" s="250"/>
      <c r="EB75" s="238">
        <f t="shared" si="267"/>
        <v>0</v>
      </c>
      <c r="EC75" s="250"/>
      <c r="ED75" s="309"/>
      <c r="EE75" s="250"/>
      <c r="EF75" s="265">
        <f t="shared" si="152"/>
        <v>0</v>
      </c>
      <c r="EG75" s="259">
        <f t="shared" si="353"/>
        <v>0</v>
      </c>
      <c r="EH75" s="250"/>
      <c r="EI75" s="250"/>
      <c r="EJ75" s="250"/>
      <c r="EK75" s="238">
        <f t="shared" si="403"/>
        <v>0</v>
      </c>
      <c r="EL75" s="250"/>
      <c r="EM75" s="250"/>
      <c r="EN75" s="250"/>
      <c r="EO75" s="238">
        <f t="shared" si="59"/>
        <v>0</v>
      </c>
      <c r="EP75" s="250"/>
      <c r="EQ75" s="250"/>
      <c r="ER75" s="250"/>
      <c r="ES75" s="238">
        <f t="shared" si="268"/>
        <v>0</v>
      </c>
      <c r="ET75" s="250"/>
      <c r="EU75" s="309"/>
      <c r="EV75" s="250"/>
      <c r="EW75" s="265">
        <f t="shared" si="154"/>
        <v>0</v>
      </c>
      <c r="EX75" s="260">
        <f t="shared" si="269"/>
        <v>0</v>
      </c>
      <c r="EY75" s="238">
        <f t="shared" si="354"/>
        <v>0</v>
      </c>
      <c r="EZ75" s="250">
        <f t="shared" si="155"/>
        <v>0</v>
      </c>
      <c r="FA75" s="238"/>
      <c r="FB75" s="238"/>
      <c r="FC75" s="246">
        <f t="shared" si="108"/>
        <v>0</v>
      </c>
      <c r="FD75" s="244"/>
      <c r="FE75" s="250"/>
      <c r="FF75" s="250"/>
      <c r="FG75" s="250">
        <f t="shared" si="355"/>
        <v>0</v>
      </c>
      <c r="FH75" s="250">
        <f t="shared" si="356"/>
        <v>0</v>
      </c>
      <c r="FI75" s="250"/>
      <c r="FJ75" s="250"/>
      <c r="FK75" s="250"/>
      <c r="FL75" s="238">
        <f t="shared" si="357"/>
        <v>0</v>
      </c>
      <c r="FM75" s="267"/>
      <c r="FN75" s="267"/>
      <c r="FO75" s="267"/>
      <c r="FP75" s="238">
        <f t="shared" si="404"/>
        <v>0</v>
      </c>
      <c r="FQ75" s="267"/>
      <c r="FR75" s="267"/>
      <c r="FS75" s="267"/>
      <c r="FT75" s="238">
        <f t="shared" si="271"/>
        <v>0</v>
      </c>
      <c r="FU75" s="267"/>
      <c r="FV75" s="267"/>
      <c r="FW75" s="250"/>
      <c r="FX75" s="238">
        <f t="shared" si="272"/>
        <v>0</v>
      </c>
      <c r="FY75" s="250"/>
      <c r="FZ75" s="250"/>
      <c r="GA75" s="250"/>
      <c r="GB75" s="265">
        <f t="shared" si="156"/>
        <v>0</v>
      </c>
      <c r="GC75" s="259">
        <f t="shared" si="358"/>
        <v>0</v>
      </c>
      <c r="GD75" s="267"/>
      <c r="GE75" s="267"/>
      <c r="GF75" s="267"/>
      <c r="GG75" s="238">
        <f t="shared" si="405"/>
        <v>0</v>
      </c>
      <c r="GH75" s="267"/>
      <c r="GI75" s="267"/>
      <c r="GJ75" s="267"/>
      <c r="GK75" s="238">
        <f t="shared" si="274"/>
        <v>0</v>
      </c>
      <c r="GL75" s="267"/>
      <c r="GM75" s="267"/>
      <c r="GN75" s="250"/>
      <c r="GO75" s="238">
        <f t="shared" si="275"/>
        <v>0</v>
      </c>
      <c r="GP75" s="250"/>
      <c r="GQ75" s="250"/>
      <c r="GR75" s="250"/>
      <c r="GS75" s="265">
        <f t="shared" si="157"/>
        <v>0</v>
      </c>
      <c r="GT75" s="260">
        <f t="shared" si="276"/>
        <v>0</v>
      </c>
      <c r="GU75" s="238">
        <f t="shared" si="359"/>
        <v>0</v>
      </c>
      <c r="GV75" s="250">
        <f t="shared" si="67"/>
        <v>0</v>
      </c>
      <c r="GW75" s="238"/>
      <c r="GX75" s="238"/>
      <c r="GY75" s="246">
        <f t="shared" si="112"/>
        <v>0</v>
      </c>
      <c r="GZ75" s="244"/>
      <c r="HA75" s="244"/>
      <c r="HB75" s="250"/>
      <c r="HC75" s="250"/>
      <c r="HD75" s="250">
        <f t="shared" si="392"/>
        <v>0</v>
      </c>
      <c r="HE75" s="250">
        <f t="shared" si="360"/>
        <v>0</v>
      </c>
      <c r="HF75" s="250"/>
      <c r="HG75" s="250"/>
      <c r="HH75" s="238"/>
      <c r="HI75" s="238">
        <f t="shared" si="361"/>
        <v>0</v>
      </c>
      <c r="HJ75" s="267"/>
      <c r="HK75" s="267">
        <v>3297.91</v>
      </c>
      <c r="HL75" s="267"/>
      <c r="HM75" s="238">
        <f t="shared" si="406"/>
        <v>3297.91</v>
      </c>
      <c r="HN75" s="267"/>
      <c r="HO75" s="267"/>
      <c r="HP75" s="267"/>
      <c r="HQ75" s="238">
        <f t="shared" si="278"/>
        <v>0</v>
      </c>
      <c r="HR75" s="267"/>
      <c r="HS75" s="267"/>
      <c r="HT75" s="250"/>
      <c r="HU75" s="238">
        <f t="shared" si="279"/>
        <v>0</v>
      </c>
      <c r="HV75" s="250"/>
      <c r="HW75" s="250"/>
      <c r="HX75" s="250"/>
      <c r="HY75" s="265">
        <f t="shared" si="158"/>
        <v>0</v>
      </c>
      <c r="HZ75" s="259">
        <f t="shared" si="280"/>
        <v>3297.91</v>
      </c>
      <c r="IA75" s="267"/>
      <c r="IB75" s="267"/>
      <c r="IC75" s="267"/>
      <c r="ID75" s="238">
        <f t="shared" si="407"/>
        <v>0</v>
      </c>
      <c r="IE75" s="267"/>
      <c r="IF75" s="267"/>
      <c r="IG75" s="267"/>
      <c r="IH75" s="238">
        <f t="shared" si="282"/>
        <v>0</v>
      </c>
      <c r="II75" s="267"/>
      <c r="IJ75" s="267"/>
      <c r="IK75" s="250"/>
      <c r="IL75" s="238">
        <f t="shared" si="283"/>
        <v>0</v>
      </c>
      <c r="IM75" s="250"/>
      <c r="IN75" s="250"/>
      <c r="IO75" s="250"/>
      <c r="IP75" s="265">
        <f t="shared" si="284"/>
        <v>0</v>
      </c>
      <c r="IQ75" s="260">
        <f t="shared" si="285"/>
        <v>0</v>
      </c>
      <c r="IR75" s="238">
        <f t="shared" si="362"/>
        <v>0</v>
      </c>
      <c r="IS75" s="250">
        <f t="shared" si="73"/>
        <v>-3297.91</v>
      </c>
      <c r="IT75" s="238"/>
      <c r="IU75" s="238"/>
      <c r="IV75" s="246">
        <f t="shared" si="286"/>
        <v>3297.91</v>
      </c>
      <c r="IW75" s="244"/>
      <c r="IX75" s="254">
        <f>18000-8000</f>
        <v>10000</v>
      </c>
      <c r="IY75" s="254"/>
      <c r="IZ75" s="247">
        <f t="shared" ref="IZ75:IZ79" si="446">IX75</f>
        <v>10000</v>
      </c>
      <c r="JA75" s="254">
        <f t="shared" ref="JA75:JA79" si="447">IZ75</f>
        <v>10000</v>
      </c>
      <c r="JB75" s="254"/>
      <c r="JC75" s="254"/>
      <c r="JD75" s="254"/>
      <c r="JE75" s="247">
        <f t="shared" ref="JE75:JE94" si="448">SUM(JA75+JB75-JC75+JD75)</f>
        <v>10000</v>
      </c>
      <c r="JF75" s="269">
        <v>315</v>
      </c>
      <c r="JG75" s="269"/>
      <c r="JH75" s="269">
        <v>140</v>
      </c>
      <c r="JI75" s="247">
        <f t="shared" si="394"/>
        <v>455</v>
      </c>
      <c r="JJ75" s="269">
        <v>1040</v>
      </c>
      <c r="JK75" s="269">
        <v>1660</v>
      </c>
      <c r="JL75" s="269">
        <v>140</v>
      </c>
      <c r="JM75" s="247">
        <f>JJ75+JK75+JL75</f>
        <v>2840</v>
      </c>
      <c r="JN75" s="269">
        <v>1270</v>
      </c>
      <c r="JO75" s="269">
        <v>415</v>
      </c>
      <c r="JP75" s="254">
        <f>1360+140</f>
        <v>1500</v>
      </c>
      <c r="JQ75" s="247">
        <f t="shared" si="393"/>
        <v>3185</v>
      </c>
      <c r="JR75" s="254"/>
      <c r="JS75" s="254"/>
      <c r="JT75" s="254"/>
      <c r="JU75" s="270"/>
      <c r="JV75" s="261">
        <f t="shared" si="395"/>
        <v>6480</v>
      </c>
      <c r="JW75" s="559">
        <v>315</v>
      </c>
      <c r="JX75" s="588"/>
      <c r="JY75" s="589"/>
      <c r="JZ75" s="572"/>
      <c r="KA75" s="269">
        <v>140</v>
      </c>
      <c r="KB75" s="247">
        <f>JW75+JZ75+KA75</f>
        <v>455</v>
      </c>
      <c r="KC75" s="269">
        <v>1040</v>
      </c>
      <c r="KD75" s="269">
        <v>1660</v>
      </c>
      <c r="KE75" s="269">
        <v>140</v>
      </c>
      <c r="KF75" s="247">
        <f>KC75+KD75+KE75</f>
        <v>2840</v>
      </c>
      <c r="KG75" s="269">
        <v>1270</v>
      </c>
      <c r="KH75" s="269">
        <v>415</v>
      </c>
      <c r="KI75" s="254">
        <v>1500</v>
      </c>
      <c r="KJ75" s="247">
        <f t="shared" si="396"/>
        <v>3185</v>
      </c>
      <c r="KK75" s="254"/>
      <c r="KL75" s="254"/>
      <c r="KM75" s="254"/>
      <c r="KN75" s="270"/>
      <c r="KO75" s="262">
        <f>JI75+KF75+KJ75+KN75</f>
        <v>6480</v>
      </c>
      <c r="KP75" s="247"/>
      <c r="KQ75" s="254">
        <f>JE75-JV75</f>
        <v>3520</v>
      </c>
      <c r="KR75" s="247"/>
      <c r="KS75" s="248"/>
      <c r="KT75" s="211">
        <f>JV75-KO75</f>
        <v>0</v>
      </c>
      <c r="KU75" s="211"/>
      <c r="KV75" s="211"/>
      <c r="KW75" s="211"/>
      <c r="KX75" s="211"/>
      <c r="KY75" s="211"/>
      <c r="KZ75" s="211"/>
      <c r="LA75" s="211"/>
      <c r="LB75" s="211"/>
      <c r="LC75" s="211"/>
      <c r="LD75" s="211"/>
      <c r="LF75" s="193"/>
      <c r="LG75" s="193"/>
      <c r="LH75" s="194">
        <f t="shared" si="363"/>
        <v>0</v>
      </c>
      <c r="LI75" s="193">
        <f t="shared" si="364"/>
        <v>0</v>
      </c>
      <c r="LJ75" s="193"/>
      <c r="LK75" s="193"/>
      <c r="LL75" s="193"/>
      <c r="LM75" s="194">
        <f t="shared" si="365"/>
        <v>0</v>
      </c>
      <c r="LN75" s="189"/>
      <c r="LO75" s="189"/>
      <c r="LP75" s="189"/>
      <c r="LQ75" s="194">
        <f t="shared" si="408"/>
        <v>0</v>
      </c>
      <c r="LR75" s="189"/>
      <c r="LS75" s="189"/>
      <c r="LT75" s="189"/>
      <c r="LU75" s="194">
        <f t="shared" si="288"/>
        <v>0</v>
      </c>
      <c r="LV75" s="189"/>
      <c r="LW75" s="189"/>
      <c r="LX75" s="193"/>
      <c r="LY75" s="194">
        <f t="shared" si="289"/>
        <v>0</v>
      </c>
      <c r="LZ75" s="193"/>
      <c r="MA75" s="193"/>
      <c r="MB75" s="193"/>
      <c r="MC75" s="123">
        <f t="shared" si="160"/>
        <v>0</v>
      </c>
      <c r="MD75" s="121">
        <f t="shared" si="366"/>
        <v>0</v>
      </c>
      <c r="ME75" s="189"/>
      <c r="MF75" s="189"/>
      <c r="MG75" s="189"/>
      <c r="MH75" s="194">
        <f t="shared" si="429"/>
        <v>0</v>
      </c>
      <c r="MI75" s="189"/>
      <c r="MJ75" s="189"/>
      <c r="MK75" s="189"/>
      <c r="ML75" s="194">
        <f t="shared" si="430"/>
        <v>0</v>
      </c>
      <c r="MM75" s="189"/>
      <c r="MN75" s="189"/>
      <c r="MO75" s="193"/>
      <c r="MP75" s="194">
        <f t="shared" si="431"/>
        <v>0</v>
      </c>
      <c r="MQ75" s="193"/>
      <c r="MR75" s="193"/>
      <c r="MS75" s="193"/>
      <c r="MT75" s="123">
        <f t="shared" si="293"/>
        <v>0</v>
      </c>
      <c r="MU75" s="121">
        <f t="shared" si="367"/>
        <v>0</v>
      </c>
      <c r="MV75" s="17">
        <f t="shared" si="368"/>
        <v>0</v>
      </c>
      <c r="MW75" s="193">
        <f t="shared" si="79"/>
        <v>0</v>
      </c>
      <c r="MX75" s="194"/>
      <c r="MY75" s="194"/>
      <c r="MZ75" s="115">
        <f t="shared" si="162"/>
        <v>0</v>
      </c>
      <c r="NB75" s="193"/>
      <c r="NC75" s="193"/>
      <c r="ND75" s="194">
        <f t="shared" si="369"/>
        <v>0</v>
      </c>
      <c r="NE75" s="193"/>
      <c r="NF75" s="193"/>
      <c r="NG75" s="193"/>
      <c r="NH75" s="193"/>
      <c r="NI75" s="194">
        <f t="shared" si="370"/>
        <v>0</v>
      </c>
      <c r="NJ75" s="189"/>
      <c r="NK75" s="189"/>
      <c r="NL75" s="189"/>
      <c r="NM75" s="194">
        <f t="shared" si="410"/>
        <v>0</v>
      </c>
      <c r="NN75" s="189"/>
      <c r="NO75" s="189"/>
      <c r="NP75" s="189"/>
      <c r="NQ75" s="194">
        <f t="shared" si="295"/>
        <v>0</v>
      </c>
      <c r="NR75" s="189"/>
      <c r="NS75" s="189"/>
      <c r="NT75" s="193"/>
      <c r="NU75" s="194">
        <f t="shared" si="296"/>
        <v>0</v>
      </c>
      <c r="NV75" s="193"/>
      <c r="NW75" s="193"/>
      <c r="NX75" s="193"/>
      <c r="NY75" s="123">
        <f t="shared" si="163"/>
        <v>0</v>
      </c>
      <c r="NZ75" s="121">
        <f t="shared" si="297"/>
        <v>0</v>
      </c>
      <c r="OA75" s="189"/>
      <c r="OB75" s="189"/>
      <c r="OC75" s="189"/>
      <c r="OD75" s="194">
        <f t="shared" si="411"/>
        <v>0</v>
      </c>
      <c r="OE75" s="189"/>
      <c r="OF75" s="189"/>
      <c r="OG75" s="189"/>
      <c r="OH75" s="194">
        <f t="shared" si="299"/>
        <v>0</v>
      </c>
      <c r="OI75" s="189"/>
      <c r="OJ75" s="189"/>
      <c r="OK75" s="193"/>
      <c r="OL75" s="194">
        <f t="shared" si="300"/>
        <v>0</v>
      </c>
      <c r="OM75" s="193"/>
      <c r="ON75" s="193"/>
      <c r="OO75" s="193"/>
      <c r="OP75" s="123">
        <f t="shared" si="164"/>
        <v>0</v>
      </c>
      <c r="OQ75" s="122">
        <f t="shared" si="301"/>
        <v>0</v>
      </c>
      <c r="OR75" s="17">
        <f t="shared" si="371"/>
        <v>0</v>
      </c>
      <c r="OS75" s="193">
        <f t="shared" si="84"/>
        <v>0</v>
      </c>
      <c r="OT75" s="194"/>
      <c r="OU75" s="194"/>
      <c r="OV75" s="115">
        <f t="shared" si="302"/>
        <v>0</v>
      </c>
      <c r="OX75" s="193"/>
      <c r="OY75" s="193"/>
      <c r="OZ75" s="194">
        <f t="shared" si="372"/>
        <v>0</v>
      </c>
      <c r="PA75" s="193">
        <f t="shared" si="373"/>
        <v>0</v>
      </c>
      <c r="PB75" s="193"/>
      <c r="PC75" s="193"/>
      <c r="PD75" s="193"/>
      <c r="PE75" s="194">
        <f t="shared" si="374"/>
        <v>0</v>
      </c>
      <c r="PG75" s="189"/>
      <c r="PH75" s="189"/>
      <c r="PI75" s="194">
        <f t="shared" si="432"/>
        <v>0</v>
      </c>
      <c r="PJ75" s="189"/>
      <c r="PK75" s="189"/>
      <c r="PL75" s="189"/>
      <c r="PM75" s="194">
        <f t="shared" si="304"/>
        <v>0</v>
      </c>
      <c r="PN75" s="189"/>
      <c r="PO75" s="189"/>
      <c r="PP75" s="193"/>
      <c r="PQ75" s="194">
        <f t="shared" si="305"/>
        <v>0</v>
      </c>
      <c r="PR75" s="193"/>
      <c r="PS75" s="193"/>
      <c r="PT75" s="193"/>
      <c r="PU75" s="123">
        <f t="shared" si="165"/>
        <v>0</v>
      </c>
      <c r="PV75" s="121">
        <f t="shared" si="375"/>
        <v>0</v>
      </c>
      <c r="PW75" s="189"/>
      <c r="PX75" s="189"/>
      <c r="PY75" s="189"/>
      <c r="PZ75" s="194">
        <f t="shared" si="433"/>
        <v>0</v>
      </c>
      <c r="QA75" s="189"/>
      <c r="QB75" s="189"/>
      <c r="QC75" s="189"/>
      <c r="QD75" s="194">
        <f t="shared" si="434"/>
        <v>0</v>
      </c>
      <c r="QE75" s="189"/>
      <c r="QF75" s="189"/>
      <c r="QG75" s="193"/>
      <c r="QH75" s="194">
        <f t="shared" si="308"/>
        <v>0</v>
      </c>
      <c r="QI75" s="193"/>
      <c r="QJ75" s="193"/>
      <c r="QK75" s="193"/>
      <c r="QL75" s="123">
        <f t="shared" si="309"/>
        <v>0</v>
      </c>
      <c r="QM75" s="122">
        <f t="shared" si="310"/>
        <v>0</v>
      </c>
      <c r="QN75" s="17">
        <f t="shared" si="376"/>
        <v>0</v>
      </c>
      <c r="QO75" s="193">
        <f t="shared" si="89"/>
        <v>0</v>
      </c>
      <c r="QP75" s="194"/>
      <c r="QQ75" s="194"/>
      <c r="QR75" s="115">
        <f t="shared" si="129"/>
        <v>0</v>
      </c>
      <c r="QT75" s="193"/>
      <c r="QU75" s="193"/>
      <c r="QV75" s="194">
        <f t="shared" si="377"/>
        <v>0</v>
      </c>
      <c r="QW75" s="193">
        <f t="shared" si="378"/>
        <v>0</v>
      </c>
      <c r="QX75" s="193"/>
      <c r="QY75" s="193"/>
      <c r="QZ75" s="193"/>
      <c r="RA75" s="194">
        <f t="shared" si="379"/>
        <v>0</v>
      </c>
      <c r="RB75" s="189"/>
      <c r="RC75" s="189"/>
      <c r="RD75" s="189"/>
      <c r="RE75" s="194">
        <f t="shared" si="414"/>
        <v>0</v>
      </c>
      <c r="RF75" s="189"/>
      <c r="RG75" s="189"/>
      <c r="RH75" s="189"/>
      <c r="RI75" s="194">
        <f t="shared" si="312"/>
        <v>0</v>
      </c>
      <c r="RJ75" s="189"/>
      <c r="RK75" s="189"/>
      <c r="RL75" s="193"/>
      <c r="RM75" s="194">
        <f t="shared" si="313"/>
        <v>0</v>
      </c>
      <c r="RN75" s="193"/>
      <c r="RO75" s="193"/>
      <c r="RP75" s="193"/>
      <c r="RQ75" s="123">
        <f t="shared" si="314"/>
        <v>0</v>
      </c>
      <c r="RR75" s="121">
        <f t="shared" si="380"/>
        <v>0</v>
      </c>
      <c r="RS75" s="189"/>
      <c r="RT75" s="189"/>
      <c r="RU75" s="189"/>
      <c r="RV75" s="194">
        <f t="shared" si="435"/>
        <v>0</v>
      </c>
      <c r="RW75" s="189"/>
      <c r="RX75" s="189"/>
      <c r="RY75" s="189"/>
      <c r="RZ75" s="194">
        <f t="shared" si="436"/>
        <v>0</v>
      </c>
      <c r="SA75" s="189"/>
      <c r="SB75" s="189"/>
      <c r="SC75" s="193"/>
      <c r="SD75" s="194">
        <f t="shared" si="317"/>
        <v>0</v>
      </c>
      <c r="SE75" s="193"/>
      <c r="SF75" s="193"/>
      <c r="SG75" s="193"/>
      <c r="SH75" s="123">
        <f t="shared" si="318"/>
        <v>0</v>
      </c>
      <c r="SI75" s="122">
        <f t="shared" si="319"/>
        <v>0</v>
      </c>
      <c r="SJ75" s="17">
        <f t="shared" si="381"/>
        <v>0</v>
      </c>
      <c r="SK75" s="193">
        <f t="shared" si="93"/>
        <v>0</v>
      </c>
      <c r="SL75" s="194"/>
      <c r="SM75" s="194"/>
      <c r="SN75" s="115">
        <f t="shared" si="136"/>
        <v>0</v>
      </c>
      <c r="SP75" s="193"/>
      <c r="SQ75" s="193"/>
      <c r="SR75" s="194">
        <f t="shared" si="382"/>
        <v>0</v>
      </c>
      <c r="SS75" s="193">
        <f t="shared" si="383"/>
        <v>0</v>
      </c>
      <c r="ST75" s="193"/>
      <c r="SU75" s="193"/>
      <c r="SV75" s="193"/>
      <c r="SW75" s="194">
        <f t="shared" si="384"/>
        <v>0</v>
      </c>
      <c r="SX75" s="189"/>
      <c r="SY75" s="189"/>
      <c r="SZ75" s="189"/>
      <c r="TA75" s="194">
        <f t="shared" si="437"/>
        <v>0</v>
      </c>
      <c r="TB75" s="189"/>
      <c r="TC75" s="189"/>
      <c r="TD75" s="189"/>
      <c r="TE75" s="194">
        <f t="shared" si="438"/>
        <v>0</v>
      </c>
      <c r="TF75" s="189"/>
      <c r="TG75" s="189"/>
      <c r="TH75" s="193"/>
      <c r="TI75" s="194">
        <f t="shared" si="439"/>
        <v>0</v>
      </c>
      <c r="TJ75" s="193"/>
      <c r="TK75" s="193"/>
      <c r="TL75" s="193"/>
      <c r="TM75" s="123">
        <f t="shared" si="323"/>
        <v>0</v>
      </c>
      <c r="TN75" s="121">
        <f t="shared" si="440"/>
        <v>0</v>
      </c>
      <c r="TO75" s="189"/>
      <c r="TP75" s="189"/>
      <c r="TQ75" s="189"/>
      <c r="TR75" s="194">
        <f t="shared" si="441"/>
        <v>0</v>
      </c>
      <c r="TS75" s="189"/>
      <c r="TT75" s="189"/>
      <c r="TU75" s="189"/>
      <c r="TV75" s="194">
        <f t="shared" si="442"/>
        <v>0</v>
      </c>
      <c r="TW75" s="189"/>
      <c r="TX75" s="189"/>
      <c r="TY75" s="193"/>
      <c r="TZ75" s="194">
        <f t="shared" si="443"/>
        <v>0</v>
      </c>
      <c r="UA75" s="193"/>
      <c r="UB75" s="193"/>
      <c r="UC75" s="193"/>
      <c r="UD75" s="123">
        <f t="shared" si="328"/>
        <v>0</v>
      </c>
      <c r="UE75" s="122">
        <f t="shared" si="444"/>
        <v>0</v>
      </c>
      <c r="UF75" s="17">
        <f t="shared" si="385"/>
        <v>0</v>
      </c>
      <c r="UG75" s="193">
        <f t="shared" si="98"/>
        <v>0</v>
      </c>
      <c r="UH75" s="194"/>
      <c r="UI75" s="194"/>
      <c r="UJ75" s="194"/>
      <c r="UK75" s="115">
        <f t="shared" si="141"/>
        <v>0</v>
      </c>
      <c r="UL75" s="115">
        <f>CK75+EG75+GC75+HZ75+JV75+MD75+NZ75+PV75+RR75+TN75</f>
        <v>14799.91</v>
      </c>
      <c r="UM75" s="115">
        <f>UL75-AF75</f>
        <v>0</v>
      </c>
      <c r="UN75" s="115">
        <f>DB75+EX75+GT75+IQ75+KO75+MU75+OQ75+QM75+SI75+UE75</f>
        <v>11502</v>
      </c>
      <c r="UO75" s="115">
        <f>UN75-AW75</f>
        <v>0</v>
      </c>
      <c r="UP75" s="115"/>
      <c r="UQ75" s="115"/>
      <c r="UR75" s="115">
        <f>BU75+DQ75+FM75+HJ75+JF75+LN75+NJ75+PG75+RB75+SX75</f>
        <v>315</v>
      </c>
      <c r="US75" s="115">
        <f>UR75-P75</f>
        <v>0</v>
      </c>
      <c r="UT75" s="115"/>
      <c r="UU75" s="115"/>
      <c r="UV75" s="115"/>
      <c r="UW75" s="115">
        <f>H75</f>
        <v>10000</v>
      </c>
      <c r="UX75" s="115">
        <f>AF75</f>
        <v>14799.91</v>
      </c>
      <c r="UY75" s="115"/>
      <c r="UZ75" s="115"/>
      <c r="VA75" s="130">
        <f t="shared" si="386"/>
        <v>0</v>
      </c>
      <c r="VB75" s="193">
        <f>BM75+DI75+FE75+HB75+IX75+LF75+NB75+OX75+QT75+SP75</f>
        <v>10000</v>
      </c>
      <c r="VC75" s="193">
        <f>BN75+DJ75+FF75+HC75+IY75+LG75+NC75+OY75+QU75+SQ75</f>
        <v>0</v>
      </c>
      <c r="VD75" s="194">
        <f t="shared" si="330"/>
        <v>10000</v>
      </c>
      <c r="VE75" s="193">
        <f t="shared" si="387"/>
        <v>10000</v>
      </c>
      <c r="VF75" s="193"/>
      <c r="VG75" s="193"/>
      <c r="VH75" s="193"/>
      <c r="VI75" s="194">
        <f t="shared" si="388"/>
        <v>10000</v>
      </c>
      <c r="VJ75" s="189"/>
      <c r="VK75" s="189"/>
      <c r="VL75" s="189"/>
      <c r="VM75" s="194">
        <f t="shared" si="418"/>
        <v>0</v>
      </c>
      <c r="VN75" s="189"/>
      <c r="VO75" s="189"/>
      <c r="VP75" s="189"/>
      <c r="VQ75" s="194">
        <f t="shared" si="332"/>
        <v>0</v>
      </c>
      <c r="VR75" s="189"/>
      <c r="VS75" s="189"/>
      <c r="VT75" s="193"/>
      <c r="VU75" s="194">
        <f t="shared" si="333"/>
        <v>0</v>
      </c>
      <c r="VV75" s="193"/>
      <c r="VW75" s="193"/>
      <c r="VX75" s="193"/>
      <c r="VY75" s="193"/>
      <c r="VZ75" s="121">
        <f t="shared" si="334"/>
        <v>0</v>
      </c>
      <c r="WA75" s="189"/>
      <c r="WB75" s="189"/>
      <c r="WC75" s="189"/>
      <c r="WD75" s="194">
        <f t="shared" si="419"/>
        <v>0</v>
      </c>
      <c r="WE75" s="189"/>
      <c r="WF75" s="189"/>
      <c r="WG75" s="189"/>
      <c r="WH75" s="194">
        <f t="shared" si="336"/>
        <v>0</v>
      </c>
      <c r="WI75" s="189"/>
      <c r="WJ75" s="189"/>
      <c r="WK75" s="193"/>
      <c r="WL75" s="194">
        <f t="shared" si="337"/>
        <v>0</v>
      </c>
      <c r="WM75" s="193"/>
      <c r="WN75" s="193"/>
      <c r="WO75" s="193"/>
      <c r="WP75" s="193"/>
      <c r="WQ75" s="122">
        <f t="shared" si="338"/>
        <v>0</v>
      </c>
      <c r="WR75" s="129">
        <f t="shared" si="389"/>
        <v>0</v>
      </c>
      <c r="WS75" s="120"/>
      <c r="WT75" s="194"/>
      <c r="WU75" s="194"/>
      <c r="WV75" s="115">
        <f t="shared" si="339"/>
        <v>0</v>
      </c>
      <c r="WY75" s="115">
        <f>VI75-BT75-DP75-FL75-HI75-JE75-LM75-NI75-PE75-RA75-SW75</f>
        <v>0</v>
      </c>
      <c r="WZ75" s="115">
        <f>VD75-BO75-DK75-FG75-HD75-IZ75-LH75-ND75-OZ75-QV75-SR75</f>
        <v>0</v>
      </c>
    </row>
    <row r="76" spans="1:624" s="116" customFormat="1" ht="13.5" x14ac:dyDescent="0.25">
      <c r="A76" s="444"/>
      <c r="B76" s="416" t="s">
        <v>161</v>
      </c>
      <c r="C76" s="421"/>
      <c r="D76" s="421"/>
      <c r="E76" s="419"/>
      <c r="F76" s="307"/>
      <c r="G76" s="317" t="s">
        <v>162</v>
      </c>
      <c r="H76" s="250">
        <f>BM76+DI76+FE76+HB76+IX76+LF76+NB76+OX76+QT76+SP76</f>
        <v>41500</v>
      </c>
      <c r="I76" s="250">
        <f>BN76+DJ76+FF76+HC76+IY76+LG76+NC76+OY76+QU76+SQ76</f>
        <v>0</v>
      </c>
      <c r="J76" s="238">
        <f t="shared" si="340"/>
        <v>41500</v>
      </c>
      <c r="K76" s="250">
        <f t="shared" si="341"/>
        <v>41500</v>
      </c>
      <c r="L76" s="250"/>
      <c r="M76" s="250"/>
      <c r="N76" s="250"/>
      <c r="O76" s="238">
        <f t="shared" si="342"/>
        <v>41500</v>
      </c>
      <c r="P76" s="250">
        <f>BU76+DQ76+FM76+HJ76+JF76+LN76+NJ76+PF76+RB76+SX76</f>
        <v>20246.919999999998</v>
      </c>
      <c r="Q76" s="250">
        <f>BV76+DR76+FN76+HK76+JG76+LO76+NK76+PG76+RC76+SY76</f>
        <v>28590.67</v>
      </c>
      <c r="R76" s="250">
        <f>BW76+DS76+FO76+HL76+JH76+LP76+NL76+PH76+RD76+SZ76</f>
        <v>12038</v>
      </c>
      <c r="S76" s="238">
        <f t="shared" si="254"/>
        <v>60875.59</v>
      </c>
      <c r="T76" s="250">
        <f>BY76+DU76+FQ76+HN76+JJ76+LR76+NN76+PJ76+RF76+TB76</f>
        <v>2867.14</v>
      </c>
      <c r="U76" s="250">
        <f>BZ76+DV76+FR76+HO76+JK76+LS76+NO76+PK76+RG76+TC76</f>
        <v>6131.83</v>
      </c>
      <c r="V76" s="250">
        <f>CA76+DW76+FS76+HP76+JL76+LT76+NP76+PL76+RH76+TD76</f>
        <v>729.64</v>
      </c>
      <c r="W76" s="238">
        <f t="shared" si="255"/>
        <v>9728.6099999999988</v>
      </c>
      <c r="X76" s="250">
        <f>CC76+DY76+FU76+HR76+JN76+LV76+NR76+PN76+RJ76+TF76</f>
        <v>1979</v>
      </c>
      <c r="Y76" s="250">
        <f>CD76+DZ76+FV76+HS76+JO76+LW76+NS76+PO76+RK76+TG76</f>
        <v>4185.1499999999996</v>
      </c>
      <c r="Z76" s="250">
        <f>CE76+EA76+FW76+HT76+JP76+LX76+NT76+PP76+RL76+TH76</f>
        <v>633</v>
      </c>
      <c r="AA76" s="238">
        <f t="shared" si="256"/>
        <v>6797.15</v>
      </c>
      <c r="AB76" s="250">
        <f>CG76+EC76+FY76+HV76+JR76+LZ76+NV76+PR76+RN76+TJ76</f>
        <v>0</v>
      </c>
      <c r="AC76" s="250">
        <f>CH76+ED76+FZ76+HW76+JS76+MA76+NW76+PS76+RO76+TK76</f>
        <v>0</v>
      </c>
      <c r="AD76" s="250">
        <f>CI76+EE76+GA76+HX76+JT76+MB76+NX76+PT76+RP76+TL76</f>
        <v>0</v>
      </c>
      <c r="AE76" s="250">
        <f t="shared" si="257"/>
        <v>0</v>
      </c>
      <c r="AF76" s="238">
        <f t="shared" si="343"/>
        <v>77401.349999999991</v>
      </c>
      <c r="AG76" s="250">
        <f>CL76+EH76+GD76+IA76+JW76+ME76+OA76+PW76+RS76+TO76</f>
        <v>20246.919999999998</v>
      </c>
      <c r="AH76" s="250">
        <f>CM76+EI76+GE76+IB76+JZ76+MF76+OB76+PX76+RT76+TP76</f>
        <v>19930.14</v>
      </c>
      <c r="AI76" s="250">
        <f>CN76+EJ76+GF76+IC76+KA76+MG76+OC76+PY76+RU76+TQ76</f>
        <v>12038</v>
      </c>
      <c r="AJ76" s="238">
        <f t="shared" si="258"/>
        <v>52215.06</v>
      </c>
      <c r="AK76" s="250">
        <f>CP76+EL76+GH76+IE76+KC76+MI76+OE76+QA76+RW76+TS76</f>
        <v>2867.14</v>
      </c>
      <c r="AL76" s="250">
        <f>CQ76+EM76+GI76+IF76+KD76+MJ76+OF76+QB76+RX76+TT76</f>
        <v>6131.83</v>
      </c>
      <c r="AM76" s="250">
        <f>CR76+EN76+GJ76+IG76+KE76+MK76+OG76+QC76+RY76+TU76</f>
        <v>729.64</v>
      </c>
      <c r="AN76" s="238">
        <f t="shared" si="259"/>
        <v>9728.6099999999988</v>
      </c>
      <c r="AO76" s="250">
        <f>CT76+EP76+GL76+II76+KG76+MM76+OI76+QE76+SA76+TW76</f>
        <v>1979</v>
      </c>
      <c r="AP76" s="250">
        <f>CU76+EQ76+GM76+IJ76+KH76+MN76+OJ76+QF76+SB76+TX76</f>
        <v>4185.1499999999996</v>
      </c>
      <c r="AQ76" s="250">
        <f>CV76+ER76+GN76+IK76+KI76+MO76+OK76+QG76+SC76+TY76</f>
        <v>633</v>
      </c>
      <c r="AR76" s="238">
        <f t="shared" si="260"/>
        <v>6797.15</v>
      </c>
      <c r="AS76" s="250">
        <f>CX76+ET76+GP76+IM76+KK76+MQ76+OM76+QI76+SE76+UA76</f>
        <v>0</v>
      </c>
      <c r="AT76" s="250">
        <f>CY76+EU76+GQ76+IN76+KL76+MR76+ON76+QJ76+SF76+UB76</f>
        <v>0</v>
      </c>
      <c r="AU76" s="250">
        <f>CZ76+EV76+GR76+IO76+KM76+MS76+OO76+QK76+SG76+UC76</f>
        <v>0</v>
      </c>
      <c r="AV76" s="238">
        <f t="shared" si="261"/>
        <v>0</v>
      </c>
      <c r="AW76" s="238">
        <f t="shared" si="344"/>
        <v>68740.819999999992</v>
      </c>
      <c r="AX76" s="250">
        <f t="shared" si="47"/>
        <v>0</v>
      </c>
      <c r="AY76" s="238">
        <f t="shared" si="345"/>
        <v>-35901.349999999991</v>
      </c>
      <c r="AZ76" s="238">
        <f>DE76+FA76+GW76+IT76+KR76+MX76+OT76+QP76+SL76+UH76</f>
        <v>0</v>
      </c>
      <c r="BA76" s="238">
        <f>DF76+FB76+GX76+IU76+KS76+MY76+OU76+QQ76+SM76+UI76</f>
        <v>0</v>
      </c>
      <c r="BB76" s="239">
        <f>CK76+EG76+GC76+HZ76+JV76+MD76+NZ76+PV76+RR76+TN76</f>
        <v>77401.350000000006</v>
      </c>
      <c r="BC76" s="239">
        <f t="shared" si="45"/>
        <v>0</v>
      </c>
      <c r="BD76" s="238">
        <f>AZ76-DE76-FA76-GW76-IT76-KR76-MX76-OT76-QP76-SL76-UH76</f>
        <v>0</v>
      </c>
      <c r="BE76" s="240"/>
      <c r="BF76" s="241">
        <f t="shared" si="15"/>
        <v>-41500</v>
      </c>
      <c r="BG76" s="241">
        <f t="shared" si="49"/>
        <v>0</v>
      </c>
      <c r="BH76" s="242"/>
      <c r="BI76" s="242"/>
      <c r="BJ76" s="241"/>
      <c r="BK76" s="285"/>
      <c r="BL76" s="251">
        <f>DI76+FE76+HB76+IX76+LF76+NB76+OX76+QT76+SP76</f>
        <v>41500</v>
      </c>
      <c r="BM76" s="285"/>
      <c r="BN76" s="251"/>
      <c r="BO76" s="238">
        <f t="shared" si="346"/>
        <v>0</v>
      </c>
      <c r="BP76" s="251">
        <f t="shared" si="347"/>
        <v>0</v>
      </c>
      <c r="BQ76" s="251"/>
      <c r="BR76" s="251"/>
      <c r="BS76" s="251"/>
      <c r="BT76" s="238">
        <f t="shared" si="348"/>
        <v>0</v>
      </c>
      <c r="BU76" s="251">
        <v>8467.67</v>
      </c>
      <c r="BV76" s="251">
        <v>7479.12</v>
      </c>
      <c r="BW76" s="251"/>
      <c r="BX76" s="238">
        <f t="shared" si="50"/>
        <v>15946.79</v>
      </c>
      <c r="BY76" s="251"/>
      <c r="BZ76" s="251"/>
      <c r="CA76" s="251"/>
      <c r="CB76" s="238">
        <f t="shared" si="51"/>
        <v>0</v>
      </c>
      <c r="CC76" s="251"/>
      <c r="CD76" s="251"/>
      <c r="CE76" s="251"/>
      <c r="CF76" s="238">
        <f t="shared" si="104"/>
        <v>0</v>
      </c>
      <c r="CG76" s="251"/>
      <c r="CH76" s="251"/>
      <c r="CI76" s="251"/>
      <c r="CJ76" s="251">
        <f t="shared" si="390"/>
        <v>0</v>
      </c>
      <c r="CK76" s="238">
        <f t="shared" si="149"/>
        <v>15946.79</v>
      </c>
      <c r="CL76" s="251">
        <v>8467.67</v>
      </c>
      <c r="CM76" s="251">
        <v>7479.12</v>
      </c>
      <c r="CN76" s="251"/>
      <c r="CO76" s="238">
        <f t="shared" si="427"/>
        <v>15946.79</v>
      </c>
      <c r="CP76" s="251"/>
      <c r="CQ76" s="251"/>
      <c r="CR76" s="251"/>
      <c r="CS76" s="238">
        <f t="shared" si="428"/>
        <v>0</v>
      </c>
      <c r="CT76" s="251"/>
      <c r="CU76" s="251"/>
      <c r="CV76" s="251"/>
      <c r="CW76" s="238">
        <f t="shared" si="445"/>
        <v>0</v>
      </c>
      <c r="CX76" s="251"/>
      <c r="CY76" s="251"/>
      <c r="CZ76" s="251"/>
      <c r="DA76" s="251">
        <f t="shared" si="391"/>
        <v>0</v>
      </c>
      <c r="DB76" s="238">
        <f t="shared" si="349"/>
        <v>15946.79</v>
      </c>
      <c r="DC76" s="251"/>
      <c r="DD76" s="251">
        <f t="shared" si="150"/>
        <v>-15946.79</v>
      </c>
      <c r="DE76" s="238"/>
      <c r="DF76" s="238"/>
      <c r="DG76" s="243">
        <f t="shared" si="151"/>
        <v>0</v>
      </c>
      <c r="DH76" s="244"/>
      <c r="DI76" s="250"/>
      <c r="DJ76" s="250"/>
      <c r="DK76" s="250">
        <f t="shared" si="350"/>
        <v>0</v>
      </c>
      <c r="DL76" s="250">
        <f t="shared" si="351"/>
        <v>0</v>
      </c>
      <c r="DM76" s="250"/>
      <c r="DN76" s="250"/>
      <c r="DO76" s="250"/>
      <c r="DP76" s="238">
        <f t="shared" si="352"/>
        <v>0</v>
      </c>
      <c r="DQ76" s="250">
        <v>6589.01</v>
      </c>
      <c r="DR76" s="250">
        <v>7651.68</v>
      </c>
      <c r="DS76" s="250"/>
      <c r="DT76" s="238">
        <f t="shared" si="265"/>
        <v>14240.69</v>
      </c>
      <c r="DU76" s="250"/>
      <c r="DV76" s="250"/>
      <c r="DW76" s="250"/>
      <c r="DX76" s="238">
        <f t="shared" si="266"/>
        <v>0</v>
      </c>
      <c r="DY76" s="250"/>
      <c r="DZ76" s="250"/>
      <c r="EA76" s="250"/>
      <c r="EB76" s="238">
        <f t="shared" si="267"/>
        <v>0</v>
      </c>
      <c r="EC76" s="250"/>
      <c r="ED76" s="318"/>
      <c r="EE76" s="250"/>
      <c r="EF76" s="265">
        <f t="shared" si="152"/>
        <v>0</v>
      </c>
      <c r="EG76" s="259">
        <f t="shared" si="353"/>
        <v>14240.69</v>
      </c>
      <c r="EH76" s="250">
        <v>6589.01</v>
      </c>
      <c r="EI76" s="250">
        <v>7651.68</v>
      </c>
      <c r="EJ76" s="250"/>
      <c r="EK76" s="238">
        <f t="shared" si="403"/>
        <v>14240.69</v>
      </c>
      <c r="EL76" s="250"/>
      <c r="EM76" s="250"/>
      <c r="EN76" s="250"/>
      <c r="EO76" s="238">
        <f t="shared" si="59"/>
        <v>0</v>
      </c>
      <c r="EP76" s="250"/>
      <c r="EQ76" s="250"/>
      <c r="ER76" s="250"/>
      <c r="ES76" s="238">
        <f t="shared" si="268"/>
        <v>0</v>
      </c>
      <c r="ET76" s="250"/>
      <c r="EU76" s="318"/>
      <c r="EV76" s="250"/>
      <c r="EW76" s="265">
        <f t="shared" si="154"/>
        <v>0</v>
      </c>
      <c r="EX76" s="260">
        <f t="shared" si="269"/>
        <v>14240.69</v>
      </c>
      <c r="EY76" s="238">
        <f t="shared" si="354"/>
        <v>0</v>
      </c>
      <c r="EZ76" s="250">
        <f t="shared" si="155"/>
        <v>-14240.69</v>
      </c>
      <c r="FA76" s="238"/>
      <c r="FB76" s="238"/>
      <c r="FC76" s="246">
        <f t="shared" si="108"/>
        <v>0</v>
      </c>
      <c r="FD76" s="244"/>
      <c r="FE76" s="250"/>
      <c r="FF76" s="250"/>
      <c r="FG76" s="250">
        <f t="shared" si="355"/>
        <v>0</v>
      </c>
      <c r="FH76" s="250">
        <f t="shared" si="356"/>
        <v>0</v>
      </c>
      <c r="FI76" s="250"/>
      <c r="FJ76" s="250"/>
      <c r="FK76" s="250"/>
      <c r="FL76" s="238">
        <f t="shared" si="357"/>
        <v>0</v>
      </c>
      <c r="FM76" s="267">
        <v>2139.5300000000002</v>
      </c>
      <c r="FN76" s="267">
        <v>2799.34</v>
      </c>
      <c r="FO76" s="267"/>
      <c r="FP76" s="238">
        <f t="shared" si="404"/>
        <v>4938.8700000000008</v>
      </c>
      <c r="FQ76" s="267"/>
      <c r="FR76" s="267"/>
      <c r="FS76" s="267"/>
      <c r="FT76" s="238">
        <f t="shared" si="271"/>
        <v>0</v>
      </c>
      <c r="FU76" s="267"/>
      <c r="FV76" s="267"/>
      <c r="FW76" s="250"/>
      <c r="FX76" s="238">
        <f t="shared" si="272"/>
        <v>0</v>
      </c>
      <c r="FY76" s="250"/>
      <c r="FZ76" s="250"/>
      <c r="GA76" s="250"/>
      <c r="GB76" s="265">
        <f t="shared" si="156"/>
        <v>0</v>
      </c>
      <c r="GC76" s="259">
        <f t="shared" si="358"/>
        <v>4938.8700000000008</v>
      </c>
      <c r="GD76" s="267">
        <v>2139.5300000000002</v>
      </c>
      <c r="GE76" s="267">
        <v>2799.34</v>
      </c>
      <c r="GF76" s="267"/>
      <c r="GG76" s="238">
        <f t="shared" si="405"/>
        <v>4938.8700000000008</v>
      </c>
      <c r="GH76" s="267"/>
      <c r="GI76" s="267"/>
      <c r="GJ76" s="267"/>
      <c r="GK76" s="238">
        <f t="shared" si="274"/>
        <v>0</v>
      </c>
      <c r="GL76" s="267"/>
      <c r="GM76" s="267"/>
      <c r="GN76" s="250"/>
      <c r="GO76" s="238">
        <f t="shared" si="275"/>
        <v>0</v>
      </c>
      <c r="GP76" s="250"/>
      <c r="GQ76" s="250"/>
      <c r="GR76" s="250"/>
      <c r="GS76" s="265">
        <f t="shared" si="157"/>
        <v>0</v>
      </c>
      <c r="GT76" s="260">
        <f t="shared" si="276"/>
        <v>4938.8700000000008</v>
      </c>
      <c r="GU76" s="238">
        <f t="shared" si="359"/>
        <v>0</v>
      </c>
      <c r="GV76" s="250">
        <f t="shared" si="67"/>
        <v>-4938.8700000000008</v>
      </c>
      <c r="GW76" s="238"/>
      <c r="GX76" s="238"/>
      <c r="GY76" s="246">
        <f t="shared" si="112"/>
        <v>0</v>
      </c>
      <c r="GZ76" s="244"/>
      <c r="HA76" s="244"/>
      <c r="HB76" s="250"/>
      <c r="HC76" s="250"/>
      <c r="HD76" s="250">
        <f t="shared" si="392"/>
        <v>0</v>
      </c>
      <c r="HE76" s="250">
        <f t="shared" si="360"/>
        <v>0</v>
      </c>
      <c r="HF76" s="250"/>
      <c r="HG76" s="250"/>
      <c r="HH76" s="238"/>
      <c r="HI76" s="238">
        <f t="shared" si="361"/>
        <v>0</v>
      </c>
      <c r="HJ76" s="267"/>
      <c r="HK76" s="267">
        <v>8660.5300000000007</v>
      </c>
      <c r="HL76" s="267"/>
      <c r="HM76" s="238">
        <f t="shared" si="406"/>
        <v>8660.5300000000007</v>
      </c>
      <c r="HN76" s="267"/>
      <c r="HO76" s="267"/>
      <c r="HP76" s="267"/>
      <c r="HQ76" s="238">
        <f t="shared" si="278"/>
        <v>0</v>
      </c>
      <c r="HR76" s="267"/>
      <c r="HS76" s="267"/>
      <c r="HT76" s="250"/>
      <c r="HU76" s="238">
        <f t="shared" si="279"/>
        <v>0</v>
      </c>
      <c r="HV76" s="250"/>
      <c r="HW76" s="250"/>
      <c r="HX76" s="250"/>
      <c r="HY76" s="265">
        <f t="shared" si="158"/>
        <v>0</v>
      </c>
      <c r="HZ76" s="259">
        <f t="shared" si="280"/>
        <v>8660.5300000000007</v>
      </c>
      <c r="IA76" s="267"/>
      <c r="IB76" s="267"/>
      <c r="IC76" s="267"/>
      <c r="ID76" s="238">
        <f t="shared" si="407"/>
        <v>0</v>
      </c>
      <c r="IE76" s="267"/>
      <c r="IF76" s="267"/>
      <c r="IG76" s="267"/>
      <c r="IH76" s="238">
        <f t="shared" si="282"/>
        <v>0</v>
      </c>
      <c r="II76" s="267"/>
      <c r="IJ76" s="267"/>
      <c r="IK76" s="250"/>
      <c r="IL76" s="238">
        <f t="shared" si="283"/>
        <v>0</v>
      </c>
      <c r="IM76" s="250"/>
      <c r="IN76" s="250"/>
      <c r="IO76" s="250"/>
      <c r="IP76" s="265">
        <f t="shared" si="284"/>
        <v>0</v>
      </c>
      <c r="IQ76" s="260">
        <f t="shared" si="285"/>
        <v>0</v>
      </c>
      <c r="IR76" s="238">
        <f t="shared" si="362"/>
        <v>0</v>
      </c>
      <c r="IS76" s="250">
        <f t="shared" si="73"/>
        <v>-8660.5300000000007</v>
      </c>
      <c r="IT76" s="238"/>
      <c r="IU76" s="238"/>
      <c r="IV76" s="246">
        <f t="shared" si="286"/>
        <v>8660.5300000000007</v>
      </c>
      <c r="IW76" s="244"/>
      <c r="IX76" s="254">
        <f>42000-500</f>
        <v>41500</v>
      </c>
      <c r="IY76" s="254"/>
      <c r="IZ76" s="247">
        <f t="shared" si="446"/>
        <v>41500</v>
      </c>
      <c r="JA76" s="254">
        <f t="shared" si="447"/>
        <v>41500</v>
      </c>
      <c r="JB76" s="254"/>
      <c r="JC76" s="254"/>
      <c r="JD76" s="254"/>
      <c r="JE76" s="247">
        <f t="shared" si="448"/>
        <v>41500</v>
      </c>
      <c r="JF76" s="269">
        <v>1050.71</v>
      </c>
      <c r="JG76" s="269"/>
      <c r="JH76" s="269">
        <v>12038</v>
      </c>
      <c r="JI76" s="247">
        <f t="shared" si="394"/>
        <v>13088.71</v>
      </c>
      <c r="JJ76" s="269">
        <v>2867.14</v>
      </c>
      <c r="JK76" s="269">
        <v>6131.83</v>
      </c>
      <c r="JL76" s="269">
        <v>729.64</v>
      </c>
      <c r="JM76" s="247">
        <f>JJ76+JK76+JL76</f>
        <v>9728.6099999999988</v>
      </c>
      <c r="JN76" s="269">
        <v>1979</v>
      </c>
      <c r="JO76" s="269">
        <v>4185.1499999999996</v>
      </c>
      <c r="JP76" s="254">
        <v>633</v>
      </c>
      <c r="JQ76" s="247">
        <f t="shared" si="393"/>
        <v>6797.15</v>
      </c>
      <c r="JR76" s="254"/>
      <c r="JS76" s="254"/>
      <c r="JT76" s="254"/>
      <c r="JU76" s="270"/>
      <c r="JV76" s="261">
        <f t="shared" si="395"/>
        <v>29614.47</v>
      </c>
      <c r="JW76" s="559">
        <v>1050.71</v>
      </c>
      <c r="JX76" s="588"/>
      <c r="JY76" s="589"/>
      <c r="JZ76" s="572"/>
      <c r="KA76" s="269">
        <v>12038</v>
      </c>
      <c r="KB76" s="247">
        <f>JW76+JZ76+KA76</f>
        <v>13088.71</v>
      </c>
      <c r="KC76" s="269">
        <v>2867.14</v>
      </c>
      <c r="KD76" s="269">
        <v>6131.83</v>
      </c>
      <c r="KE76" s="269">
        <v>729.64</v>
      </c>
      <c r="KF76" s="247">
        <f>KC76+KD76+KE76</f>
        <v>9728.6099999999988</v>
      </c>
      <c r="KG76" s="269">
        <v>1979</v>
      </c>
      <c r="KH76" s="269">
        <v>4185.1499999999996</v>
      </c>
      <c r="KI76" s="254">
        <v>633</v>
      </c>
      <c r="KJ76" s="247">
        <f t="shared" si="396"/>
        <v>6797.15</v>
      </c>
      <c r="KK76" s="254"/>
      <c r="KL76" s="254"/>
      <c r="KM76" s="254"/>
      <c r="KN76" s="270"/>
      <c r="KO76" s="262">
        <f>JI76+KF76+KJ76+KN76</f>
        <v>29614.47</v>
      </c>
      <c r="KP76" s="247"/>
      <c r="KQ76" s="254">
        <f>JE76-JV76</f>
        <v>11885.529999999999</v>
      </c>
      <c r="KR76" s="247"/>
      <c r="KS76" s="248"/>
      <c r="KT76" s="211">
        <f>JV76-KO76</f>
        <v>0</v>
      </c>
      <c r="KU76" s="211"/>
      <c r="KV76" s="211"/>
      <c r="KW76" s="211"/>
      <c r="KX76" s="211"/>
      <c r="KY76" s="211"/>
      <c r="KZ76" s="211"/>
      <c r="LA76" s="211"/>
      <c r="LB76" s="211"/>
      <c r="LC76" s="211"/>
      <c r="LD76" s="211"/>
      <c r="LF76" s="193"/>
      <c r="LG76" s="193"/>
      <c r="LH76" s="194">
        <f t="shared" si="363"/>
        <v>0</v>
      </c>
      <c r="LI76" s="193">
        <f t="shared" si="364"/>
        <v>0</v>
      </c>
      <c r="LJ76" s="193"/>
      <c r="LK76" s="193"/>
      <c r="LL76" s="193"/>
      <c r="LM76" s="194">
        <f t="shared" si="365"/>
        <v>0</v>
      </c>
      <c r="LN76" s="189"/>
      <c r="LO76" s="189"/>
      <c r="LP76" s="189"/>
      <c r="LQ76" s="194">
        <f t="shared" si="408"/>
        <v>0</v>
      </c>
      <c r="LR76" s="189"/>
      <c r="LS76" s="189"/>
      <c r="LT76" s="189"/>
      <c r="LU76" s="194">
        <f t="shared" si="288"/>
        <v>0</v>
      </c>
      <c r="LV76" s="189"/>
      <c r="LW76" s="189"/>
      <c r="LX76" s="193"/>
      <c r="LY76" s="194">
        <f t="shared" si="289"/>
        <v>0</v>
      </c>
      <c r="LZ76" s="193"/>
      <c r="MA76" s="193"/>
      <c r="MB76" s="193"/>
      <c r="MC76" s="123">
        <f t="shared" si="160"/>
        <v>0</v>
      </c>
      <c r="MD76" s="121">
        <f t="shared" si="366"/>
        <v>0</v>
      </c>
      <c r="ME76" s="189"/>
      <c r="MF76" s="189"/>
      <c r="MG76" s="189"/>
      <c r="MH76" s="194">
        <f t="shared" si="429"/>
        <v>0</v>
      </c>
      <c r="MI76" s="189"/>
      <c r="MJ76" s="189"/>
      <c r="MK76" s="189"/>
      <c r="ML76" s="194">
        <f t="shared" si="430"/>
        <v>0</v>
      </c>
      <c r="MM76" s="189"/>
      <c r="MN76" s="189"/>
      <c r="MO76" s="193"/>
      <c r="MP76" s="194">
        <f t="shared" si="431"/>
        <v>0</v>
      </c>
      <c r="MQ76" s="193"/>
      <c r="MR76" s="193"/>
      <c r="MS76" s="193"/>
      <c r="MT76" s="123">
        <f t="shared" si="293"/>
        <v>0</v>
      </c>
      <c r="MU76" s="121">
        <f t="shared" si="367"/>
        <v>0</v>
      </c>
      <c r="MV76" s="17">
        <f t="shared" si="368"/>
        <v>0</v>
      </c>
      <c r="MW76" s="193">
        <f t="shared" si="79"/>
        <v>0</v>
      </c>
      <c r="MX76" s="194"/>
      <c r="MY76" s="194"/>
      <c r="MZ76" s="115">
        <f t="shared" si="162"/>
        <v>0</v>
      </c>
      <c r="NB76" s="193"/>
      <c r="NC76" s="193"/>
      <c r="ND76" s="194">
        <f t="shared" si="369"/>
        <v>0</v>
      </c>
      <c r="NE76" s="193"/>
      <c r="NF76" s="193"/>
      <c r="NG76" s="193"/>
      <c r="NH76" s="193"/>
      <c r="NI76" s="194">
        <f t="shared" si="370"/>
        <v>0</v>
      </c>
      <c r="NJ76" s="189"/>
      <c r="NK76" s="189"/>
      <c r="NL76" s="189"/>
      <c r="NM76" s="194">
        <f t="shared" si="410"/>
        <v>0</v>
      </c>
      <c r="NN76" s="189"/>
      <c r="NO76" s="189"/>
      <c r="NP76" s="189"/>
      <c r="NQ76" s="194">
        <f t="shared" si="295"/>
        <v>0</v>
      </c>
      <c r="NR76" s="189"/>
      <c r="NS76" s="189"/>
      <c r="NT76" s="193"/>
      <c r="NU76" s="194">
        <f t="shared" si="296"/>
        <v>0</v>
      </c>
      <c r="NV76" s="193"/>
      <c r="NW76" s="193"/>
      <c r="NX76" s="193"/>
      <c r="NY76" s="123">
        <f t="shared" si="163"/>
        <v>0</v>
      </c>
      <c r="NZ76" s="121">
        <f t="shared" si="297"/>
        <v>0</v>
      </c>
      <c r="OA76" s="189"/>
      <c r="OB76" s="189"/>
      <c r="OC76" s="189"/>
      <c r="OD76" s="194">
        <f t="shared" si="411"/>
        <v>0</v>
      </c>
      <c r="OE76" s="189"/>
      <c r="OF76" s="189"/>
      <c r="OG76" s="189"/>
      <c r="OH76" s="194">
        <f t="shared" si="299"/>
        <v>0</v>
      </c>
      <c r="OI76" s="189"/>
      <c r="OJ76" s="189"/>
      <c r="OK76" s="193"/>
      <c r="OL76" s="194">
        <f t="shared" si="300"/>
        <v>0</v>
      </c>
      <c r="OM76" s="193"/>
      <c r="ON76" s="193"/>
      <c r="OO76" s="193"/>
      <c r="OP76" s="123">
        <f t="shared" si="164"/>
        <v>0</v>
      </c>
      <c r="OQ76" s="122">
        <f t="shared" si="301"/>
        <v>0</v>
      </c>
      <c r="OR76" s="17">
        <f t="shared" si="371"/>
        <v>0</v>
      </c>
      <c r="OS76" s="193">
        <f t="shared" si="84"/>
        <v>0</v>
      </c>
      <c r="OT76" s="194"/>
      <c r="OU76" s="194"/>
      <c r="OV76" s="115">
        <f t="shared" si="302"/>
        <v>0</v>
      </c>
      <c r="OX76" s="193"/>
      <c r="OY76" s="193"/>
      <c r="OZ76" s="194">
        <f t="shared" si="372"/>
        <v>0</v>
      </c>
      <c r="PA76" s="193">
        <f t="shared" si="373"/>
        <v>0</v>
      </c>
      <c r="PB76" s="193"/>
      <c r="PC76" s="193"/>
      <c r="PD76" s="193"/>
      <c r="PE76" s="194">
        <f t="shared" si="374"/>
        <v>0</v>
      </c>
      <c r="PG76" s="189"/>
      <c r="PH76" s="189"/>
      <c r="PI76" s="194">
        <f t="shared" si="432"/>
        <v>0</v>
      </c>
      <c r="PJ76" s="189"/>
      <c r="PK76" s="189"/>
      <c r="PL76" s="189"/>
      <c r="PM76" s="194">
        <f t="shared" si="304"/>
        <v>0</v>
      </c>
      <c r="PN76" s="189"/>
      <c r="PO76" s="189"/>
      <c r="PP76" s="193"/>
      <c r="PQ76" s="194">
        <f t="shared" si="305"/>
        <v>0</v>
      </c>
      <c r="PR76" s="193"/>
      <c r="PS76" s="193"/>
      <c r="PT76" s="193"/>
      <c r="PU76" s="123">
        <f t="shared" si="165"/>
        <v>0</v>
      </c>
      <c r="PV76" s="121">
        <f t="shared" si="375"/>
        <v>0</v>
      </c>
      <c r="PW76" s="189"/>
      <c r="PX76" s="189"/>
      <c r="PY76" s="189"/>
      <c r="PZ76" s="194">
        <f t="shared" si="433"/>
        <v>0</v>
      </c>
      <c r="QA76" s="189"/>
      <c r="QB76" s="189"/>
      <c r="QC76" s="189"/>
      <c r="QD76" s="194">
        <f t="shared" si="434"/>
        <v>0</v>
      </c>
      <c r="QE76" s="189"/>
      <c r="QF76" s="189"/>
      <c r="QG76" s="193"/>
      <c r="QH76" s="194">
        <f t="shared" si="308"/>
        <v>0</v>
      </c>
      <c r="QI76" s="193"/>
      <c r="QJ76" s="193"/>
      <c r="QK76" s="193"/>
      <c r="QL76" s="123">
        <f t="shared" si="309"/>
        <v>0</v>
      </c>
      <c r="QM76" s="122">
        <f t="shared" si="310"/>
        <v>0</v>
      </c>
      <c r="QN76" s="17">
        <f t="shared" si="376"/>
        <v>0</v>
      </c>
      <c r="QO76" s="193">
        <f t="shared" si="89"/>
        <v>0</v>
      </c>
      <c r="QP76" s="194"/>
      <c r="QQ76" s="194"/>
      <c r="QR76" s="115">
        <f t="shared" si="129"/>
        <v>0</v>
      </c>
      <c r="QT76" s="193"/>
      <c r="QU76" s="193"/>
      <c r="QV76" s="194">
        <f t="shared" si="377"/>
        <v>0</v>
      </c>
      <c r="QW76" s="193">
        <f t="shared" si="378"/>
        <v>0</v>
      </c>
      <c r="QX76" s="193"/>
      <c r="QY76" s="193"/>
      <c r="QZ76" s="193"/>
      <c r="RA76" s="194">
        <f t="shared" si="379"/>
        <v>0</v>
      </c>
      <c r="RB76" s="189">
        <v>2000</v>
      </c>
      <c r="RC76" s="189">
        <v>2000</v>
      </c>
      <c r="RD76" s="189"/>
      <c r="RE76" s="194">
        <f t="shared" si="414"/>
        <v>4000</v>
      </c>
      <c r="RF76" s="189"/>
      <c r="RG76" s="189"/>
      <c r="RH76" s="189"/>
      <c r="RI76" s="194">
        <f t="shared" si="312"/>
        <v>0</v>
      </c>
      <c r="RJ76" s="189"/>
      <c r="RK76" s="189"/>
      <c r="RL76" s="193"/>
      <c r="RM76" s="194">
        <f t="shared" si="313"/>
        <v>0</v>
      </c>
      <c r="RN76" s="193"/>
      <c r="RO76" s="193"/>
      <c r="RP76" s="193"/>
      <c r="RQ76" s="123">
        <f t="shared" si="314"/>
        <v>0</v>
      </c>
      <c r="RR76" s="121">
        <f t="shared" si="380"/>
        <v>4000</v>
      </c>
      <c r="RS76" s="189">
        <v>2000</v>
      </c>
      <c r="RT76" s="189">
        <v>2000</v>
      </c>
      <c r="RU76" s="189"/>
      <c r="RV76" s="194">
        <f t="shared" si="435"/>
        <v>4000</v>
      </c>
      <c r="RW76" s="189"/>
      <c r="RX76" s="189"/>
      <c r="RY76" s="189"/>
      <c r="RZ76" s="194">
        <f t="shared" si="436"/>
        <v>0</v>
      </c>
      <c r="SA76" s="189"/>
      <c r="SB76" s="189"/>
      <c r="SC76" s="193"/>
      <c r="SD76" s="194">
        <f t="shared" si="317"/>
        <v>0</v>
      </c>
      <c r="SE76" s="193"/>
      <c r="SF76" s="193"/>
      <c r="SG76" s="193"/>
      <c r="SH76" s="123">
        <f t="shared" si="318"/>
        <v>0</v>
      </c>
      <c r="SI76" s="122">
        <f t="shared" si="319"/>
        <v>4000</v>
      </c>
      <c r="SJ76" s="17">
        <f t="shared" si="381"/>
        <v>0</v>
      </c>
      <c r="SK76" s="193">
        <f t="shared" si="93"/>
        <v>-4000</v>
      </c>
      <c r="SL76" s="194"/>
      <c r="SM76" s="194"/>
      <c r="SN76" s="115">
        <f t="shared" si="136"/>
        <v>0</v>
      </c>
      <c r="SP76" s="193"/>
      <c r="SQ76" s="193"/>
      <c r="SR76" s="194">
        <f t="shared" si="382"/>
        <v>0</v>
      </c>
      <c r="SS76" s="193">
        <f t="shared" si="383"/>
        <v>0</v>
      </c>
      <c r="ST76" s="193"/>
      <c r="SU76" s="193"/>
      <c r="SV76" s="193"/>
      <c r="SW76" s="194">
        <f t="shared" si="384"/>
        <v>0</v>
      </c>
      <c r="SX76" s="189"/>
      <c r="SY76" s="189"/>
      <c r="SZ76" s="189"/>
      <c r="TA76" s="194">
        <f t="shared" si="437"/>
        <v>0</v>
      </c>
      <c r="TB76" s="189"/>
      <c r="TC76" s="189"/>
      <c r="TD76" s="189"/>
      <c r="TE76" s="194">
        <f t="shared" si="438"/>
        <v>0</v>
      </c>
      <c r="TF76" s="189"/>
      <c r="TG76" s="189"/>
      <c r="TH76" s="193"/>
      <c r="TI76" s="194">
        <f t="shared" si="439"/>
        <v>0</v>
      </c>
      <c r="TJ76" s="193"/>
      <c r="TK76" s="193"/>
      <c r="TL76" s="193"/>
      <c r="TM76" s="123">
        <f t="shared" si="323"/>
        <v>0</v>
      </c>
      <c r="TN76" s="121">
        <f t="shared" si="440"/>
        <v>0</v>
      </c>
      <c r="TO76" s="189"/>
      <c r="TP76" s="189"/>
      <c r="TQ76" s="189"/>
      <c r="TR76" s="194">
        <f t="shared" si="441"/>
        <v>0</v>
      </c>
      <c r="TS76" s="189"/>
      <c r="TT76" s="189"/>
      <c r="TU76" s="189"/>
      <c r="TV76" s="194">
        <f t="shared" si="442"/>
        <v>0</v>
      </c>
      <c r="TW76" s="189"/>
      <c r="TX76" s="189"/>
      <c r="TY76" s="193"/>
      <c r="TZ76" s="194">
        <f t="shared" si="443"/>
        <v>0</v>
      </c>
      <c r="UA76" s="193"/>
      <c r="UB76" s="193"/>
      <c r="UC76" s="193"/>
      <c r="UD76" s="123">
        <f t="shared" si="328"/>
        <v>0</v>
      </c>
      <c r="UE76" s="122">
        <f t="shared" si="444"/>
        <v>0</v>
      </c>
      <c r="UF76" s="17">
        <f t="shared" si="385"/>
        <v>0</v>
      </c>
      <c r="UG76" s="193">
        <f t="shared" si="98"/>
        <v>0</v>
      </c>
      <c r="UH76" s="194"/>
      <c r="UI76" s="194"/>
      <c r="UJ76" s="194"/>
      <c r="UK76" s="115">
        <f t="shared" si="141"/>
        <v>0</v>
      </c>
      <c r="UL76" s="115">
        <f>CK76+EG76+GC76+HZ76+JV76+MD76+NZ76+PV76+RR76+TN76</f>
        <v>77401.350000000006</v>
      </c>
      <c r="UM76" s="115">
        <f>UL76-AF76</f>
        <v>0</v>
      </c>
      <c r="UN76" s="115">
        <f>DB76+EX76+GT76+IQ76+KO76+MU76+OQ76+QM76+SI76+UE76</f>
        <v>68740.820000000007</v>
      </c>
      <c r="UO76" s="115">
        <f>UN76-AW76</f>
        <v>0</v>
      </c>
      <c r="UP76" s="115"/>
      <c r="UQ76" s="115"/>
      <c r="UR76" s="115">
        <f>BU76+DQ76+FM76+HJ76+JF76+LN76+NJ76+PG76+RB76+SX76</f>
        <v>20246.919999999998</v>
      </c>
      <c r="US76" s="115">
        <f>UR76-P76</f>
        <v>0</v>
      </c>
      <c r="UT76" s="115"/>
      <c r="UU76" s="115"/>
      <c r="UV76" s="115"/>
      <c r="UW76" s="115">
        <f>H76</f>
        <v>41500</v>
      </c>
      <c r="UX76" s="115">
        <f>AF76</f>
        <v>77401.349999999991</v>
      </c>
      <c r="UY76" s="115"/>
      <c r="UZ76" s="115"/>
      <c r="VA76" s="130">
        <f t="shared" si="386"/>
        <v>0</v>
      </c>
      <c r="VB76" s="193">
        <f>BM76+DI76+FE76+HB76+IX76+LF76+NB76+OX76+QT76+SP76</f>
        <v>41500</v>
      </c>
      <c r="VC76" s="193">
        <f>BN76+DJ76+FF76+HC76+IY76+LG76+NC76+OY76+QU76+SQ76</f>
        <v>0</v>
      </c>
      <c r="VD76" s="194">
        <f t="shared" si="330"/>
        <v>41500</v>
      </c>
      <c r="VE76" s="193">
        <f t="shared" si="387"/>
        <v>41500</v>
      </c>
      <c r="VF76" s="193"/>
      <c r="VG76" s="193"/>
      <c r="VH76" s="193"/>
      <c r="VI76" s="194">
        <f t="shared" si="388"/>
        <v>41500</v>
      </c>
      <c r="VJ76" s="189"/>
      <c r="VK76" s="189"/>
      <c r="VL76" s="189"/>
      <c r="VM76" s="194">
        <f t="shared" si="418"/>
        <v>0</v>
      </c>
      <c r="VN76" s="189"/>
      <c r="VO76" s="189"/>
      <c r="VP76" s="189"/>
      <c r="VQ76" s="194">
        <f t="shared" si="332"/>
        <v>0</v>
      </c>
      <c r="VR76" s="189"/>
      <c r="VS76" s="189"/>
      <c r="VT76" s="193"/>
      <c r="VU76" s="194">
        <f t="shared" si="333"/>
        <v>0</v>
      </c>
      <c r="VV76" s="193"/>
      <c r="VW76" s="193"/>
      <c r="VX76" s="193"/>
      <c r="VY76" s="193"/>
      <c r="VZ76" s="121">
        <f t="shared" si="334"/>
        <v>0</v>
      </c>
      <c r="WA76" s="189"/>
      <c r="WB76" s="189"/>
      <c r="WC76" s="189"/>
      <c r="WD76" s="194">
        <f t="shared" si="419"/>
        <v>0</v>
      </c>
      <c r="WE76" s="189"/>
      <c r="WF76" s="189"/>
      <c r="WG76" s="189"/>
      <c r="WH76" s="194">
        <f t="shared" si="336"/>
        <v>0</v>
      </c>
      <c r="WI76" s="189"/>
      <c r="WJ76" s="189"/>
      <c r="WK76" s="193"/>
      <c r="WL76" s="194">
        <f t="shared" si="337"/>
        <v>0</v>
      </c>
      <c r="WM76" s="193"/>
      <c r="WN76" s="193"/>
      <c r="WO76" s="193"/>
      <c r="WP76" s="193"/>
      <c r="WQ76" s="122">
        <f t="shared" si="338"/>
        <v>0</v>
      </c>
      <c r="WR76" s="129">
        <f t="shared" si="389"/>
        <v>0</v>
      </c>
      <c r="WS76" s="120"/>
      <c r="WT76" s="194"/>
      <c r="WU76" s="194"/>
      <c r="WV76" s="115">
        <f t="shared" si="339"/>
        <v>0</v>
      </c>
      <c r="WY76" s="115">
        <f>VI76-BT76-DP76-FL76-HI76-JE76-LM76-NI76-PE76-RA76-SW76</f>
        <v>0</v>
      </c>
      <c r="WZ76" s="115">
        <f>VD76-BO76-DK76-FG76-HD76-IZ76-LH76-ND76-OZ76-QV76-SR76</f>
        <v>0</v>
      </c>
    </row>
    <row r="77" spans="1:624" s="116" customFormat="1" ht="13.5" x14ac:dyDescent="0.25">
      <c r="A77" s="444"/>
      <c r="B77" s="416" t="s">
        <v>163</v>
      </c>
      <c r="C77" s="421"/>
      <c r="D77" s="421"/>
      <c r="E77" s="419"/>
      <c r="F77" s="307"/>
      <c r="G77" s="319" t="s">
        <v>164</v>
      </c>
      <c r="H77" s="250">
        <f>BM77+DI77+FE77+HB77+IX77+LF77+NB77+OX77+QT77+SP77</f>
        <v>979944</v>
      </c>
      <c r="I77" s="250">
        <f>BN77+DJ77+FF77+HC77+IY77+LG77+NC77+OY77+QU77+SQ77</f>
        <v>0</v>
      </c>
      <c r="J77" s="238">
        <f t="shared" si="340"/>
        <v>979944</v>
      </c>
      <c r="K77" s="250">
        <f t="shared" si="341"/>
        <v>979944</v>
      </c>
      <c r="L77" s="250"/>
      <c r="M77" s="250"/>
      <c r="N77" s="250"/>
      <c r="O77" s="238">
        <f t="shared" si="342"/>
        <v>979944</v>
      </c>
      <c r="P77" s="250">
        <f>BU77+DQ77+FM77+HJ77+JF77+LN77+NJ77+PF77+RB77+SX77</f>
        <v>6016.6900000000005</v>
      </c>
      <c r="Q77" s="250">
        <f>BV77+DR77+FN77+HK77+JG77+LO77+NK77+PG77+RC77+SY77</f>
        <v>10666.55</v>
      </c>
      <c r="R77" s="250">
        <f>BW77+DS77+FO77+HL77+JH77+LP77+NL77+PH77+RD77+SZ77</f>
        <v>4814.49</v>
      </c>
      <c r="S77" s="238">
        <f t="shared" si="254"/>
        <v>21497.729999999996</v>
      </c>
      <c r="T77" s="250">
        <f>BY77+DU77+FQ77+HN77+JJ77+LR77+NN77+PJ77+RF77+TB77</f>
        <v>5198.76</v>
      </c>
      <c r="U77" s="250">
        <f>BZ77+DV77+FR77+HO77+JK77+LS77+NO77+PK77+RG77+TC77</f>
        <v>4871.07</v>
      </c>
      <c r="V77" s="250">
        <f>CA77+DW77+FS77+HP77+JL77+LT77+NP77+PL77+RH77+TD77</f>
        <v>0</v>
      </c>
      <c r="W77" s="238">
        <f t="shared" si="255"/>
        <v>10069.83</v>
      </c>
      <c r="X77" s="250">
        <f>CC77+DY77+FU77+HR77+JN77+LV77+NR77+PN77+RJ77+TF77</f>
        <v>4398.0200000000004</v>
      </c>
      <c r="Y77" s="250">
        <f>CD77+DZ77+FV77+HS77+JO77+LW77+NS77+PO77+RK77+TG77</f>
        <v>16386.009999999998</v>
      </c>
      <c r="Z77" s="250">
        <f>CE77+EA77+FW77+HT77+JP77+LX77+NT77+PP77+RL77+TH77</f>
        <v>0</v>
      </c>
      <c r="AA77" s="238">
        <f t="shared" si="256"/>
        <v>20784.03</v>
      </c>
      <c r="AB77" s="250">
        <f>CG77+EC77+FY77+HV77+JR77+LZ77+NV77+PR77+RN77+TJ77</f>
        <v>0</v>
      </c>
      <c r="AC77" s="250">
        <f>CH77+ED77+FZ77+HW77+JS77+MA77+NW77+PS77+RO77+TK77</f>
        <v>0</v>
      </c>
      <c r="AD77" s="250">
        <f>CI77+EE77+GA77+HX77+JT77+MB77+NX77+PT77+RP77+TL77</f>
        <v>0</v>
      </c>
      <c r="AE77" s="250">
        <f t="shared" si="257"/>
        <v>0</v>
      </c>
      <c r="AF77" s="238">
        <f t="shared" si="343"/>
        <v>52351.59</v>
      </c>
      <c r="AG77" s="250">
        <f>CL77+EH77+GD77+IA77+JW77+ME77+OA77+PW77+RS77+TO77</f>
        <v>6016.6900000000005</v>
      </c>
      <c r="AH77" s="250">
        <f>CM77+EI77+GE77+IB77+JZ77+MF77+OB77+PX77+RT77+TP77</f>
        <v>8676.5</v>
      </c>
      <c r="AI77" s="250">
        <f>CN77+EJ77+GF77+IC77+KA77+MG77+OC77+PY77+RU77+TQ77</f>
        <v>4814.49</v>
      </c>
      <c r="AJ77" s="238">
        <f t="shared" si="258"/>
        <v>19507.68</v>
      </c>
      <c r="AK77" s="250">
        <f>CP77+EL77+GH77+IE77+KC77+MI77+OE77+QA77+RW77+TS77</f>
        <v>5198.76</v>
      </c>
      <c r="AL77" s="250">
        <f>CQ77+EM77+GI77+IF77+KD77+MJ77+OF77+QB77+RX77+TT77</f>
        <v>4871.07</v>
      </c>
      <c r="AM77" s="250">
        <f>CR77+EN77+GJ77+IG77+KE77+MK77+OG77+QC77+RY77+TU77</f>
        <v>0</v>
      </c>
      <c r="AN77" s="238">
        <f t="shared" si="259"/>
        <v>10069.83</v>
      </c>
      <c r="AO77" s="250">
        <f>CT77+EP77+GL77+II77+KG77+MM77+OI77+QE77+SA77+TW77</f>
        <v>4398.0200000000004</v>
      </c>
      <c r="AP77" s="250">
        <f>CU77+EQ77+GM77+IJ77+KH77+MN77+OJ77+QF77+SB77+TX77</f>
        <v>16386.009999999998</v>
      </c>
      <c r="AQ77" s="250">
        <f>CV77+ER77+GN77+IK77+KI77+MO77+OK77+QG77+SC77+TY77</f>
        <v>0</v>
      </c>
      <c r="AR77" s="238">
        <f t="shared" si="260"/>
        <v>20784.03</v>
      </c>
      <c r="AS77" s="250">
        <f>CX77+ET77+GP77+IM77+KK77+MQ77+OM77+QI77+SE77+UA77</f>
        <v>0</v>
      </c>
      <c r="AT77" s="250">
        <f>CY77+EU77+GQ77+IN77+KL77+MR77+ON77+QJ77+SF77+UB77</f>
        <v>0</v>
      </c>
      <c r="AU77" s="250">
        <f>CZ77+EV77+GR77+IO77+KM77+MS77+OO77+QK77+SG77+UC77</f>
        <v>0</v>
      </c>
      <c r="AV77" s="238">
        <f t="shared" si="261"/>
        <v>0</v>
      </c>
      <c r="AW77" s="238">
        <f t="shared" si="344"/>
        <v>50361.54</v>
      </c>
      <c r="AX77" s="250">
        <f t="shared" si="47"/>
        <v>0</v>
      </c>
      <c r="AY77" s="238">
        <f t="shared" si="345"/>
        <v>927592.41</v>
      </c>
      <c r="AZ77" s="238">
        <f>DE77+FA77+GW77+IT77+KR77+MX77+OT77+QP77+SL77+UH77</f>
        <v>0</v>
      </c>
      <c r="BA77" s="238">
        <f>DF77+FB77+GX77+IU77+KS77+MY77+OU77+QQ77+SM77+UI77</f>
        <v>0</v>
      </c>
      <c r="BB77" s="239">
        <f>CK77+EG77+GC77+HZ77+JV77+MD77+NZ77+PV77+RR77+TN77</f>
        <v>52351.59</v>
      </c>
      <c r="BC77" s="239">
        <f t="shared" si="45"/>
        <v>0</v>
      </c>
      <c r="BD77" s="238">
        <f>AZ77-DE77-FA77-GW77-IT77-KR77-MX77-OT77-QP77-SL77-UH77</f>
        <v>0</v>
      </c>
      <c r="BE77" s="240"/>
      <c r="BF77" s="241">
        <f t="shared" si="15"/>
        <v>-49944</v>
      </c>
      <c r="BG77" s="241">
        <f t="shared" si="49"/>
        <v>930000</v>
      </c>
      <c r="BH77" s="242"/>
      <c r="BI77" s="242"/>
      <c r="BJ77" s="241"/>
      <c r="BK77" s="285">
        <v>930000</v>
      </c>
      <c r="BL77" s="251">
        <f>DI77+FE77+HB77+IX77+LF77+NB77+OX77+QT77+SP77</f>
        <v>49944</v>
      </c>
      <c r="BM77" s="285">
        <v>930000</v>
      </c>
      <c r="BN77" s="251"/>
      <c r="BO77" s="238">
        <f t="shared" si="346"/>
        <v>930000</v>
      </c>
      <c r="BP77" s="251">
        <f t="shared" si="347"/>
        <v>930000</v>
      </c>
      <c r="BQ77" s="251"/>
      <c r="BR77" s="251"/>
      <c r="BS77" s="251"/>
      <c r="BT77" s="238">
        <f t="shared" si="348"/>
        <v>930000</v>
      </c>
      <c r="BU77" s="251">
        <v>1230.97</v>
      </c>
      <c r="BV77" s="251">
        <v>1272.19</v>
      </c>
      <c r="BW77" s="251"/>
      <c r="BX77" s="238">
        <f t="shared" si="50"/>
        <v>2503.16</v>
      </c>
      <c r="BY77" s="251"/>
      <c r="BZ77" s="251"/>
      <c r="CA77" s="251"/>
      <c r="CB77" s="238">
        <f t="shared" si="51"/>
        <v>0</v>
      </c>
      <c r="CC77" s="251"/>
      <c r="CD77" s="251"/>
      <c r="CE77" s="251"/>
      <c r="CF77" s="238">
        <f t="shared" si="104"/>
        <v>0</v>
      </c>
      <c r="CG77" s="251"/>
      <c r="CH77" s="251"/>
      <c r="CI77" s="251"/>
      <c r="CJ77" s="251">
        <f t="shared" si="390"/>
        <v>0</v>
      </c>
      <c r="CK77" s="238">
        <f t="shared" si="149"/>
        <v>2503.16</v>
      </c>
      <c r="CL77" s="251">
        <v>1230.97</v>
      </c>
      <c r="CM77" s="251">
        <v>1272.19</v>
      </c>
      <c r="CN77" s="251"/>
      <c r="CO77" s="238">
        <f t="shared" si="427"/>
        <v>2503.16</v>
      </c>
      <c r="CP77" s="251"/>
      <c r="CQ77" s="251"/>
      <c r="CR77" s="251"/>
      <c r="CS77" s="238">
        <f t="shared" si="428"/>
        <v>0</v>
      </c>
      <c r="CT77" s="251"/>
      <c r="CU77" s="251"/>
      <c r="CV77" s="251"/>
      <c r="CW77" s="238">
        <f t="shared" si="445"/>
        <v>0</v>
      </c>
      <c r="CX77" s="251"/>
      <c r="CY77" s="251"/>
      <c r="CZ77" s="251"/>
      <c r="DA77" s="251">
        <f t="shared" si="391"/>
        <v>0</v>
      </c>
      <c r="DB77" s="238">
        <f t="shared" si="349"/>
        <v>2503.16</v>
      </c>
      <c r="DC77" s="251"/>
      <c r="DD77" s="251">
        <f t="shared" si="150"/>
        <v>927496.84</v>
      </c>
      <c r="DE77" s="238"/>
      <c r="DF77" s="238"/>
      <c r="DG77" s="243">
        <f t="shared" si="151"/>
        <v>0</v>
      </c>
      <c r="DH77" s="244"/>
      <c r="DI77" s="250"/>
      <c r="DJ77" s="250"/>
      <c r="DK77" s="250">
        <f t="shared" si="350"/>
        <v>0</v>
      </c>
      <c r="DL77" s="250">
        <f t="shared" si="351"/>
        <v>0</v>
      </c>
      <c r="DM77" s="250"/>
      <c r="DN77" s="250"/>
      <c r="DO77" s="250"/>
      <c r="DP77" s="238">
        <f t="shared" si="352"/>
        <v>0</v>
      </c>
      <c r="DQ77" s="267">
        <v>2729.62</v>
      </c>
      <c r="DR77" s="267">
        <v>2834.96</v>
      </c>
      <c r="DS77" s="267"/>
      <c r="DT77" s="238">
        <f t="shared" si="265"/>
        <v>5564.58</v>
      </c>
      <c r="DU77" s="250"/>
      <c r="DV77" s="250"/>
      <c r="DW77" s="250"/>
      <c r="DX77" s="238">
        <f t="shared" si="266"/>
        <v>0</v>
      </c>
      <c r="DY77" s="250"/>
      <c r="DZ77" s="250"/>
      <c r="EA77" s="250"/>
      <c r="EB77" s="238">
        <f t="shared" si="267"/>
        <v>0</v>
      </c>
      <c r="EC77" s="250"/>
      <c r="ED77" s="309"/>
      <c r="EE77" s="250"/>
      <c r="EF77" s="265">
        <f t="shared" si="152"/>
        <v>0</v>
      </c>
      <c r="EG77" s="259">
        <f t="shared" si="353"/>
        <v>5564.58</v>
      </c>
      <c r="EH77" s="267">
        <v>2729.62</v>
      </c>
      <c r="EI77" s="267">
        <v>2834.96</v>
      </c>
      <c r="EJ77" s="244"/>
      <c r="EK77" s="238">
        <f t="shared" si="403"/>
        <v>5564.58</v>
      </c>
      <c r="EL77" s="250"/>
      <c r="EM77" s="250"/>
      <c r="EN77" s="250"/>
      <c r="EO77" s="238">
        <f t="shared" si="59"/>
        <v>0</v>
      </c>
      <c r="EP77" s="250"/>
      <c r="EQ77" s="250"/>
      <c r="ER77" s="250"/>
      <c r="ES77" s="238">
        <f t="shared" si="268"/>
        <v>0</v>
      </c>
      <c r="ET77" s="250"/>
      <c r="EU77" s="309"/>
      <c r="EV77" s="250"/>
      <c r="EW77" s="265">
        <f t="shared" si="154"/>
        <v>0</v>
      </c>
      <c r="EX77" s="260">
        <f t="shared" si="269"/>
        <v>5564.58</v>
      </c>
      <c r="EY77" s="238">
        <f t="shared" si="354"/>
        <v>0</v>
      </c>
      <c r="EZ77" s="250">
        <f t="shared" si="155"/>
        <v>-5564.58</v>
      </c>
      <c r="FA77" s="238"/>
      <c r="FB77" s="238"/>
      <c r="FC77" s="246">
        <f t="shared" si="108"/>
        <v>0</v>
      </c>
      <c r="FD77" s="244"/>
      <c r="FE77" s="250"/>
      <c r="FF77" s="250"/>
      <c r="FG77" s="250">
        <f t="shared" si="355"/>
        <v>0</v>
      </c>
      <c r="FH77" s="250">
        <f t="shared" si="356"/>
        <v>0</v>
      </c>
      <c r="FI77" s="250"/>
      <c r="FJ77" s="250"/>
      <c r="FK77" s="250"/>
      <c r="FL77" s="238">
        <f t="shared" si="357"/>
        <v>0</v>
      </c>
      <c r="FM77" s="267">
        <v>536</v>
      </c>
      <c r="FN77" s="267">
        <v>481</v>
      </c>
      <c r="FO77" s="267"/>
      <c r="FP77" s="238">
        <f t="shared" si="404"/>
        <v>1017</v>
      </c>
      <c r="FQ77" s="267"/>
      <c r="FR77" s="267"/>
      <c r="FS77" s="267"/>
      <c r="FT77" s="238">
        <f t="shared" si="271"/>
        <v>0</v>
      </c>
      <c r="FU77" s="267"/>
      <c r="FV77" s="267"/>
      <c r="FW77" s="250"/>
      <c r="FX77" s="238">
        <f t="shared" si="272"/>
        <v>0</v>
      </c>
      <c r="FY77" s="250"/>
      <c r="FZ77" s="250"/>
      <c r="GA77" s="250"/>
      <c r="GB77" s="265">
        <f t="shared" si="156"/>
        <v>0</v>
      </c>
      <c r="GC77" s="259">
        <f t="shared" si="358"/>
        <v>1017</v>
      </c>
      <c r="GD77" s="267">
        <v>536</v>
      </c>
      <c r="GE77" s="267">
        <v>481</v>
      </c>
      <c r="GF77" s="267"/>
      <c r="GG77" s="238">
        <f t="shared" si="405"/>
        <v>1017</v>
      </c>
      <c r="GH77" s="267"/>
      <c r="GI77" s="267"/>
      <c r="GJ77" s="267"/>
      <c r="GK77" s="238">
        <f t="shared" si="274"/>
        <v>0</v>
      </c>
      <c r="GL77" s="267"/>
      <c r="GM77" s="267"/>
      <c r="GN77" s="250"/>
      <c r="GO77" s="238">
        <f t="shared" si="275"/>
        <v>0</v>
      </c>
      <c r="GP77" s="250"/>
      <c r="GQ77" s="250"/>
      <c r="GR77" s="250"/>
      <c r="GS77" s="265">
        <f t="shared" si="157"/>
        <v>0</v>
      </c>
      <c r="GT77" s="260">
        <f t="shared" si="276"/>
        <v>1017</v>
      </c>
      <c r="GU77" s="238">
        <f t="shared" si="359"/>
        <v>0</v>
      </c>
      <c r="GV77" s="250">
        <f t="shared" si="67"/>
        <v>-1017</v>
      </c>
      <c r="GW77" s="238"/>
      <c r="GX77" s="238"/>
      <c r="GY77" s="246">
        <f t="shared" si="112"/>
        <v>0</v>
      </c>
      <c r="GZ77" s="244"/>
      <c r="HA77" s="244"/>
      <c r="HB77" s="250"/>
      <c r="HC77" s="250"/>
      <c r="HD77" s="250">
        <f t="shared" si="392"/>
        <v>0</v>
      </c>
      <c r="HE77" s="250">
        <f t="shared" si="360"/>
        <v>0</v>
      </c>
      <c r="HF77" s="250"/>
      <c r="HG77" s="250"/>
      <c r="HH77" s="238"/>
      <c r="HI77" s="238">
        <f t="shared" si="361"/>
        <v>0</v>
      </c>
      <c r="HJ77" s="267"/>
      <c r="HK77" s="267">
        <v>1990.05</v>
      </c>
      <c r="HL77" s="267"/>
      <c r="HM77" s="238">
        <f t="shared" si="406"/>
        <v>1990.05</v>
      </c>
      <c r="HN77" s="267"/>
      <c r="HO77" s="267"/>
      <c r="HP77" s="267"/>
      <c r="HQ77" s="238">
        <f t="shared" si="278"/>
        <v>0</v>
      </c>
      <c r="HR77" s="267"/>
      <c r="HS77" s="267"/>
      <c r="HT77" s="250"/>
      <c r="HU77" s="238">
        <f t="shared" si="279"/>
        <v>0</v>
      </c>
      <c r="HV77" s="250"/>
      <c r="HW77" s="250"/>
      <c r="HX77" s="250"/>
      <c r="HY77" s="265">
        <f t="shared" si="158"/>
        <v>0</v>
      </c>
      <c r="HZ77" s="259">
        <f t="shared" si="280"/>
        <v>1990.05</v>
      </c>
      <c r="IA77" s="267"/>
      <c r="IB77" s="267"/>
      <c r="IC77" s="267"/>
      <c r="ID77" s="238">
        <f t="shared" si="407"/>
        <v>0</v>
      </c>
      <c r="IE77" s="267"/>
      <c r="IF77" s="267"/>
      <c r="IG77" s="267"/>
      <c r="IH77" s="238">
        <f t="shared" si="282"/>
        <v>0</v>
      </c>
      <c r="II77" s="267"/>
      <c r="IJ77" s="267"/>
      <c r="IK77" s="250"/>
      <c r="IL77" s="238">
        <f t="shared" si="283"/>
        <v>0</v>
      </c>
      <c r="IM77" s="250"/>
      <c r="IN77" s="250"/>
      <c r="IO77" s="250"/>
      <c r="IP77" s="265">
        <f t="shared" si="284"/>
        <v>0</v>
      </c>
      <c r="IQ77" s="260">
        <f t="shared" si="285"/>
        <v>0</v>
      </c>
      <c r="IR77" s="238">
        <f t="shared" si="362"/>
        <v>0</v>
      </c>
      <c r="IS77" s="250">
        <f t="shared" si="73"/>
        <v>-1990.05</v>
      </c>
      <c r="IT77" s="238"/>
      <c r="IU77" s="238"/>
      <c r="IV77" s="246">
        <f t="shared" si="286"/>
        <v>1990.05</v>
      </c>
      <c r="IW77" s="244"/>
      <c r="IX77" s="254">
        <v>49944</v>
      </c>
      <c r="IY77" s="254"/>
      <c r="IZ77" s="247">
        <f t="shared" si="446"/>
        <v>49944</v>
      </c>
      <c r="JA77" s="254">
        <f t="shared" si="447"/>
        <v>49944</v>
      </c>
      <c r="JB77" s="254"/>
      <c r="JC77" s="254"/>
      <c r="JD77" s="254"/>
      <c r="JE77" s="247">
        <f t="shared" si="448"/>
        <v>49944</v>
      </c>
      <c r="JF77" s="269"/>
      <c r="JG77" s="269">
        <v>2199.0100000000002</v>
      </c>
      <c r="JH77" s="269">
        <f>2199.01+2615.48</f>
        <v>4814.49</v>
      </c>
      <c r="JI77" s="247">
        <f t="shared" si="394"/>
        <v>7013.5</v>
      </c>
      <c r="JJ77" s="269">
        <v>5198.76</v>
      </c>
      <c r="JK77" s="269">
        <v>4871.07</v>
      </c>
      <c r="JL77" s="269">
        <v>0</v>
      </c>
      <c r="JM77" s="247">
        <f>JJ77+JK77+JL77</f>
        <v>10069.83</v>
      </c>
      <c r="JN77" s="269">
        <v>4398.0200000000004</v>
      </c>
      <c r="JO77" s="269">
        <v>16386.009999999998</v>
      </c>
      <c r="JP77" s="254"/>
      <c r="JQ77" s="247">
        <f t="shared" si="393"/>
        <v>20784.03</v>
      </c>
      <c r="JR77" s="254"/>
      <c r="JS77" s="254"/>
      <c r="JT77" s="254"/>
      <c r="JU77" s="270"/>
      <c r="JV77" s="261">
        <f t="shared" si="395"/>
        <v>37867.360000000001</v>
      </c>
      <c r="JW77" s="559"/>
      <c r="JX77" s="588"/>
      <c r="JY77" s="589"/>
      <c r="JZ77" s="572">
        <v>2199.0100000000002</v>
      </c>
      <c r="KA77" s="269">
        <v>4814.49</v>
      </c>
      <c r="KB77" s="247">
        <f>JW77+JZ77+KA77</f>
        <v>7013.5</v>
      </c>
      <c r="KC77" s="269">
        <v>5198.76</v>
      </c>
      <c r="KD77" s="269">
        <v>4871.07</v>
      </c>
      <c r="KE77" s="269">
        <v>0</v>
      </c>
      <c r="KF77" s="247">
        <f>KC77+KD77+KE77</f>
        <v>10069.83</v>
      </c>
      <c r="KG77" s="269">
        <v>4398.0200000000004</v>
      </c>
      <c r="KH77" s="269">
        <v>16386.009999999998</v>
      </c>
      <c r="KI77" s="254"/>
      <c r="KJ77" s="247">
        <f t="shared" si="396"/>
        <v>20784.03</v>
      </c>
      <c r="KK77" s="254"/>
      <c r="KL77" s="254"/>
      <c r="KM77" s="254"/>
      <c r="KN77" s="270"/>
      <c r="KO77" s="262">
        <f>JI77+KF77+KJ77+KN77</f>
        <v>37867.360000000001</v>
      </c>
      <c r="KP77" s="247"/>
      <c r="KQ77" s="254">
        <f>JE77-JV77</f>
        <v>12076.64</v>
      </c>
      <c r="KR77" s="247"/>
      <c r="KS77" s="248"/>
      <c r="KT77" s="211">
        <f>JV77-KO77</f>
        <v>0</v>
      </c>
      <c r="KU77" s="211"/>
      <c r="KV77" s="211"/>
      <c r="KW77" s="211"/>
      <c r="KX77" s="211"/>
      <c r="KY77" s="211"/>
      <c r="KZ77" s="211"/>
      <c r="LA77" s="211"/>
      <c r="LB77" s="211"/>
      <c r="LC77" s="211"/>
      <c r="LD77" s="211"/>
      <c r="LF77" s="193"/>
      <c r="LG77" s="193"/>
      <c r="LH77" s="194">
        <f t="shared" si="363"/>
        <v>0</v>
      </c>
      <c r="LI77" s="193">
        <f t="shared" si="364"/>
        <v>0</v>
      </c>
      <c r="LJ77" s="193"/>
      <c r="LK77" s="193"/>
      <c r="LL77" s="193"/>
      <c r="LM77" s="194">
        <f t="shared" si="365"/>
        <v>0</v>
      </c>
      <c r="LN77" s="189"/>
      <c r="LO77" s="189"/>
      <c r="LP77" s="189"/>
      <c r="LQ77" s="194">
        <f t="shared" si="408"/>
        <v>0</v>
      </c>
      <c r="LR77" s="189"/>
      <c r="LS77" s="189"/>
      <c r="LT77" s="189"/>
      <c r="LU77" s="194">
        <f t="shared" si="288"/>
        <v>0</v>
      </c>
      <c r="LV77" s="189"/>
      <c r="LW77" s="189"/>
      <c r="LX77" s="193"/>
      <c r="LY77" s="194">
        <f t="shared" si="289"/>
        <v>0</v>
      </c>
      <c r="LZ77" s="193"/>
      <c r="MA77" s="193"/>
      <c r="MB77" s="193"/>
      <c r="MC77" s="123">
        <f t="shared" si="160"/>
        <v>0</v>
      </c>
      <c r="MD77" s="121">
        <f t="shared" si="366"/>
        <v>0</v>
      </c>
      <c r="ME77" s="189"/>
      <c r="MF77" s="189"/>
      <c r="MG77" s="189"/>
      <c r="MH77" s="194">
        <f t="shared" si="429"/>
        <v>0</v>
      </c>
      <c r="MI77" s="189"/>
      <c r="MJ77" s="189"/>
      <c r="MK77" s="189"/>
      <c r="ML77" s="194">
        <f t="shared" si="430"/>
        <v>0</v>
      </c>
      <c r="MM77" s="189"/>
      <c r="MN77" s="189"/>
      <c r="MO77" s="193"/>
      <c r="MP77" s="194">
        <f t="shared" si="431"/>
        <v>0</v>
      </c>
      <c r="MQ77" s="193"/>
      <c r="MR77" s="193"/>
      <c r="MS77" s="193"/>
      <c r="MT77" s="123">
        <f t="shared" si="293"/>
        <v>0</v>
      </c>
      <c r="MU77" s="121">
        <f t="shared" si="367"/>
        <v>0</v>
      </c>
      <c r="MV77" s="17">
        <f t="shared" si="368"/>
        <v>0</v>
      </c>
      <c r="MW77" s="193">
        <f t="shared" si="79"/>
        <v>0</v>
      </c>
      <c r="MX77" s="194"/>
      <c r="MY77" s="194"/>
      <c r="MZ77" s="115">
        <f t="shared" si="162"/>
        <v>0</v>
      </c>
      <c r="NB77" s="193"/>
      <c r="NC77" s="193"/>
      <c r="ND77" s="194">
        <f t="shared" si="369"/>
        <v>0</v>
      </c>
      <c r="NE77" s="193"/>
      <c r="NF77" s="193"/>
      <c r="NG77" s="193"/>
      <c r="NH77" s="193"/>
      <c r="NI77" s="194">
        <f t="shared" si="370"/>
        <v>0</v>
      </c>
      <c r="NJ77" s="189"/>
      <c r="NK77" s="189"/>
      <c r="NL77" s="189"/>
      <c r="NM77" s="194">
        <f t="shared" si="410"/>
        <v>0</v>
      </c>
      <c r="NN77" s="189"/>
      <c r="NO77" s="189"/>
      <c r="NP77" s="189"/>
      <c r="NQ77" s="194">
        <f t="shared" si="295"/>
        <v>0</v>
      </c>
      <c r="NR77" s="189"/>
      <c r="NS77" s="189"/>
      <c r="NT77" s="193"/>
      <c r="NU77" s="194">
        <f t="shared" si="296"/>
        <v>0</v>
      </c>
      <c r="NV77" s="193"/>
      <c r="NW77" s="193"/>
      <c r="NX77" s="193"/>
      <c r="NY77" s="123">
        <f t="shared" si="163"/>
        <v>0</v>
      </c>
      <c r="NZ77" s="121">
        <f t="shared" si="297"/>
        <v>0</v>
      </c>
      <c r="OA77" s="189"/>
      <c r="OB77" s="189"/>
      <c r="OC77" s="189"/>
      <c r="OD77" s="194">
        <f t="shared" si="411"/>
        <v>0</v>
      </c>
      <c r="OE77" s="189"/>
      <c r="OF77" s="189"/>
      <c r="OG77" s="189"/>
      <c r="OH77" s="194">
        <f t="shared" si="299"/>
        <v>0</v>
      </c>
      <c r="OI77" s="189"/>
      <c r="OJ77" s="189"/>
      <c r="OK77" s="193"/>
      <c r="OL77" s="194">
        <f t="shared" si="300"/>
        <v>0</v>
      </c>
      <c r="OM77" s="193"/>
      <c r="ON77" s="193"/>
      <c r="OO77" s="193"/>
      <c r="OP77" s="123">
        <f t="shared" si="164"/>
        <v>0</v>
      </c>
      <c r="OQ77" s="122">
        <f t="shared" si="301"/>
        <v>0</v>
      </c>
      <c r="OR77" s="17">
        <f t="shared" si="371"/>
        <v>0</v>
      </c>
      <c r="OS77" s="193">
        <f t="shared" si="84"/>
        <v>0</v>
      </c>
      <c r="OT77" s="194"/>
      <c r="OU77" s="194"/>
      <c r="OV77" s="115">
        <f t="shared" si="302"/>
        <v>0</v>
      </c>
      <c r="OX77" s="193"/>
      <c r="OY77" s="193"/>
      <c r="OZ77" s="194">
        <f t="shared" si="372"/>
        <v>0</v>
      </c>
      <c r="PA77" s="193">
        <f t="shared" si="373"/>
        <v>0</v>
      </c>
      <c r="PB77" s="193"/>
      <c r="PC77" s="193"/>
      <c r="PD77" s="193"/>
      <c r="PE77" s="194">
        <f t="shared" si="374"/>
        <v>0</v>
      </c>
      <c r="PG77" s="189"/>
      <c r="PH77" s="189"/>
      <c r="PI77" s="194">
        <f t="shared" si="432"/>
        <v>0</v>
      </c>
      <c r="PJ77" s="189"/>
      <c r="PK77" s="189"/>
      <c r="PL77" s="189"/>
      <c r="PM77" s="194">
        <f t="shared" si="304"/>
        <v>0</v>
      </c>
      <c r="PN77" s="189"/>
      <c r="PO77" s="189"/>
      <c r="PP77" s="193"/>
      <c r="PQ77" s="194">
        <f t="shared" si="305"/>
        <v>0</v>
      </c>
      <c r="PR77" s="193"/>
      <c r="PS77" s="193"/>
      <c r="PT77" s="193"/>
      <c r="PU77" s="123">
        <f t="shared" si="165"/>
        <v>0</v>
      </c>
      <c r="PV77" s="121">
        <f t="shared" si="375"/>
        <v>0</v>
      </c>
      <c r="PW77" s="189"/>
      <c r="PX77" s="189"/>
      <c r="PY77" s="189"/>
      <c r="PZ77" s="194">
        <f t="shared" si="433"/>
        <v>0</v>
      </c>
      <c r="QA77" s="189"/>
      <c r="QB77" s="189"/>
      <c r="QC77" s="189"/>
      <c r="QD77" s="194">
        <f t="shared" si="434"/>
        <v>0</v>
      </c>
      <c r="QE77" s="189"/>
      <c r="QF77" s="189"/>
      <c r="QG77" s="193"/>
      <c r="QH77" s="194">
        <f t="shared" si="308"/>
        <v>0</v>
      </c>
      <c r="QI77" s="193"/>
      <c r="QJ77" s="193"/>
      <c r="QK77" s="193"/>
      <c r="QL77" s="123">
        <f t="shared" si="309"/>
        <v>0</v>
      </c>
      <c r="QM77" s="122">
        <f t="shared" si="310"/>
        <v>0</v>
      </c>
      <c r="QN77" s="17">
        <f t="shared" si="376"/>
        <v>0</v>
      </c>
      <c r="QO77" s="193">
        <f t="shared" si="89"/>
        <v>0</v>
      </c>
      <c r="QP77" s="194"/>
      <c r="QQ77" s="194"/>
      <c r="QR77" s="115">
        <f t="shared" si="129"/>
        <v>0</v>
      </c>
      <c r="QT77" s="193"/>
      <c r="QU77" s="193"/>
      <c r="QV77" s="194">
        <f t="shared" si="377"/>
        <v>0</v>
      </c>
      <c r="QW77" s="193">
        <f t="shared" si="378"/>
        <v>0</v>
      </c>
      <c r="QX77" s="193"/>
      <c r="QY77" s="193"/>
      <c r="QZ77" s="193"/>
      <c r="RA77" s="194">
        <f t="shared" si="379"/>
        <v>0</v>
      </c>
      <c r="RB77" s="189"/>
      <c r="RC77" s="189">
        <v>385.06</v>
      </c>
      <c r="RD77" s="189"/>
      <c r="RE77" s="194">
        <f t="shared" si="414"/>
        <v>385.06</v>
      </c>
      <c r="RF77" s="189"/>
      <c r="RG77" s="189"/>
      <c r="RH77" s="189"/>
      <c r="RI77" s="194">
        <f t="shared" si="312"/>
        <v>0</v>
      </c>
      <c r="RJ77" s="189"/>
      <c r="RK77" s="189"/>
      <c r="RL77" s="193"/>
      <c r="RM77" s="194">
        <f t="shared" si="313"/>
        <v>0</v>
      </c>
      <c r="RN77" s="193"/>
      <c r="RO77" s="193"/>
      <c r="RP77" s="193"/>
      <c r="RQ77" s="123">
        <f t="shared" si="314"/>
        <v>0</v>
      </c>
      <c r="RR77" s="121">
        <f t="shared" si="380"/>
        <v>385.06</v>
      </c>
      <c r="RS77" s="189"/>
      <c r="RT77" s="189">
        <v>385.06</v>
      </c>
      <c r="RU77" s="189"/>
      <c r="RV77" s="194">
        <f t="shared" si="435"/>
        <v>385.06</v>
      </c>
      <c r="RW77" s="189"/>
      <c r="RX77" s="189"/>
      <c r="RY77" s="189"/>
      <c r="RZ77" s="194">
        <f t="shared" si="436"/>
        <v>0</v>
      </c>
      <c r="SA77" s="189"/>
      <c r="SB77" s="189"/>
      <c r="SC77" s="193"/>
      <c r="SD77" s="194">
        <f t="shared" si="317"/>
        <v>0</v>
      </c>
      <c r="SE77" s="193"/>
      <c r="SF77" s="193"/>
      <c r="SG77" s="193"/>
      <c r="SH77" s="123">
        <f t="shared" si="318"/>
        <v>0</v>
      </c>
      <c r="SI77" s="122">
        <f t="shared" si="319"/>
        <v>385.06</v>
      </c>
      <c r="SJ77" s="17">
        <f t="shared" si="381"/>
        <v>0</v>
      </c>
      <c r="SK77" s="193">
        <f t="shared" si="93"/>
        <v>-385.06</v>
      </c>
      <c r="SL77" s="194"/>
      <c r="SM77" s="194"/>
      <c r="SN77" s="115">
        <f t="shared" si="136"/>
        <v>0</v>
      </c>
      <c r="SP77" s="193"/>
      <c r="SQ77" s="193"/>
      <c r="SR77" s="194">
        <f t="shared" si="382"/>
        <v>0</v>
      </c>
      <c r="SS77" s="193">
        <f t="shared" si="383"/>
        <v>0</v>
      </c>
      <c r="ST77" s="193"/>
      <c r="SU77" s="193"/>
      <c r="SV77" s="193"/>
      <c r="SW77" s="194">
        <f t="shared" si="384"/>
        <v>0</v>
      </c>
      <c r="SX77" s="133">
        <v>1520.1</v>
      </c>
      <c r="SY77" s="133">
        <v>1504.28</v>
      </c>
      <c r="SZ77" s="189"/>
      <c r="TA77" s="194">
        <f t="shared" si="437"/>
        <v>3024.38</v>
      </c>
      <c r="TB77" s="189"/>
      <c r="TC77" s="189"/>
      <c r="TD77" s="189"/>
      <c r="TE77" s="194">
        <f t="shared" si="438"/>
        <v>0</v>
      </c>
      <c r="TF77" s="189"/>
      <c r="TG77" s="189"/>
      <c r="TH77" s="193"/>
      <c r="TI77" s="194">
        <f t="shared" si="439"/>
        <v>0</v>
      </c>
      <c r="TJ77" s="193"/>
      <c r="TK77" s="133"/>
      <c r="TL77" s="193"/>
      <c r="TM77" s="123">
        <f t="shared" si="323"/>
        <v>0</v>
      </c>
      <c r="TN77" s="121">
        <f t="shared" si="440"/>
        <v>3024.38</v>
      </c>
      <c r="TO77" s="133">
        <v>1520.1</v>
      </c>
      <c r="TP77" s="133">
        <v>1504.28</v>
      </c>
      <c r="TQ77" s="189"/>
      <c r="TR77" s="194">
        <f t="shared" si="441"/>
        <v>3024.38</v>
      </c>
      <c r="TS77" s="189"/>
      <c r="TT77" s="189"/>
      <c r="TU77" s="189"/>
      <c r="TV77" s="194">
        <f t="shared" si="442"/>
        <v>0</v>
      </c>
      <c r="TW77" s="189"/>
      <c r="TX77" s="189"/>
      <c r="TY77" s="193"/>
      <c r="TZ77" s="194">
        <f t="shared" si="443"/>
        <v>0</v>
      </c>
      <c r="UA77" s="193"/>
      <c r="UB77" s="133"/>
      <c r="UC77" s="193"/>
      <c r="UD77" s="123">
        <f t="shared" si="328"/>
        <v>0</v>
      </c>
      <c r="UE77" s="122">
        <f t="shared" si="444"/>
        <v>3024.38</v>
      </c>
      <c r="UF77" s="17">
        <f t="shared" si="385"/>
        <v>0</v>
      </c>
      <c r="UG77" s="193">
        <f t="shared" si="98"/>
        <v>-3024.38</v>
      </c>
      <c r="UH77" s="194"/>
      <c r="UI77" s="194"/>
      <c r="UJ77" s="194"/>
      <c r="UK77" s="115">
        <f t="shared" si="141"/>
        <v>0</v>
      </c>
      <c r="UL77" s="115">
        <f>CK77+EG77+GC77+HZ77+JV77+MD77+NZ77+PV77+RR77+TN77</f>
        <v>52351.59</v>
      </c>
      <c r="UM77" s="115">
        <f>UL77-AF77</f>
        <v>0</v>
      </c>
      <c r="UN77" s="115">
        <f>DB77+EX77+GT77+IQ77+KO77+MU77+OQ77+QM77+SI77+UE77</f>
        <v>50361.539999999994</v>
      </c>
      <c r="UO77" s="115">
        <f>UN77-AW77</f>
        <v>0</v>
      </c>
      <c r="UP77" s="115"/>
      <c r="UQ77" s="115"/>
      <c r="UR77" s="115">
        <f>BU77+DQ77+FM77+HJ77+JF77+LN77+NJ77+PG77+RB77+SX77</f>
        <v>6016.6900000000005</v>
      </c>
      <c r="US77" s="115">
        <f>UR77-P77</f>
        <v>0</v>
      </c>
      <c r="UT77" s="115"/>
      <c r="UU77" s="115"/>
      <c r="UV77" s="115"/>
      <c r="UW77" s="115">
        <f>H77</f>
        <v>979944</v>
      </c>
      <c r="UX77" s="115">
        <f>AF77</f>
        <v>52351.59</v>
      </c>
      <c r="UY77" s="115"/>
      <c r="UZ77" s="115"/>
      <c r="VA77" s="130">
        <f t="shared" si="386"/>
        <v>0</v>
      </c>
      <c r="VB77" s="193">
        <f>BM77+DI77+FE77+HB77+IX77+LF77+NB77+OX77+QT77+SP77</f>
        <v>979944</v>
      </c>
      <c r="VC77" s="193">
        <f>BN77+DJ77+FF77+HC77+IY77+LG77+NC77+OY77+QU77+SQ77</f>
        <v>0</v>
      </c>
      <c r="VD77" s="194">
        <f t="shared" si="330"/>
        <v>979944</v>
      </c>
      <c r="VE77" s="193">
        <f t="shared" si="387"/>
        <v>979944</v>
      </c>
      <c r="VF77" s="193"/>
      <c r="VG77" s="193"/>
      <c r="VH77" s="193"/>
      <c r="VI77" s="194">
        <f t="shared" si="388"/>
        <v>979944</v>
      </c>
      <c r="VJ77" s="189"/>
      <c r="VK77" s="189"/>
      <c r="VL77" s="189"/>
      <c r="VM77" s="194">
        <f t="shared" si="418"/>
        <v>0</v>
      </c>
      <c r="VN77" s="189"/>
      <c r="VO77" s="189"/>
      <c r="VP77" s="189"/>
      <c r="VQ77" s="194">
        <f t="shared" si="332"/>
        <v>0</v>
      </c>
      <c r="VR77" s="189"/>
      <c r="VS77" s="189"/>
      <c r="VT77" s="193"/>
      <c r="VU77" s="194">
        <f t="shared" si="333"/>
        <v>0</v>
      </c>
      <c r="VV77" s="193"/>
      <c r="VW77" s="193"/>
      <c r="VX77" s="193"/>
      <c r="VY77" s="193"/>
      <c r="VZ77" s="121">
        <f t="shared" si="334"/>
        <v>0</v>
      </c>
      <c r="WA77" s="189"/>
      <c r="WB77" s="189"/>
      <c r="WC77" s="189"/>
      <c r="WD77" s="194">
        <f t="shared" si="419"/>
        <v>0</v>
      </c>
      <c r="WE77" s="189"/>
      <c r="WF77" s="189"/>
      <c r="WG77" s="189"/>
      <c r="WH77" s="194">
        <f t="shared" si="336"/>
        <v>0</v>
      </c>
      <c r="WI77" s="189"/>
      <c r="WJ77" s="189"/>
      <c r="WK77" s="193"/>
      <c r="WL77" s="194">
        <f t="shared" si="337"/>
        <v>0</v>
      </c>
      <c r="WM77" s="193"/>
      <c r="WN77" s="193"/>
      <c r="WO77" s="193"/>
      <c r="WP77" s="193"/>
      <c r="WQ77" s="122">
        <f t="shared" si="338"/>
        <v>0</v>
      </c>
      <c r="WR77" s="129">
        <f t="shared" si="389"/>
        <v>0</v>
      </c>
      <c r="WS77" s="120"/>
      <c r="WT77" s="194"/>
      <c r="WU77" s="194"/>
      <c r="WV77" s="115">
        <f t="shared" si="339"/>
        <v>0</v>
      </c>
      <c r="WY77" s="115">
        <f>VI77-BT77-DP77-FL77-HI77-JE77-LM77-NI77-PE77-RA77-SW77</f>
        <v>0</v>
      </c>
      <c r="WZ77" s="115">
        <f>VD77-BO77-DK77-FG77-HD77-IZ77-LH77-ND77-OZ77-QV77-SR77</f>
        <v>0</v>
      </c>
    </row>
    <row r="78" spans="1:624" s="116" customFormat="1" ht="13.5" x14ac:dyDescent="0.25">
      <c r="A78" s="444"/>
      <c r="B78" s="416" t="s">
        <v>165</v>
      </c>
      <c r="C78" s="421"/>
      <c r="D78" s="421"/>
      <c r="E78" s="419"/>
      <c r="F78" s="307"/>
      <c r="G78" s="320" t="s">
        <v>166</v>
      </c>
      <c r="H78" s="250">
        <f>BM78+DI78+FE78+HB78+IX78+LF78+NB78+OX78+QT78+SP78</f>
        <v>5000</v>
      </c>
      <c r="I78" s="250">
        <f>BN78+DJ78+FF78+HC78+IY78+LG78+NC78+OY78+QU78+SQ78</f>
        <v>0</v>
      </c>
      <c r="J78" s="238">
        <f t="shared" si="340"/>
        <v>5000</v>
      </c>
      <c r="K78" s="250">
        <f t="shared" si="341"/>
        <v>5000</v>
      </c>
      <c r="L78" s="250"/>
      <c r="M78" s="250"/>
      <c r="N78" s="250"/>
      <c r="O78" s="238">
        <f t="shared" si="342"/>
        <v>5000</v>
      </c>
      <c r="P78" s="250">
        <f>BU78+DQ78+FM78+HJ78+JF78+LN78+NJ78+PF78+RB78+SX78</f>
        <v>5392.15</v>
      </c>
      <c r="Q78" s="250">
        <f>BV78+DR78+FN78+HK78+JG78+LO78+NK78+PG78+RC78+SY78</f>
        <v>10971.93</v>
      </c>
      <c r="R78" s="250">
        <f>BW78+DS78+FO78+HL78+JH78+LP78+NL78+PH78+RD78+SZ78</f>
        <v>0</v>
      </c>
      <c r="S78" s="238">
        <f t="shared" si="254"/>
        <v>16364.08</v>
      </c>
      <c r="T78" s="250">
        <f>BY78+DU78+FQ78+HN78+JJ78+LR78+NN78+PJ78+RF78+TB78</f>
        <v>0</v>
      </c>
      <c r="U78" s="250">
        <f>BZ78+DV78+FR78+HO78+JK78+LS78+NO78+PK78+RG78+TC78</f>
        <v>0</v>
      </c>
      <c r="V78" s="250">
        <f>CA78+DW78+FS78+HP78+JL78+LT78+NP78+PL78+RH78+TD78</f>
        <v>0</v>
      </c>
      <c r="W78" s="238">
        <f t="shared" si="255"/>
        <v>0</v>
      </c>
      <c r="X78" s="250">
        <f>CC78+DY78+FU78+HR78+JN78+LV78+NR78+PN78+RJ78+TF78</f>
        <v>0</v>
      </c>
      <c r="Y78" s="250">
        <f>CD78+DZ78+FV78+HS78+JO78+LW78+NS78+PO78+RK78+TG78</f>
        <v>0</v>
      </c>
      <c r="Z78" s="250">
        <f>CE78+EA78+FW78+HT78+JP78+LX78+NT78+PP78+RL78+TH78</f>
        <v>0</v>
      </c>
      <c r="AA78" s="238">
        <f t="shared" si="256"/>
        <v>0</v>
      </c>
      <c r="AB78" s="250">
        <f>CG78+EC78+FY78+HV78+JR78+LZ78+NV78+PR78+RN78+TJ78</f>
        <v>0</v>
      </c>
      <c r="AC78" s="250">
        <f>CH78+ED78+FZ78+HW78+JS78+MA78+NW78+PS78+RO78+TK78</f>
        <v>0</v>
      </c>
      <c r="AD78" s="250">
        <f>CI78+EE78+GA78+HX78+JT78+MB78+NX78+PT78+RP78+TL78</f>
        <v>0</v>
      </c>
      <c r="AE78" s="250">
        <f t="shared" si="257"/>
        <v>0</v>
      </c>
      <c r="AF78" s="238">
        <f t="shared" si="343"/>
        <v>16364.08</v>
      </c>
      <c r="AG78" s="250">
        <f>CL78+EH78+GD78+IA78+JW78+ME78+OA78+PW78+RS78+TO78</f>
        <v>5392.15</v>
      </c>
      <c r="AH78" s="250">
        <f>CM78+EI78+GE78+IB78+JZ78+MF78+OB78+PX78+RT78+TP78</f>
        <v>7389.81</v>
      </c>
      <c r="AI78" s="250">
        <f>CN78+EJ78+GF78+IC78+KA78+MG78+OC78+PY78+RU78+TQ78</f>
        <v>0</v>
      </c>
      <c r="AJ78" s="238">
        <f t="shared" si="258"/>
        <v>12781.96</v>
      </c>
      <c r="AK78" s="250">
        <f>CP78+EL78+GH78+IE78+KC78+MI78+OE78+QA78+RW78+TS78</f>
        <v>0</v>
      </c>
      <c r="AL78" s="250">
        <f>CQ78+EM78+GI78+IF78+KD78+MJ78+OF78+QB78+RX78+TT78</f>
        <v>0</v>
      </c>
      <c r="AM78" s="250">
        <f>CR78+EN78+GJ78+IG78+KE78+MK78+OG78+QC78+RY78+TU78</f>
        <v>0</v>
      </c>
      <c r="AN78" s="238">
        <f t="shared" si="259"/>
        <v>0</v>
      </c>
      <c r="AO78" s="250">
        <f>CT78+EP78+GL78+II78+KG78+MM78+OI78+QE78+SA78+TW78</f>
        <v>0</v>
      </c>
      <c r="AP78" s="250">
        <f>CU78+EQ78+GM78+IJ78+KH78+MN78+OJ78+QF78+SB78+TX78</f>
        <v>0</v>
      </c>
      <c r="AQ78" s="250">
        <f>CV78+ER78+GN78+IK78+KI78+MO78+OK78+QG78+SC78+TY78</f>
        <v>0</v>
      </c>
      <c r="AR78" s="238">
        <f t="shared" si="260"/>
        <v>0</v>
      </c>
      <c r="AS78" s="250">
        <f>CX78+ET78+GP78+IM78+KK78+MQ78+OM78+QI78+SE78+UA78</f>
        <v>0</v>
      </c>
      <c r="AT78" s="250">
        <f>CY78+EU78+GQ78+IN78+KL78+MR78+ON78+QJ78+SF78+UB78</f>
        <v>0</v>
      </c>
      <c r="AU78" s="250">
        <f>CZ78+EV78+GR78+IO78+KM78+MS78+OO78+QK78+SG78+UC78</f>
        <v>0</v>
      </c>
      <c r="AV78" s="238">
        <f t="shared" si="261"/>
        <v>0</v>
      </c>
      <c r="AW78" s="238">
        <f t="shared" si="344"/>
        <v>12781.96</v>
      </c>
      <c r="AX78" s="250">
        <f t="shared" si="47"/>
        <v>0</v>
      </c>
      <c r="AY78" s="238">
        <f t="shared" si="345"/>
        <v>-11364.08</v>
      </c>
      <c r="AZ78" s="238">
        <f>DE78+FA78+GW78+IT78+KR78+MX78+OT78+QP78+SL78+UH78</f>
        <v>0</v>
      </c>
      <c r="BA78" s="238">
        <f>DF78+FB78+GX78+IU78+KS78+MY78+OU78+QQ78+SM78+UI78</f>
        <v>0</v>
      </c>
      <c r="BB78" s="239">
        <f>CK78+EG78+GC78+HZ78+JV78+MD78+NZ78+PV78+RR78+TN78</f>
        <v>16364.080000000002</v>
      </c>
      <c r="BC78" s="239">
        <f t="shared" si="45"/>
        <v>0</v>
      </c>
      <c r="BD78" s="238">
        <f>AZ78-DE78-FA78-GW78-IT78-KR78-MX78-OT78-QP78-SL78-UH78</f>
        <v>0</v>
      </c>
      <c r="BE78" s="240"/>
      <c r="BF78" s="241">
        <f t="shared" si="15"/>
        <v>-5000</v>
      </c>
      <c r="BG78" s="241">
        <f t="shared" si="49"/>
        <v>0</v>
      </c>
      <c r="BH78" s="242"/>
      <c r="BI78" s="242"/>
      <c r="BJ78" s="241"/>
      <c r="BK78" s="285"/>
      <c r="BL78" s="251">
        <f>DI78+FE78+HB78+IX78+LF78+NB78+OX78+QT78+SP78</f>
        <v>5000</v>
      </c>
      <c r="BM78" s="285"/>
      <c r="BN78" s="251"/>
      <c r="BO78" s="238">
        <f t="shared" si="346"/>
        <v>0</v>
      </c>
      <c r="BP78" s="251">
        <f t="shared" si="347"/>
        <v>0</v>
      </c>
      <c r="BQ78" s="251"/>
      <c r="BR78" s="251"/>
      <c r="BS78" s="251"/>
      <c r="BT78" s="238">
        <f t="shared" si="348"/>
        <v>0</v>
      </c>
      <c r="BU78" s="251">
        <v>3610.9</v>
      </c>
      <c r="BV78" s="251">
        <v>3610.9</v>
      </c>
      <c r="BW78" s="251"/>
      <c r="BX78" s="238">
        <f t="shared" si="50"/>
        <v>7221.8</v>
      </c>
      <c r="BY78" s="251"/>
      <c r="BZ78" s="251"/>
      <c r="CA78" s="251"/>
      <c r="CB78" s="238">
        <f t="shared" si="51"/>
        <v>0</v>
      </c>
      <c r="CC78" s="251"/>
      <c r="CD78" s="251"/>
      <c r="CE78" s="251"/>
      <c r="CF78" s="238">
        <f t="shared" si="104"/>
        <v>0</v>
      </c>
      <c r="CG78" s="251"/>
      <c r="CH78" s="251"/>
      <c r="CI78" s="251"/>
      <c r="CJ78" s="251">
        <f t="shared" si="390"/>
        <v>0</v>
      </c>
      <c r="CK78" s="238">
        <f t="shared" si="149"/>
        <v>7221.8</v>
      </c>
      <c r="CL78" s="251">
        <v>3610.9</v>
      </c>
      <c r="CM78" s="251">
        <v>3610.9</v>
      </c>
      <c r="CN78" s="251"/>
      <c r="CO78" s="238">
        <f t="shared" si="427"/>
        <v>7221.8</v>
      </c>
      <c r="CP78" s="251"/>
      <c r="CQ78" s="251"/>
      <c r="CR78" s="251"/>
      <c r="CS78" s="238">
        <f t="shared" si="428"/>
        <v>0</v>
      </c>
      <c r="CT78" s="251"/>
      <c r="CU78" s="251"/>
      <c r="CV78" s="251"/>
      <c r="CW78" s="238">
        <f t="shared" si="445"/>
        <v>0</v>
      </c>
      <c r="CX78" s="251"/>
      <c r="CY78" s="251"/>
      <c r="CZ78" s="251"/>
      <c r="DA78" s="251">
        <f t="shared" si="391"/>
        <v>0</v>
      </c>
      <c r="DB78" s="238">
        <f t="shared" si="349"/>
        <v>7221.8</v>
      </c>
      <c r="DC78" s="251"/>
      <c r="DD78" s="251">
        <f t="shared" si="150"/>
        <v>-7221.8</v>
      </c>
      <c r="DE78" s="238"/>
      <c r="DF78" s="238"/>
      <c r="DG78" s="243">
        <f t="shared" si="151"/>
        <v>0</v>
      </c>
      <c r="DH78" s="244"/>
      <c r="DI78" s="250"/>
      <c r="DJ78" s="250"/>
      <c r="DK78" s="250">
        <f t="shared" si="350"/>
        <v>0</v>
      </c>
      <c r="DL78" s="250">
        <f t="shared" si="351"/>
        <v>0</v>
      </c>
      <c r="DM78" s="250"/>
      <c r="DN78" s="250"/>
      <c r="DO78" s="250"/>
      <c r="DP78" s="238">
        <f t="shared" si="352"/>
        <v>0</v>
      </c>
      <c r="DQ78" s="250"/>
      <c r="DR78" s="250"/>
      <c r="DS78" s="250"/>
      <c r="DT78" s="238">
        <f t="shared" si="265"/>
        <v>0</v>
      </c>
      <c r="DU78" s="250"/>
      <c r="DV78" s="250"/>
      <c r="DW78" s="250"/>
      <c r="DX78" s="238">
        <f t="shared" si="266"/>
        <v>0</v>
      </c>
      <c r="DY78" s="250"/>
      <c r="DZ78" s="250"/>
      <c r="EA78" s="250"/>
      <c r="EB78" s="238">
        <f t="shared" si="267"/>
        <v>0</v>
      </c>
      <c r="EC78" s="250"/>
      <c r="ED78" s="250"/>
      <c r="EE78" s="250"/>
      <c r="EF78" s="265">
        <f t="shared" si="152"/>
        <v>0</v>
      </c>
      <c r="EG78" s="259">
        <f t="shared" si="353"/>
        <v>0</v>
      </c>
      <c r="EH78" s="250"/>
      <c r="EI78" s="250"/>
      <c r="EJ78" s="250"/>
      <c r="EK78" s="238">
        <f t="shared" si="403"/>
        <v>0</v>
      </c>
      <c r="EL78" s="250"/>
      <c r="EM78" s="250"/>
      <c r="EN78" s="250"/>
      <c r="EO78" s="238">
        <f t="shared" si="59"/>
        <v>0</v>
      </c>
      <c r="EP78" s="250"/>
      <c r="EQ78" s="250"/>
      <c r="ER78" s="250"/>
      <c r="ES78" s="238">
        <f t="shared" si="268"/>
        <v>0</v>
      </c>
      <c r="ET78" s="250"/>
      <c r="EU78" s="250"/>
      <c r="EV78" s="250"/>
      <c r="EW78" s="265">
        <f t="shared" si="154"/>
        <v>0</v>
      </c>
      <c r="EX78" s="260">
        <f t="shared" si="269"/>
        <v>0</v>
      </c>
      <c r="EY78" s="238">
        <f t="shared" si="354"/>
        <v>0</v>
      </c>
      <c r="EZ78" s="250">
        <f t="shared" si="155"/>
        <v>0</v>
      </c>
      <c r="FA78" s="238"/>
      <c r="FB78" s="238"/>
      <c r="FC78" s="246">
        <f t="shared" si="108"/>
        <v>0</v>
      </c>
      <c r="FD78" s="244"/>
      <c r="FE78" s="250"/>
      <c r="FF78" s="250"/>
      <c r="FG78" s="250">
        <f t="shared" si="355"/>
        <v>0</v>
      </c>
      <c r="FH78" s="250">
        <f t="shared" si="356"/>
        <v>0</v>
      </c>
      <c r="FI78" s="250"/>
      <c r="FJ78" s="250"/>
      <c r="FK78" s="250"/>
      <c r="FL78" s="238">
        <f t="shared" si="357"/>
        <v>0</v>
      </c>
      <c r="FM78" s="267"/>
      <c r="FN78" s="267">
        <v>1997.66</v>
      </c>
      <c r="FO78" s="267"/>
      <c r="FP78" s="238">
        <f t="shared" si="404"/>
        <v>1997.66</v>
      </c>
      <c r="FQ78" s="267"/>
      <c r="FR78" s="267"/>
      <c r="FS78" s="267"/>
      <c r="FT78" s="238">
        <f t="shared" si="271"/>
        <v>0</v>
      </c>
      <c r="FU78" s="267"/>
      <c r="FV78" s="267"/>
      <c r="FW78" s="250"/>
      <c r="FX78" s="238">
        <f t="shared" si="272"/>
        <v>0</v>
      </c>
      <c r="FY78" s="250"/>
      <c r="FZ78" s="250"/>
      <c r="GA78" s="250"/>
      <c r="GB78" s="265">
        <f t="shared" si="156"/>
        <v>0</v>
      </c>
      <c r="GC78" s="259">
        <f t="shared" si="358"/>
        <v>1997.66</v>
      </c>
      <c r="GD78" s="267"/>
      <c r="GE78" s="267">
        <v>1997.66</v>
      </c>
      <c r="GF78" s="267"/>
      <c r="GG78" s="238">
        <f t="shared" si="405"/>
        <v>1997.66</v>
      </c>
      <c r="GH78" s="267"/>
      <c r="GI78" s="267"/>
      <c r="GJ78" s="267"/>
      <c r="GK78" s="238">
        <f t="shared" si="274"/>
        <v>0</v>
      </c>
      <c r="GL78" s="267"/>
      <c r="GM78" s="267"/>
      <c r="GN78" s="250"/>
      <c r="GO78" s="238">
        <f t="shared" si="275"/>
        <v>0</v>
      </c>
      <c r="GP78" s="250"/>
      <c r="GQ78" s="250"/>
      <c r="GR78" s="250"/>
      <c r="GS78" s="265">
        <f t="shared" si="157"/>
        <v>0</v>
      </c>
      <c r="GT78" s="260">
        <f t="shared" si="276"/>
        <v>1997.66</v>
      </c>
      <c r="GU78" s="238">
        <f t="shared" si="359"/>
        <v>0</v>
      </c>
      <c r="GV78" s="250">
        <f t="shared" si="67"/>
        <v>-1997.66</v>
      </c>
      <c r="GW78" s="238"/>
      <c r="GX78" s="238"/>
      <c r="GY78" s="246">
        <f t="shared" si="112"/>
        <v>0</v>
      </c>
      <c r="GZ78" s="244"/>
      <c r="HA78" s="244"/>
      <c r="HB78" s="250"/>
      <c r="HC78" s="250"/>
      <c r="HD78" s="250">
        <f t="shared" si="392"/>
        <v>0</v>
      </c>
      <c r="HE78" s="250">
        <f t="shared" si="360"/>
        <v>0</v>
      </c>
      <c r="HF78" s="250"/>
      <c r="HG78" s="250"/>
      <c r="HH78" s="238"/>
      <c r="HI78" s="238">
        <f t="shared" si="361"/>
        <v>0</v>
      </c>
      <c r="HJ78" s="267"/>
      <c r="HK78" s="267">
        <v>3582.12</v>
      </c>
      <c r="HL78" s="267"/>
      <c r="HM78" s="238">
        <f t="shared" si="406"/>
        <v>3582.12</v>
      </c>
      <c r="HN78" s="267"/>
      <c r="HO78" s="267"/>
      <c r="HP78" s="267"/>
      <c r="HQ78" s="238">
        <f t="shared" si="278"/>
        <v>0</v>
      </c>
      <c r="HR78" s="267"/>
      <c r="HS78" s="267"/>
      <c r="HT78" s="250"/>
      <c r="HU78" s="238">
        <f t="shared" si="279"/>
        <v>0</v>
      </c>
      <c r="HV78" s="250"/>
      <c r="HW78" s="250"/>
      <c r="HX78" s="250"/>
      <c r="HY78" s="265">
        <f t="shared" si="158"/>
        <v>0</v>
      </c>
      <c r="HZ78" s="259">
        <f t="shared" si="280"/>
        <v>3582.12</v>
      </c>
      <c r="IA78" s="267"/>
      <c r="IB78" s="267"/>
      <c r="IC78" s="267"/>
      <c r="ID78" s="238">
        <f t="shared" si="407"/>
        <v>0</v>
      </c>
      <c r="IE78" s="267"/>
      <c r="IF78" s="267"/>
      <c r="IG78" s="267"/>
      <c r="IH78" s="238">
        <f t="shared" si="282"/>
        <v>0</v>
      </c>
      <c r="II78" s="267"/>
      <c r="IJ78" s="267"/>
      <c r="IK78" s="250"/>
      <c r="IL78" s="238">
        <f t="shared" si="283"/>
        <v>0</v>
      </c>
      <c r="IM78" s="250"/>
      <c r="IN78" s="250"/>
      <c r="IO78" s="250"/>
      <c r="IP78" s="265">
        <f t="shared" si="284"/>
        <v>0</v>
      </c>
      <c r="IQ78" s="260">
        <f t="shared" si="285"/>
        <v>0</v>
      </c>
      <c r="IR78" s="238">
        <f t="shared" si="362"/>
        <v>0</v>
      </c>
      <c r="IS78" s="250">
        <f t="shared" si="73"/>
        <v>-3582.12</v>
      </c>
      <c r="IT78" s="238"/>
      <c r="IU78" s="238"/>
      <c r="IV78" s="246">
        <f t="shared" si="286"/>
        <v>3582.12</v>
      </c>
      <c r="IW78" s="244"/>
      <c r="IX78" s="254">
        <f>15600-5600-5000</f>
        <v>5000</v>
      </c>
      <c r="IY78" s="254"/>
      <c r="IZ78" s="247">
        <f t="shared" si="446"/>
        <v>5000</v>
      </c>
      <c r="JA78" s="254">
        <f t="shared" si="447"/>
        <v>5000</v>
      </c>
      <c r="JB78" s="254"/>
      <c r="JC78" s="254"/>
      <c r="JD78" s="254"/>
      <c r="JE78" s="247">
        <f t="shared" si="448"/>
        <v>5000</v>
      </c>
      <c r="JF78" s="269"/>
      <c r="JG78" s="269"/>
      <c r="JH78" s="269"/>
      <c r="JI78" s="247">
        <f t="shared" si="394"/>
        <v>0</v>
      </c>
      <c r="JJ78" s="269"/>
      <c r="JK78" s="269"/>
      <c r="JL78" s="269"/>
      <c r="JM78" s="247"/>
      <c r="JN78" s="269"/>
      <c r="JO78" s="269"/>
      <c r="JP78" s="254"/>
      <c r="JQ78" s="247">
        <f t="shared" si="393"/>
        <v>0</v>
      </c>
      <c r="JR78" s="254"/>
      <c r="JS78" s="254"/>
      <c r="JT78" s="254"/>
      <c r="JU78" s="270"/>
      <c r="JV78" s="261">
        <f t="shared" si="395"/>
        <v>0</v>
      </c>
      <c r="JW78" s="559"/>
      <c r="JX78" s="588"/>
      <c r="JY78" s="589"/>
      <c r="JZ78" s="572"/>
      <c r="KA78" s="269"/>
      <c r="KB78" s="247">
        <f>JW78+JZ78+KA78</f>
        <v>0</v>
      </c>
      <c r="KC78" s="269"/>
      <c r="KD78" s="269"/>
      <c r="KE78" s="269"/>
      <c r="KF78" s="247"/>
      <c r="KG78" s="269"/>
      <c r="KH78" s="269"/>
      <c r="KI78" s="254"/>
      <c r="KJ78" s="247">
        <f t="shared" si="396"/>
        <v>0</v>
      </c>
      <c r="KK78" s="254"/>
      <c r="KL78" s="254"/>
      <c r="KM78" s="254"/>
      <c r="KN78" s="270"/>
      <c r="KO78" s="262">
        <f>JI78+KF78+KJ78+KN78</f>
        <v>0</v>
      </c>
      <c r="KP78" s="247"/>
      <c r="KQ78" s="254">
        <f>JE78-JV78</f>
        <v>5000</v>
      </c>
      <c r="KR78" s="247"/>
      <c r="KS78" s="248"/>
      <c r="KT78" s="211">
        <f>JV78-KO78</f>
        <v>0</v>
      </c>
      <c r="KU78" s="211"/>
      <c r="KV78" s="211"/>
      <c r="KW78" s="211"/>
      <c r="KX78" s="211"/>
      <c r="KY78" s="211"/>
      <c r="KZ78" s="211"/>
      <c r="LA78" s="211"/>
      <c r="LB78" s="211"/>
      <c r="LC78" s="211"/>
      <c r="LD78" s="211"/>
      <c r="LF78" s="193"/>
      <c r="LG78" s="193"/>
      <c r="LH78" s="194">
        <f t="shared" si="363"/>
        <v>0</v>
      </c>
      <c r="LI78" s="193">
        <f t="shared" si="364"/>
        <v>0</v>
      </c>
      <c r="LJ78" s="193"/>
      <c r="LK78" s="193"/>
      <c r="LL78" s="193"/>
      <c r="LM78" s="194">
        <f t="shared" si="365"/>
        <v>0</v>
      </c>
      <c r="LN78" s="189"/>
      <c r="LO78" s="189"/>
      <c r="LP78" s="189"/>
      <c r="LQ78" s="194">
        <f t="shared" si="408"/>
        <v>0</v>
      </c>
      <c r="LR78" s="189"/>
      <c r="LS78" s="189"/>
      <c r="LT78" s="189"/>
      <c r="LU78" s="194">
        <f t="shared" si="288"/>
        <v>0</v>
      </c>
      <c r="LV78" s="189"/>
      <c r="LW78" s="189"/>
      <c r="LX78" s="193"/>
      <c r="LY78" s="194">
        <f t="shared" si="289"/>
        <v>0</v>
      </c>
      <c r="LZ78" s="193"/>
      <c r="MA78" s="193"/>
      <c r="MB78" s="193"/>
      <c r="MC78" s="123">
        <f t="shared" si="160"/>
        <v>0</v>
      </c>
      <c r="MD78" s="121">
        <f t="shared" si="366"/>
        <v>0</v>
      </c>
      <c r="ME78" s="189"/>
      <c r="MF78" s="189"/>
      <c r="MG78" s="189"/>
      <c r="MH78" s="194">
        <f t="shared" si="429"/>
        <v>0</v>
      </c>
      <c r="MI78" s="189"/>
      <c r="MJ78" s="189"/>
      <c r="MK78" s="189"/>
      <c r="ML78" s="194">
        <f t="shared" si="430"/>
        <v>0</v>
      </c>
      <c r="MM78" s="189"/>
      <c r="MN78" s="189"/>
      <c r="MO78" s="193"/>
      <c r="MP78" s="194">
        <f t="shared" si="431"/>
        <v>0</v>
      </c>
      <c r="MQ78" s="193"/>
      <c r="MR78" s="193"/>
      <c r="MS78" s="193"/>
      <c r="MT78" s="123">
        <f t="shared" si="293"/>
        <v>0</v>
      </c>
      <c r="MU78" s="121">
        <f t="shared" si="367"/>
        <v>0</v>
      </c>
      <c r="MV78" s="17">
        <f t="shared" si="368"/>
        <v>0</v>
      </c>
      <c r="MW78" s="193">
        <f t="shared" si="79"/>
        <v>0</v>
      </c>
      <c r="MX78" s="194"/>
      <c r="MY78" s="194"/>
      <c r="MZ78" s="115">
        <f t="shared" si="162"/>
        <v>0</v>
      </c>
      <c r="NB78" s="193"/>
      <c r="NC78" s="193"/>
      <c r="ND78" s="194">
        <f t="shared" si="369"/>
        <v>0</v>
      </c>
      <c r="NE78" s="193"/>
      <c r="NF78" s="193"/>
      <c r="NG78" s="193"/>
      <c r="NH78" s="193"/>
      <c r="NI78" s="194">
        <f t="shared" si="370"/>
        <v>0</v>
      </c>
      <c r="NJ78" s="189"/>
      <c r="NK78" s="189"/>
      <c r="NL78" s="189"/>
      <c r="NM78" s="194">
        <f t="shared" si="410"/>
        <v>0</v>
      </c>
      <c r="NN78" s="189"/>
      <c r="NO78" s="189"/>
      <c r="NP78" s="189"/>
      <c r="NQ78" s="194">
        <f t="shared" si="295"/>
        <v>0</v>
      </c>
      <c r="NR78" s="189"/>
      <c r="NS78" s="189"/>
      <c r="NT78" s="193"/>
      <c r="NU78" s="194">
        <f t="shared" si="296"/>
        <v>0</v>
      </c>
      <c r="NV78" s="193"/>
      <c r="NW78" s="193"/>
      <c r="NX78" s="193"/>
      <c r="NY78" s="123">
        <f t="shared" si="163"/>
        <v>0</v>
      </c>
      <c r="NZ78" s="121">
        <f t="shared" si="297"/>
        <v>0</v>
      </c>
      <c r="OA78" s="189"/>
      <c r="OB78" s="189"/>
      <c r="OC78" s="189"/>
      <c r="OD78" s="194">
        <f t="shared" si="411"/>
        <v>0</v>
      </c>
      <c r="OE78" s="189"/>
      <c r="OF78" s="189"/>
      <c r="OG78" s="189"/>
      <c r="OH78" s="194">
        <f t="shared" si="299"/>
        <v>0</v>
      </c>
      <c r="OI78" s="189"/>
      <c r="OJ78" s="189"/>
      <c r="OK78" s="193"/>
      <c r="OL78" s="194">
        <f t="shared" si="300"/>
        <v>0</v>
      </c>
      <c r="OM78" s="193"/>
      <c r="ON78" s="193"/>
      <c r="OO78" s="193"/>
      <c r="OP78" s="123">
        <f t="shared" si="164"/>
        <v>0</v>
      </c>
      <c r="OQ78" s="122">
        <f t="shared" si="301"/>
        <v>0</v>
      </c>
      <c r="OR78" s="17">
        <f t="shared" si="371"/>
        <v>0</v>
      </c>
      <c r="OS78" s="193">
        <f t="shared" si="84"/>
        <v>0</v>
      </c>
      <c r="OT78" s="194"/>
      <c r="OU78" s="194"/>
      <c r="OV78" s="115">
        <f t="shared" si="302"/>
        <v>0</v>
      </c>
      <c r="OX78" s="193"/>
      <c r="OY78" s="193"/>
      <c r="OZ78" s="194">
        <f t="shared" si="372"/>
        <v>0</v>
      </c>
      <c r="PA78" s="193">
        <f t="shared" si="373"/>
        <v>0</v>
      </c>
      <c r="PB78" s="193"/>
      <c r="PC78" s="193"/>
      <c r="PD78" s="193"/>
      <c r="PE78" s="194">
        <f t="shared" si="374"/>
        <v>0</v>
      </c>
      <c r="PG78" s="189"/>
      <c r="PH78" s="189"/>
      <c r="PI78" s="194">
        <f t="shared" si="432"/>
        <v>0</v>
      </c>
      <c r="PJ78" s="189"/>
      <c r="PK78" s="189"/>
      <c r="PL78" s="189"/>
      <c r="PM78" s="194">
        <f t="shared" si="304"/>
        <v>0</v>
      </c>
      <c r="PN78" s="189"/>
      <c r="PO78" s="189"/>
      <c r="PP78" s="193"/>
      <c r="PQ78" s="194">
        <f t="shared" si="305"/>
        <v>0</v>
      </c>
      <c r="PR78" s="193"/>
      <c r="PS78" s="193"/>
      <c r="PT78" s="193"/>
      <c r="PU78" s="123">
        <f t="shared" si="165"/>
        <v>0</v>
      </c>
      <c r="PV78" s="121">
        <f t="shared" si="375"/>
        <v>0</v>
      </c>
      <c r="PW78" s="189"/>
      <c r="PX78" s="189"/>
      <c r="PY78" s="189"/>
      <c r="PZ78" s="194">
        <f t="shared" si="433"/>
        <v>0</v>
      </c>
      <c r="QA78" s="189"/>
      <c r="QB78" s="189"/>
      <c r="QC78" s="189"/>
      <c r="QD78" s="194">
        <f t="shared" si="434"/>
        <v>0</v>
      </c>
      <c r="QE78" s="189"/>
      <c r="QF78" s="189"/>
      <c r="QG78" s="193"/>
      <c r="QH78" s="194">
        <f t="shared" si="308"/>
        <v>0</v>
      </c>
      <c r="QI78" s="193"/>
      <c r="QJ78" s="193"/>
      <c r="QK78" s="193"/>
      <c r="QL78" s="123">
        <f t="shared" si="309"/>
        <v>0</v>
      </c>
      <c r="QM78" s="122">
        <f t="shared" si="310"/>
        <v>0</v>
      </c>
      <c r="QN78" s="17">
        <f t="shared" si="376"/>
        <v>0</v>
      </c>
      <c r="QO78" s="193">
        <f t="shared" si="89"/>
        <v>0</v>
      </c>
      <c r="QP78" s="194"/>
      <c r="QQ78" s="194"/>
      <c r="QR78" s="115">
        <f t="shared" si="129"/>
        <v>0</v>
      </c>
      <c r="QT78" s="193"/>
      <c r="QU78" s="193"/>
      <c r="QV78" s="194">
        <f t="shared" si="377"/>
        <v>0</v>
      </c>
      <c r="QW78" s="193">
        <f t="shared" si="378"/>
        <v>0</v>
      </c>
      <c r="QX78" s="193"/>
      <c r="QY78" s="193"/>
      <c r="QZ78" s="193"/>
      <c r="RA78" s="194">
        <f t="shared" si="379"/>
        <v>0</v>
      </c>
      <c r="RB78" s="189"/>
      <c r="RC78" s="189"/>
      <c r="RD78" s="189"/>
      <c r="RE78" s="194">
        <f t="shared" si="414"/>
        <v>0</v>
      </c>
      <c r="RF78" s="189"/>
      <c r="RG78" s="189"/>
      <c r="RH78" s="189"/>
      <c r="RI78" s="194">
        <f t="shared" si="312"/>
        <v>0</v>
      </c>
      <c r="RJ78" s="189"/>
      <c r="RK78" s="189"/>
      <c r="RL78" s="193"/>
      <c r="RM78" s="194">
        <f t="shared" si="313"/>
        <v>0</v>
      </c>
      <c r="RN78" s="193"/>
      <c r="RO78" s="193"/>
      <c r="RP78" s="193"/>
      <c r="RQ78" s="123">
        <f t="shared" si="314"/>
        <v>0</v>
      </c>
      <c r="RR78" s="121">
        <f t="shared" si="380"/>
        <v>0</v>
      </c>
      <c r="RS78" s="189"/>
      <c r="RT78" s="189"/>
      <c r="RU78" s="189"/>
      <c r="RV78" s="194">
        <f t="shared" si="435"/>
        <v>0</v>
      </c>
      <c r="RW78" s="189"/>
      <c r="RX78" s="189"/>
      <c r="RY78" s="189"/>
      <c r="RZ78" s="194">
        <f t="shared" si="436"/>
        <v>0</v>
      </c>
      <c r="SA78" s="189"/>
      <c r="SB78" s="189"/>
      <c r="SC78" s="193"/>
      <c r="SD78" s="194">
        <f t="shared" si="317"/>
        <v>0</v>
      </c>
      <c r="SE78" s="193"/>
      <c r="SF78" s="193"/>
      <c r="SG78" s="193"/>
      <c r="SH78" s="123">
        <f t="shared" si="318"/>
        <v>0</v>
      </c>
      <c r="SI78" s="122">
        <f t="shared" si="319"/>
        <v>0</v>
      </c>
      <c r="SJ78" s="17">
        <f t="shared" si="381"/>
        <v>0</v>
      </c>
      <c r="SK78" s="193">
        <f t="shared" si="93"/>
        <v>0</v>
      </c>
      <c r="SL78" s="194"/>
      <c r="SM78" s="194"/>
      <c r="SN78" s="115">
        <f t="shared" si="136"/>
        <v>0</v>
      </c>
      <c r="SP78" s="193"/>
      <c r="SQ78" s="193"/>
      <c r="SR78" s="194">
        <f t="shared" si="382"/>
        <v>0</v>
      </c>
      <c r="SS78" s="193">
        <f t="shared" si="383"/>
        <v>0</v>
      </c>
      <c r="ST78" s="193"/>
      <c r="SU78" s="193"/>
      <c r="SV78" s="193"/>
      <c r="SW78" s="194">
        <f t="shared" si="384"/>
        <v>0</v>
      </c>
      <c r="SX78" s="133">
        <v>1781.25</v>
      </c>
      <c r="SY78" s="133">
        <f>SX78</f>
        <v>1781.25</v>
      </c>
      <c r="SZ78" s="189"/>
      <c r="TA78" s="194">
        <f t="shared" si="437"/>
        <v>3562.5</v>
      </c>
      <c r="TB78" s="189"/>
      <c r="TC78" s="189"/>
      <c r="TD78" s="189"/>
      <c r="TE78" s="194">
        <f t="shared" si="438"/>
        <v>0</v>
      </c>
      <c r="TF78" s="189"/>
      <c r="TG78" s="189"/>
      <c r="TH78" s="193"/>
      <c r="TI78" s="194">
        <f t="shared" si="439"/>
        <v>0</v>
      </c>
      <c r="TJ78" s="193"/>
      <c r="TK78" s="133"/>
      <c r="TL78" s="193"/>
      <c r="TM78" s="123">
        <f t="shared" si="323"/>
        <v>0</v>
      </c>
      <c r="TN78" s="121">
        <f t="shared" si="440"/>
        <v>3562.5</v>
      </c>
      <c r="TO78" s="133">
        <v>1781.25</v>
      </c>
      <c r="TP78" s="133">
        <f>TO78</f>
        <v>1781.25</v>
      </c>
      <c r="TQ78" s="189"/>
      <c r="TR78" s="194">
        <f t="shared" si="441"/>
        <v>3562.5</v>
      </c>
      <c r="TS78" s="189"/>
      <c r="TT78" s="189"/>
      <c r="TU78" s="189"/>
      <c r="TV78" s="194">
        <f t="shared" si="442"/>
        <v>0</v>
      </c>
      <c r="TW78" s="189"/>
      <c r="TX78" s="189"/>
      <c r="TY78" s="193"/>
      <c r="TZ78" s="194">
        <f t="shared" si="443"/>
        <v>0</v>
      </c>
      <c r="UA78" s="193"/>
      <c r="UB78" s="133"/>
      <c r="UC78" s="193"/>
      <c r="UD78" s="123">
        <f t="shared" si="328"/>
        <v>0</v>
      </c>
      <c r="UE78" s="122">
        <f t="shared" si="444"/>
        <v>3562.5</v>
      </c>
      <c r="UF78" s="17">
        <f t="shared" si="385"/>
        <v>0</v>
      </c>
      <c r="UG78" s="193">
        <f t="shared" si="98"/>
        <v>-3562.5</v>
      </c>
      <c r="UH78" s="194"/>
      <c r="UI78" s="194"/>
      <c r="UJ78" s="194"/>
      <c r="UK78" s="115">
        <f t="shared" si="141"/>
        <v>0</v>
      </c>
      <c r="UL78" s="115">
        <f>CK78+EG78+GC78+HZ78+JV78+MD78+NZ78+PV78+RR78+TN78</f>
        <v>16364.080000000002</v>
      </c>
      <c r="UM78" s="115">
        <f>UL78-AF78</f>
        <v>0</v>
      </c>
      <c r="UN78" s="115">
        <f>DB78+EX78+GT78+IQ78+KO78+MU78+OQ78+QM78+SI78+UE78</f>
        <v>12781.960000000001</v>
      </c>
      <c r="UO78" s="115">
        <f>UN78-AW78</f>
        <v>0</v>
      </c>
      <c r="UP78" s="115"/>
      <c r="UQ78" s="115"/>
      <c r="UR78" s="115">
        <f>BU78+DQ78+FM78+HJ78+JF78+LN78+NJ78+PG78+RB78+SX78</f>
        <v>5392.15</v>
      </c>
      <c r="US78" s="115">
        <f>UR78-P78</f>
        <v>0</v>
      </c>
      <c r="UT78" s="115"/>
      <c r="UU78" s="115"/>
      <c r="UV78" s="115"/>
      <c r="UW78" s="115">
        <f>H78</f>
        <v>5000</v>
      </c>
      <c r="UX78" s="115">
        <f>AF78</f>
        <v>16364.08</v>
      </c>
      <c r="UY78" s="115"/>
      <c r="UZ78" s="115"/>
      <c r="VA78" s="130">
        <f t="shared" si="386"/>
        <v>0</v>
      </c>
      <c r="VB78" s="193">
        <f>BM78+DI78+FE78+HB78+IX78+LF78+NB78+OX78+QT78+SP78</f>
        <v>5000</v>
      </c>
      <c r="VC78" s="193">
        <f>BN78+DJ78+FF78+HC78+IY78+LG78+NC78+OY78+QU78+SQ78</f>
        <v>0</v>
      </c>
      <c r="VD78" s="194">
        <f t="shared" si="330"/>
        <v>5000</v>
      </c>
      <c r="VE78" s="193">
        <f t="shared" si="387"/>
        <v>5000</v>
      </c>
      <c r="VF78" s="193"/>
      <c r="VG78" s="193"/>
      <c r="VH78" s="193"/>
      <c r="VI78" s="194">
        <f t="shared" si="388"/>
        <v>5000</v>
      </c>
      <c r="VJ78" s="189"/>
      <c r="VK78" s="189"/>
      <c r="VL78" s="189"/>
      <c r="VM78" s="194">
        <f t="shared" si="418"/>
        <v>0</v>
      </c>
      <c r="VN78" s="189"/>
      <c r="VO78" s="189"/>
      <c r="VP78" s="189"/>
      <c r="VQ78" s="194">
        <f t="shared" si="332"/>
        <v>0</v>
      </c>
      <c r="VR78" s="189"/>
      <c r="VS78" s="189"/>
      <c r="VT78" s="193"/>
      <c r="VU78" s="194">
        <f t="shared" si="333"/>
        <v>0</v>
      </c>
      <c r="VV78" s="193"/>
      <c r="VW78" s="193"/>
      <c r="VX78" s="193"/>
      <c r="VY78" s="193"/>
      <c r="VZ78" s="121">
        <f t="shared" si="334"/>
        <v>0</v>
      </c>
      <c r="WA78" s="189"/>
      <c r="WB78" s="189"/>
      <c r="WC78" s="189"/>
      <c r="WD78" s="194">
        <f t="shared" si="419"/>
        <v>0</v>
      </c>
      <c r="WE78" s="189"/>
      <c r="WF78" s="189"/>
      <c r="WG78" s="189"/>
      <c r="WH78" s="194">
        <f t="shared" si="336"/>
        <v>0</v>
      </c>
      <c r="WI78" s="189"/>
      <c r="WJ78" s="189"/>
      <c r="WK78" s="193"/>
      <c r="WL78" s="194">
        <f t="shared" si="337"/>
        <v>0</v>
      </c>
      <c r="WM78" s="193"/>
      <c r="WN78" s="193"/>
      <c r="WO78" s="193"/>
      <c r="WP78" s="193"/>
      <c r="WQ78" s="122">
        <f t="shared" si="338"/>
        <v>0</v>
      </c>
      <c r="WR78" s="129">
        <f t="shared" si="389"/>
        <v>0</v>
      </c>
      <c r="WS78" s="120"/>
      <c r="WT78" s="194"/>
      <c r="WU78" s="194"/>
      <c r="WV78" s="115">
        <f t="shared" si="339"/>
        <v>0</v>
      </c>
      <c r="WY78" s="115">
        <f>VI78-BT78-DP78-FL78-HI78-JE78-LM78-NI78-PE78-RA78-SW78</f>
        <v>0</v>
      </c>
      <c r="WZ78" s="115">
        <f>VD78-BO78-DK78-FG78-HD78-IZ78-LH78-ND78-OZ78-QV78-SR78</f>
        <v>0</v>
      </c>
    </row>
    <row r="79" spans="1:624" s="116" customFormat="1" ht="13.5" x14ac:dyDescent="0.25">
      <c r="A79" s="444"/>
      <c r="B79" s="416" t="s">
        <v>167</v>
      </c>
      <c r="C79" s="421"/>
      <c r="D79" s="421"/>
      <c r="E79" s="419"/>
      <c r="F79" s="307"/>
      <c r="G79" s="321" t="s">
        <v>168</v>
      </c>
      <c r="H79" s="250">
        <f>BM79+DI79+FE79+HB79+IX79+LF79+NB79+OX79+QT79+SP79</f>
        <v>3600</v>
      </c>
      <c r="I79" s="250">
        <f>BN79+DJ79+FF79+HC79+IY79+LG79+NC79+OY79+QU79+SQ79</f>
        <v>0</v>
      </c>
      <c r="J79" s="238">
        <f t="shared" si="340"/>
        <v>3600</v>
      </c>
      <c r="K79" s="250">
        <f t="shared" si="341"/>
        <v>3600</v>
      </c>
      <c r="L79" s="250"/>
      <c r="M79" s="250"/>
      <c r="N79" s="250"/>
      <c r="O79" s="238">
        <f t="shared" si="342"/>
        <v>3600</v>
      </c>
      <c r="P79" s="250">
        <f>BU79+DQ79+FM79+HJ79+JF79+LN79+NJ79+PF79+RB79+SX79</f>
        <v>0</v>
      </c>
      <c r="Q79" s="250">
        <f>BV79+DR79+FN79+HK79+JG79+LO79+NK79+PG79+RC79+SY79</f>
        <v>649</v>
      </c>
      <c r="R79" s="250">
        <f>BW79+DS79+FO79+HL79+JH79+LP79+NL79+PH79+RD79+SZ79</f>
        <v>0</v>
      </c>
      <c r="S79" s="238">
        <f t="shared" si="254"/>
        <v>649</v>
      </c>
      <c r="T79" s="250">
        <f>BY79+DU79+FQ79+HN79+JJ79+LR79+NN79+PJ79+RF79+TB79</f>
        <v>0</v>
      </c>
      <c r="U79" s="250">
        <f>BZ79+DV79+FR79+HO79+JK79+LS79+NO79+PK79+RG79+TC79</f>
        <v>0</v>
      </c>
      <c r="V79" s="250">
        <f>CA79+DW79+FS79+HP79+JL79+LT79+NP79+PL79+RH79+TD79</f>
        <v>0</v>
      </c>
      <c r="W79" s="238">
        <f t="shared" si="255"/>
        <v>0</v>
      </c>
      <c r="X79" s="250">
        <f>CC79+DY79+FU79+HR79+JN79+LV79+NR79+PN79+RJ79+TF79</f>
        <v>1800</v>
      </c>
      <c r="Y79" s="250">
        <f>CD79+DZ79+FV79+HS79+JO79+LW79+NS79+PO79+RK79+TG79</f>
        <v>0</v>
      </c>
      <c r="Z79" s="250">
        <f>CE79+EA79+FW79+HT79+JP79+LX79+NT79+PP79+RL79+TH79</f>
        <v>0</v>
      </c>
      <c r="AA79" s="238">
        <f t="shared" si="256"/>
        <v>1800</v>
      </c>
      <c r="AB79" s="250">
        <f>CG79+EC79+FY79+HV79+JR79+LZ79+NV79+PR79+RN79+TJ79</f>
        <v>0</v>
      </c>
      <c r="AC79" s="250">
        <f>CH79+ED79+FZ79+HW79+JS79+MA79+NW79+PS79+RO79+TK79</f>
        <v>0</v>
      </c>
      <c r="AD79" s="250">
        <f>CI79+EE79+GA79+HX79+JT79+MB79+NX79+PT79+RP79+TL79</f>
        <v>0</v>
      </c>
      <c r="AE79" s="250">
        <f t="shared" si="257"/>
        <v>0</v>
      </c>
      <c r="AF79" s="238">
        <f t="shared" si="343"/>
        <v>2449</v>
      </c>
      <c r="AG79" s="250">
        <f>CL79+EH79+GD79+IA79+JW79+ME79+OA79+PW79+RS79+TO79</f>
        <v>0</v>
      </c>
      <c r="AH79" s="250">
        <f>CM79+EI79+GE79+IB79+JZ79+MF79+OB79+PX79+RT79+TP79</f>
        <v>649</v>
      </c>
      <c r="AI79" s="250">
        <f>CN79+EJ79+GF79+IC79+KA79+MG79+OC79+PY79+RU79+TQ79</f>
        <v>0</v>
      </c>
      <c r="AJ79" s="238">
        <f t="shared" si="258"/>
        <v>649</v>
      </c>
      <c r="AK79" s="250">
        <f>CP79+EL79+GH79+IE79+KC79+MI79+OE79+QA79+RW79+TS79</f>
        <v>0</v>
      </c>
      <c r="AL79" s="250">
        <f>CQ79+EM79+GI79+IF79+KD79+MJ79+OF79+QB79+RX79+TT79</f>
        <v>0</v>
      </c>
      <c r="AM79" s="250">
        <f>CR79+EN79+GJ79+IG79+KE79+MK79+OG79+QC79+RY79+TU79</f>
        <v>0</v>
      </c>
      <c r="AN79" s="238">
        <f t="shared" si="259"/>
        <v>0</v>
      </c>
      <c r="AO79" s="250">
        <f>CT79+EP79+GL79+II79+KG79+MM79+OI79+QE79+SA79+TW79</f>
        <v>1800</v>
      </c>
      <c r="AP79" s="250">
        <f>CU79+EQ79+GM79+IJ79+KH79+MN79+OJ79+QF79+SB79+TX79</f>
        <v>0</v>
      </c>
      <c r="AQ79" s="250">
        <f>CV79+ER79+GN79+IK79+KI79+MO79+OK79+QG79+SC79+TY79</f>
        <v>0</v>
      </c>
      <c r="AR79" s="238">
        <f t="shared" si="260"/>
        <v>1800</v>
      </c>
      <c r="AS79" s="250">
        <f>CX79+ET79+GP79+IM79+KK79+MQ79+OM79+QI79+SE79+UA79</f>
        <v>0</v>
      </c>
      <c r="AT79" s="250">
        <f>CY79+EU79+GQ79+IN79+KL79+MR79+ON79+QJ79+SF79+UB79</f>
        <v>0</v>
      </c>
      <c r="AU79" s="250">
        <f>CZ79+EV79+GR79+IO79+KM79+MS79+OO79+QK79+SG79+UC79</f>
        <v>0</v>
      </c>
      <c r="AV79" s="238">
        <f t="shared" si="261"/>
        <v>0</v>
      </c>
      <c r="AW79" s="238">
        <f t="shared" si="344"/>
        <v>2449</v>
      </c>
      <c r="AX79" s="250">
        <f t="shared" si="47"/>
        <v>0</v>
      </c>
      <c r="AY79" s="238">
        <f t="shared" si="345"/>
        <v>1151</v>
      </c>
      <c r="AZ79" s="238">
        <f>DE79+FA79+GW79+IT79+KR79+MX79+OT79+QP79+SL79+UH79</f>
        <v>0</v>
      </c>
      <c r="BA79" s="238">
        <f>DF79+FB79+GX79+IU79+KS79+MY79+OU79+QQ79+SM79+UI79</f>
        <v>0</v>
      </c>
      <c r="BB79" s="239">
        <f>CK79+EG79+GC79+HZ79+JV79+MD79+NZ79+PV79+RR79+TN79</f>
        <v>2449</v>
      </c>
      <c r="BC79" s="239">
        <f t="shared" si="45"/>
        <v>0</v>
      </c>
      <c r="BD79" s="238">
        <f>AZ79-DE79-FA79-GW79-IT79-KR79-MX79-OT79-QP79-SL79-UH79</f>
        <v>0</v>
      </c>
      <c r="BE79" s="240"/>
      <c r="BF79" s="241">
        <f t="shared" si="15"/>
        <v>-3600</v>
      </c>
      <c r="BG79" s="241">
        <f t="shared" si="49"/>
        <v>0</v>
      </c>
      <c r="BH79" s="242"/>
      <c r="BI79" s="242"/>
      <c r="BJ79" s="241"/>
      <c r="BK79" s="285"/>
      <c r="BL79" s="251">
        <f>DI79+FE79+HB79+IX79+LF79+NB79+OX79+QT79+SP79</f>
        <v>3600</v>
      </c>
      <c r="BM79" s="285"/>
      <c r="BN79" s="251"/>
      <c r="BO79" s="238">
        <f t="shared" si="346"/>
        <v>0</v>
      </c>
      <c r="BP79" s="251">
        <f t="shared" si="347"/>
        <v>0</v>
      </c>
      <c r="BQ79" s="251"/>
      <c r="BR79" s="251"/>
      <c r="BS79" s="251"/>
      <c r="BT79" s="238">
        <f t="shared" si="348"/>
        <v>0</v>
      </c>
      <c r="BU79" s="251"/>
      <c r="BV79" s="251">
        <v>649</v>
      </c>
      <c r="BW79" s="251"/>
      <c r="BX79" s="238">
        <f t="shared" si="50"/>
        <v>649</v>
      </c>
      <c r="BY79" s="251"/>
      <c r="BZ79" s="251"/>
      <c r="CA79" s="251"/>
      <c r="CB79" s="238">
        <f t="shared" si="51"/>
        <v>0</v>
      </c>
      <c r="CC79" s="251"/>
      <c r="CD79" s="251"/>
      <c r="CE79" s="251"/>
      <c r="CF79" s="238">
        <f t="shared" si="104"/>
        <v>0</v>
      </c>
      <c r="CG79" s="251"/>
      <c r="CH79" s="251"/>
      <c r="CI79" s="251"/>
      <c r="CJ79" s="251">
        <f t="shared" si="390"/>
        <v>0</v>
      </c>
      <c r="CK79" s="238">
        <f t="shared" si="149"/>
        <v>649</v>
      </c>
      <c r="CL79" s="251"/>
      <c r="CM79" s="251">
        <v>649</v>
      </c>
      <c r="CN79" s="251"/>
      <c r="CO79" s="238">
        <f t="shared" si="427"/>
        <v>649</v>
      </c>
      <c r="CP79" s="251"/>
      <c r="CQ79" s="251"/>
      <c r="CR79" s="251"/>
      <c r="CS79" s="238">
        <f t="shared" si="428"/>
        <v>0</v>
      </c>
      <c r="CT79" s="251"/>
      <c r="CU79" s="251"/>
      <c r="CV79" s="251"/>
      <c r="CW79" s="238">
        <f t="shared" si="445"/>
        <v>0</v>
      </c>
      <c r="CX79" s="251"/>
      <c r="CY79" s="251"/>
      <c r="CZ79" s="251"/>
      <c r="DA79" s="251">
        <f t="shared" si="391"/>
        <v>0</v>
      </c>
      <c r="DB79" s="238">
        <f t="shared" si="349"/>
        <v>649</v>
      </c>
      <c r="DC79" s="251"/>
      <c r="DD79" s="251">
        <f t="shared" si="150"/>
        <v>-649</v>
      </c>
      <c r="DE79" s="238"/>
      <c r="DF79" s="238"/>
      <c r="DG79" s="243">
        <f t="shared" si="151"/>
        <v>0</v>
      </c>
      <c r="DH79" s="244"/>
      <c r="DI79" s="250"/>
      <c r="DJ79" s="250"/>
      <c r="DK79" s="250">
        <f t="shared" si="350"/>
        <v>0</v>
      </c>
      <c r="DL79" s="250">
        <f t="shared" si="351"/>
        <v>0</v>
      </c>
      <c r="DM79" s="250"/>
      <c r="DN79" s="250"/>
      <c r="DO79" s="250"/>
      <c r="DP79" s="238">
        <f t="shared" si="352"/>
        <v>0</v>
      </c>
      <c r="DQ79" s="250"/>
      <c r="DR79" s="250"/>
      <c r="DS79" s="250"/>
      <c r="DT79" s="238">
        <f t="shared" si="265"/>
        <v>0</v>
      </c>
      <c r="DU79" s="250"/>
      <c r="DV79" s="250"/>
      <c r="DW79" s="250"/>
      <c r="DX79" s="238">
        <f t="shared" si="266"/>
        <v>0</v>
      </c>
      <c r="DY79" s="250"/>
      <c r="DZ79" s="250"/>
      <c r="EA79" s="250"/>
      <c r="EB79" s="238">
        <f t="shared" si="267"/>
        <v>0</v>
      </c>
      <c r="EC79" s="250"/>
      <c r="ED79" s="250"/>
      <c r="EE79" s="250"/>
      <c r="EF79" s="265">
        <f t="shared" si="152"/>
        <v>0</v>
      </c>
      <c r="EG79" s="259">
        <f t="shared" si="353"/>
        <v>0</v>
      </c>
      <c r="EH79" s="250"/>
      <c r="EI79" s="250"/>
      <c r="EJ79" s="250"/>
      <c r="EK79" s="238">
        <f t="shared" si="403"/>
        <v>0</v>
      </c>
      <c r="EL79" s="250"/>
      <c r="EM79" s="250"/>
      <c r="EN79" s="250"/>
      <c r="EO79" s="238">
        <f t="shared" si="59"/>
        <v>0</v>
      </c>
      <c r="EP79" s="250"/>
      <c r="EQ79" s="250"/>
      <c r="ER79" s="250"/>
      <c r="ES79" s="238">
        <f t="shared" si="268"/>
        <v>0</v>
      </c>
      <c r="ET79" s="250"/>
      <c r="EU79" s="250"/>
      <c r="EV79" s="250"/>
      <c r="EW79" s="265">
        <f t="shared" si="154"/>
        <v>0</v>
      </c>
      <c r="EX79" s="260">
        <f t="shared" si="269"/>
        <v>0</v>
      </c>
      <c r="EY79" s="238">
        <f t="shared" si="354"/>
        <v>0</v>
      </c>
      <c r="EZ79" s="250">
        <f t="shared" si="155"/>
        <v>0</v>
      </c>
      <c r="FA79" s="238"/>
      <c r="FB79" s="238"/>
      <c r="FC79" s="246">
        <f t="shared" si="108"/>
        <v>0</v>
      </c>
      <c r="FD79" s="244"/>
      <c r="FE79" s="250"/>
      <c r="FF79" s="250"/>
      <c r="FG79" s="250">
        <f t="shared" si="355"/>
        <v>0</v>
      </c>
      <c r="FH79" s="250">
        <f t="shared" si="356"/>
        <v>0</v>
      </c>
      <c r="FI79" s="250"/>
      <c r="FJ79" s="250"/>
      <c r="FK79" s="250"/>
      <c r="FL79" s="238">
        <f t="shared" si="357"/>
        <v>0</v>
      </c>
      <c r="FM79" s="250"/>
      <c r="FN79" s="250"/>
      <c r="FO79" s="250"/>
      <c r="FP79" s="238">
        <f t="shared" si="404"/>
        <v>0</v>
      </c>
      <c r="FQ79" s="250"/>
      <c r="FR79" s="250"/>
      <c r="FS79" s="250"/>
      <c r="FT79" s="238">
        <f t="shared" si="271"/>
        <v>0</v>
      </c>
      <c r="FU79" s="250"/>
      <c r="FV79" s="250"/>
      <c r="FW79" s="250"/>
      <c r="FX79" s="238">
        <f t="shared" si="272"/>
        <v>0</v>
      </c>
      <c r="FY79" s="250"/>
      <c r="FZ79" s="250"/>
      <c r="GA79" s="250"/>
      <c r="GB79" s="265">
        <f t="shared" si="156"/>
        <v>0</v>
      </c>
      <c r="GC79" s="259">
        <f t="shared" si="358"/>
        <v>0</v>
      </c>
      <c r="GD79" s="267"/>
      <c r="GE79" s="267"/>
      <c r="GF79" s="267"/>
      <c r="GG79" s="238">
        <f t="shared" si="405"/>
        <v>0</v>
      </c>
      <c r="GH79" s="267"/>
      <c r="GI79" s="267"/>
      <c r="GJ79" s="267"/>
      <c r="GK79" s="238">
        <f t="shared" si="274"/>
        <v>0</v>
      </c>
      <c r="GL79" s="267"/>
      <c r="GM79" s="267"/>
      <c r="GN79" s="250"/>
      <c r="GO79" s="238">
        <f t="shared" si="275"/>
        <v>0</v>
      </c>
      <c r="GP79" s="250"/>
      <c r="GQ79" s="250"/>
      <c r="GR79" s="250"/>
      <c r="GS79" s="265">
        <f t="shared" si="157"/>
        <v>0</v>
      </c>
      <c r="GT79" s="260">
        <f t="shared" si="276"/>
        <v>0</v>
      </c>
      <c r="GU79" s="238">
        <f t="shared" si="359"/>
        <v>0</v>
      </c>
      <c r="GV79" s="250">
        <f t="shared" si="67"/>
        <v>0</v>
      </c>
      <c r="GW79" s="238"/>
      <c r="GX79" s="238"/>
      <c r="GY79" s="246">
        <f t="shared" si="112"/>
        <v>0</v>
      </c>
      <c r="GZ79" s="244"/>
      <c r="HA79" s="244"/>
      <c r="HB79" s="250"/>
      <c r="HC79" s="250"/>
      <c r="HD79" s="250">
        <f t="shared" si="392"/>
        <v>0</v>
      </c>
      <c r="HE79" s="250">
        <f t="shared" si="360"/>
        <v>0</v>
      </c>
      <c r="HF79" s="250"/>
      <c r="HG79" s="250"/>
      <c r="HH79" s="238"/>
      <c r="HI79" s="238">
        <f t="shared" si="361"/>
        <v>0</v>
      </c>
      <c r="HJ79" s="250"/>
      <c r="HK79" s="250"/>
      <c r="HL79" s="250"/>
      <c r="HM79" s="238">
        <f t="shared" si="406"/>
        <v>0</v>
      </c>
      <c r="HN79" s="250"/>
      <c r="HO79" s="250"/>
      <c r="HP79" s="250"/>
      <c r="HQ79" s="238">
        <f t="shared" si="278"/>
        <v>0</v>
      </c>
      <c r="HR79" s="250"/>
      <c r="HS79" s="250"/>
      <c r="HT79" s="250"/>
      <c r="HU79" s="238">
        <f t="shared" si="279"/>
        <v>0</v>
      </c>
      <c r="HV79" s="250"/>
      <c r="HW79" s="250"/>
      <c r="HX79" s="250"/>
      <c r="HY79" s="265">
        <f t="shared" si="158"/>
        <v>0</v>
      </c>
      <c r="HZ79" s="259">
        <f t="shared" si="280"/>
        <v>0</v>
      </c>
      <c r="IA79" s="250"/>
      <c r="IB79" s="250"/>
      <c r="IC79" s="250"/>
      <c r="ID79" s="238">
        <f t="shared" si="407"/>
        <v>0</v>
      </c>
      <c r="IE79" s="250"/>
      <c r="IF79" s="250"/>
      <c r="IG79" s="250"/>
      <c r="IH79" s="238">
        <f t="shared" si="282"/>
        <v>0</v>
      </c>
      <c r="II79" s="250"/>
      <c r="IJ79" s="250"/>
      <c r="IK79" s="250"/>
      <c r="IL79" s="238">
        <f t="shared" si="283"/>
        <v>0</v>
      </c>
      <c r="IM79" s="250"/>
      <c r="IN79" s="250"/>
      <c r="IO79" s="250"/>
      <c r="IP79" s="265">
        <f t="shared" si="284"/>
        <v>0</v>
      </c>
      <c r="IQ79" s="260">
        <f t="shared" si="285"/>
        <v>0</v>
      </c>
      <c r="IR79" s="238">
        <f t="shared" si="362"/>
        <v>0</v>
      </c>
      <c r="IS79" s="250">
        <f t="shared" si="73"/>
        <v>0</v>
      </c>
      <c r="IT79" s="238"/>
      <c r="IU79" s="238"/>
      <c r="IV79" s="246">
        <f t="shared" si="286"/>
        <v>0</v>
      </c>
      <c r="IW79" s="244"/>
      <c r="IX79" s="254">
        <v>3600</v>
      </c>
      <c r="IY79" s="254"/>
      <c r="IZ79" s="247">
        <f t="shared" si="446"/>
        <v>3600</v>
      </c>
      <c r="JA79" s="254">
        <f t="shared" si="447"/>
        <v>3600</v>
      </c>
      <c r="JB79" s="254"/>
      <c r="JC79" s="254"/>
      <c r="JD79" s="254"/>
      <c r="JE79" s="247">
        <f t="shared" si="448"/>
        <v>3600</v>
      </c>
      <c r="JF79" s="254"/>
      <c r="JG79" s="254"/>
      <c r="JH79" s="254"/>
      <c r="JI79" s="247">
        <f t="shared" si="394"/>
        <v>0</v>
      </c>
      <c r="JJ79" s="254"/>
      <c r="JK79" s="254"/>
      <c r="JL79" s="254"/>
      <c r="JM79" s="247"/>
      <c r="JN79" s="254">
        <v>1800</v>
      </c>
      <c r="JO79" s="254"/>
      <c r="JP79" s="254"/>
      <c r="JQ79" s="247">
        <f t="shared" si="393"/>
        <v>1800</v>
      </c>
      <c r="JR79" s="254"/>
      <c r="JS79" s="254"/>
      <c r="JT79" s="254"/>
      <c r="JU79" s="270"/>
      <c r="JV79" s="261">
        <f t="shared" si="395"/>
        <v>1800</v>
      </c>
      <c r="JW79" s="558"/>
      <c r="JX79" s="588"/>
      <c r="JY79" s="589"/>
      <c r="JZ79" s="571"/>
      <c r="KA79" s="254"/>
      <c r="KB79" s="247">
        <f>JW79+JZ79+KA79</f>
        <v>0</v>
      </c>
      <c r="KC79" s="254"/>
      <c r="KD79" s="254"/>
      <c r="KE79" s="254"/>
      <c r="KF79" s="247"/>
      <c r="KG79" s="254">
        <v>1800</v>
      </c>
      <c r="KH79" s="254"/>
      <c r="KI79" s="254"/>
      <c r="KJ79" s="247">
        <f t="shared" si="396"/>
        <v>1800</v>
      </c>
      <c r="KK79" s="254"/>
      <c r="KL79" s="254"/>
      <c r="KM79" s="254"/>
      <c r="KN79" s="270"/>
      <c r="KO79" s="262">
        <f>JI79+KF79+KJ79+KN79</f>
        <v>1800</v>
      </c>
      <c r="KP79" s="247"/>
      <c r="KQ79" s="254">
        <f>JE79-JV79</f>
        <v>1800</v>
      </c>
      <c r="KR79" s="247"/>
      <c r="KS79" s="248"/>
      <c r="KT79" s="211">
        <f>JV79-KO79</f>
        <v>0</v>
      </c>
      <c r="KU79" s="211"/>
      <c r="KV79" s="211"/>
      <c r="KW79" s="211"/>
      <c r="KX79" s="211"/>
      <c r="KY79" s="211"/>
      <c r="KZ79" s="211"/>
      <c r="LA79" s="211"/>
      <c r="LB79" s="211"/>
      <c r="LC79" s="211"/>
      <c r="LD79" s="211"/>
      <c r="LF79" s="193"/>
      <c r="LG79" s="193"/>
      <c r="LH79" s="194">
        <f t="shared" si="363"/>
        <v>0</v>
      </c>
      <c r="LI79" s="193">
        <f t="shared" si="364"/>
        <v>0</v>
      </c>
      <c r="LJ79" s="193"/>
      <c r="LK79" s="193"/>
      <c r="LL79" s="193"/>
      <c r="LM79" s="194">
        <f t="shared" si="365"/>
        <v>0</v>
      </c>
      <c r="LN79" s="193"/>
      <c r="LO79" s="193"/>
      <c r="LP79" s="193"/>
      <c r="LQ79" s="194">
        <f t="shared" si="408"/>
        <v>0</v>
      </c>
      <c r="LR79" s="193"/>
      <c r="LS79" s="193"/>
      <c r="LT79" s="193"/>
      <c r="LU79" s="194">
        <f t="shared" si="288"/>
        <v>0</v>
      </c>
      <c r="LV79" s="193"/>
      <c r="LW79" s="193"/>
      <c r="LX79" s="193"/>
      <c r="LY79" s="194">
        <f t="shared" si="289"/>
        <v>0</v>
      </c>
      <c r="LZ79" s="193"/>
      <c r="MA79" s="193"/>
      <c r="MB79" s="193"/>
      <c r="MC79" s="123">
        <f t="shared" si="160"/>
        <v>0</v>
      </c>
      <c r="MD79" s="121">
        <f t="shared" si="366"/>
        <v>0</v>
      </c>
      <c r="ME79" s="193"/>
      <c r="MF79" s="193"/>
      <c r="MG79" s="193"/>
      <c r="MH79" s="194">
        <f t="shared" si="429"/>
        <v>0</v>
      </c>
      <c r="MI79" s="193"/>
      <c r="MJ79" s="193"/>
      <c r="MK79" s="193"/>
      <c r="ML79" s="194">
        <f t="shared" si="430"/>
        <v>0</v>
      </c>
      <c r="MM79" s="193"/>
      <c r="MN79" s="193"/>
      <c r="MO79" s="193"/>
      <c r="MP79" s="194">
        <f t="shared" si="431"/>
        <v>0</v>
      </c>
      <c r="MQ79" s="193"/>
      <c r="MR79" s="193"/>
      <c r="MS79" s="193"/>
      <c r="MT79" s="123">
        <f t="shared" si="293"/>
        <v>0</v>
      </c>
      <c r="MU79" s="121">
        <f t="shared" si="367"/>
        <v>0</v>
      </c>
      <c r="MV79" s="17">
        <f t="shared" si="368"/>
        <v>0</v>
      </c>
      <c r="MW79" s="193">
        <f t="shared" si="79"/>
        <v>0</v>
      </c>
      <c r="MX79" s="194"/>
      <c r="MY79" s="194"/>
      <c r="MZ79" s="115">
        <f t="shared" si="162"/>
        <v>0</v>
      </c>
      <c r="NB79" s="193"/>
      <c r="NC79" s="193"/>
      <c r="ND79" s="194">
        <f t="shared" si="369"/>
        <v>0</v>
      </c>
      <c r="NE79" s="193"/>
      <c r="NF79" s="193"/>
      <c r="NG79" s="193"/>
      <c r="NH79" s="193"/>
      <c r="NI79" s="194">
        <f t="shared" si="370"/>
        <v>0</v>
      </c>
      <c r="NJ79" s="193"/>
      <c r="NK79" s="193"/>
      <c r="NL79" s="193"/>
      <c r="NM79" s="194">
        <f t="shared" si="410"/>
        <v>0</v>
      </c>
      <c r="NN79" s="193"/>
      <c r="NO79" s="193"/>
      <c r="NP79" s="193"/>
      <c r="NQ79" s="194">
        <f t="shared" si="295"/>
        <v>0</v>
      </c>
      <c r="NR79" s="193"/>
      <c r="NS79" s="193"/>
      <c r="NT79" s="193"/>
      <c r="NU79" s="194">
        <f t="shared" si="296"/>
        <v>0</v>
      </c>
      <c r="NV79" s="193"/>
      <c r="NW79" s="193"/>
      <c r="NX79" s="193"/>
      <c r="NY79" s="123">
        <f t="shared" si="163"/>
        <v>0</v>
      </c>
      <c r="NZ79" s="121">
        <f t="shared" si="297"/>
        <v>0</v>
      </c>
      <c r="OA79" s="189"/>
      <c r="OB79" s="189"/>
      <c r="OC79" s="189"/>
      <c r="OD79" s="194">
        <f t="shared" si="411"/>
        <v>0</v>
      </c>
      <c r="OE79" s="189"/>
      <c r="OF79" s="189"/>
      <c r="OG79" s="189"/>
      <c r="OH79" s="194">
        <f t="shared" si="299"/>
        <v>0</v>
      </c>
      <c r="OI79" s="193"/>
      <c r="OJ79" s="193"/>
      <c r="OK79" s="193"/>
      <c r="OL79" s="194">
        <f t="shared" si="300"/>
        <v>0</v>
      </c>
      <c r="OM79" s="193"/>
      <c r="ON79" s="193"/>
      <c r="OO79" s="193"/>
      <c r="OP79" s="123">
        <f t="shared" si="164"/>
        <v>0</v>
      </c>
      <c r="OQ79" s="122">
        <f t="shared" si="301"/>
        <v>0</v>
      </c>
      <c r="OR79" s="17">
        <f t="shared" si="371"/>
        <v>0</v>
      </c>
      <c r="OS79" s="193">
        <f t="shared" si="84"/>
        <v>0</v>
      </c>
      <c r="OT79" s="194"/>
      <c r="OU79" s="194"/>
      <c r="OV79" s="115">
        <f t="shared" si="302"/>
        <v>0</v>
      </c>
      <c r="OX79" s="193"/>
      <c r="OY79" s="193"/>
      <c r="OZ79" s="194">
        <f t="shared" si="372"/>
        <v>0</v>
      </c>
      <c r="PA79" s="193">
        <f t="shared" si="373"/>
        <v>0</v>
      </c>
      <c r="PB79" s="193"/>
      <c r="PC79" s="193"/>
      <c r="PD79" s="193"/>
      <c r="PE79" s="194">
        <f t="shared" si="374"/>
        <v>0</v>
      </c>
      <c r="PG79" s="189"/>
      <c r="PH79" s="193"/>
      <c r="PI79" s="194">
        <f t="shared" si="432"/>
        <v>0</v>
      </c>
      <c r="PJ79" s="193"/>
      <c r="PK79" s="193"/>
      <c r="PL79" s="193"/>
      <c r="PM79" s="194">
        <f t="shared" si="304"/>
        <v>0</v>
      </c>
      <c r="PN79" s="193"/>
      <c r="PO79" s="193"/>
      <c r="PP79" s="193"/>
      <c r="PQ79" s="194">
        <f t="shared" si="305"/>
        <v>0</v>
      </c>
      <c r="PR79" s="193"/>
      <c r="PS79" s="193"/>
      <c r="PT79" s="193"/>
      <c r="PU79" s="123">
        <f t="shared" si="165"/>
        <v>0</v>
      </c>
      <c r="PV79" s="121">
        <f t="shared" si="375"/>
        <v>0</v>
      </c>
      <c r="PW79" s="193"/>
      <c r="PX79" s="189"/>
      <c r="PY79" s="193"/>
      <c r="PZ79" s="194">
        <f t="shared" si="433"/>
        <v>0</v>
      </c>
      <c r="QA79" s="193"/>
      <c r="QB79" s="193"/>
      <c r="QC79" s="193"/>
      <c r="QD79" s="194">
        <f t="shared" si="434"/>
        <v>0</v>
      </c>
      <c r="QE79" s="193"/>
      <c r="QF79" s="193"/>
      <c r="QG79" s="193"/>
      <c r="QH79" s="194">
        <f t="shared" si="308"/>
        <v>0</v>
      </c>
      <c r="QI79" s="193"/>
      <c r="QJ79" s="193"/>
      <c r="QK79" s="193"/>
      <c r="QL79" s="123">
        <f t="shared" si="309"/>
        <v>0</v>
      </c>
      <c r="QM79" s="122">
        <f t="shared" si="310"/>
        <v>0</v>
      </c>
      <c r="QN79" s="17">
        <f t="shared" si="376"/>
        <v>0</v>
      </c>
      <c r="QO79" s="193">
        <f t="shared" si="89"/>
        <v>0</v>
      </c>
      <c r="QP79" s="194"/>
      <c r="QQ79" s="194"/>
      <c r="QR79" s="115">
        <f t="shared" si="129"/>
        <v>0</v>
      </c>
      <c r="QT79" s="193"/>
      <c r="QU79" s="193"/>
      <c r="QV79" s="194">
        <f t="shared" si="377"/>
        <v>0</v>
      </c>
      <c r="QW79" s="193">
        <f t="shared" si="378"/>
        <v>0</v>
      </c>
      <c r="QX79" s="193"/>
      <c r="QY79" s="193"/>
      <c r="QZ79" s="193"/>
      <c r="RA79" s="194">
        <f t="shared" si="379"/>
        <v>0</v>
      </c>
      <c r="RB79" s="193"/>
      <c r="RC79" s="193"/>
      <c r="RD79" s="193"/>
      <c r="RE79" s="194">
        <f t="shared" si="414"/>
        <v>0</v>
      </c>
      <c r="RF79" s="193"/>
      <c r="RG79" s="193"/>
      <c r="RH79" s="193"/>
      <c r="RI79" s="194">
        <f t="shared" si="312"/>
        <v>0</v>
      </c>
      <c r="RJ79" s="193"/>
      <c r="RK79" s="193"/>
      <c r="RL79" s="193"/>
      <c r="RM79" s="194">
        <f t="shared" si="313"/>
        <v>0</v>
      </c>
      <c r="RN79" s="193"/>
      <c r="RO79" s="193"/>
      <c r="RP79" s="193"/>
      <c r="RQ79" s="123">
        <f t="shared" si="314"/>
        <v>0</v>
      </c>
      <c r="RR79" s="121">
        <f t="shared" si="380"/>
        <v>0</v>
      </c>
      <c r="RS79" s="193"/>
      <c r="RT79" s="193"/>
      <c r="RU79" s="193"/>
      <c r="RV79" s="194">
        <f t="shared" si="435"/>
        <v>0</v>
      </c>
      <c r="RW79" s="193"/>
      <c r="RX79" s="193"/>
      <c r="RY79" s="193"/>
      <c r="RZ79" s="194">
        <f t="shared" si="436"/>
        <v>0</v>
      </c>
      <c r="SA79" s="193"/>
      <c r="SB79" s="193"/>
      <c r="SC79" s="193"/>
      <c r="SD79" s="194">
        <f t="shared" si="317"/>
        <v>0</v>
      </c>
      <c r="SE79" s="193"/>
      <c r="SF79" s="193"/>
      <c r="SG79" s="193"/>
      <c r="SH79" s="123">
        <f t="shared" si="318"/>
        <v>0</v>
      </c>
      <c r="SI79" s="122">
        <f t="shared" si="319"/>
        <v>0</v>
      </c>
      <c r="SJ79" s="17">
        <f t="shared" si="381"/>
        <v>0</v>
      </c>
      <c r="SK79" s="193">
        <f t="shared" si="93"/>
        <v>0</v>
      </c>
      <c r="SL79" s="194"/>
      <c r="SM79" s="194"/>
      <c r="SN79" s="115">
        <f t="shared" si="136"/>
        <v>0</v>
      </c>
      <c r="SP79" s="193"/>
      <c r="SQ79" s="193"/>
      <c r="SR79" s="194">
        <f t="shared" si="382"/>
        <v>0</v>
      </c>
      <c r="SS79" s="193">
        <f t="shared" si="383"/>
        <v>0</v>
      </c>
      <c r="ST79" s="193"/>
      <c r="SU79" s="193"/>
      <c r="SV79" s="193"/>
      <c r="SW79" s="194">
        <f t="shared" si="384"/>
        <v>0</v>
      </c>
      <c r="SX79" s="193"/>
      <c r="SY79" s="193"/>
      <c r="SZ79" s="193"/>
      <c r="TA79" s="194">
        <f t="shared" si="437"/>
        <v>0</v>
      </c>
      <c r="TB79" s="193"/>
      <c r="TC79" s="193"/>
      <c r="TD79" s="193"/>
      <c r="TE79" s="194">
        <f t="shared" si="438"/>
        <v>0</v>
      </c>
      <c r="TF79" s="193"/>
      <c r="TG79" s="193"/>
      <c r="TH79" s="193"/>
      <c r="TI79" s="194">
        <f t="shared" si="439"/>
        <v>0</v>
      </c>
      <c r="TJ79" s="193"/>
      <c r="TK79" s="193"/>
      <c r="TL79" s="193"/>
      <c r="TM79" s="123">
        <f t="shared" si="323"/>
        <v>0</v>
      </c>
      <c r="TN79" s="121">
        <f t="shared" si="440"/>
        <v>0</v>
      </c>
      <c r="TO79" s="193"/>
      <c r="TP79" s="193"/>
      <c r="TQ79" s="193"/>
      <c r="TR79" s="194">
        <f t="shared" si="441"/>
        <v>0</v>
      </c>
      <c r="TS79" s="193"/>
      <c r="TT79" s="193"/>
      <c r="TU79" s="193"/>
      <c r="TV79" s="194">
        <f t="shared" si="442"/>
        <v>0</v>
      </c>
      <c r="TW79" s="193"/>
      <c r="TX79" s="193"/>
      <c r="TY79" s="193"/>
      <c r="TZ79" s="194">
        <f t="shared" si="443"/>
        <v>0</v>
      </c>
      <c r="UA79" s="193"/>
      <c r="UB79" s="193"/>
      <c r="UC79" s="193"/>
      <c r="UD79" s="123">
        <f t="shared" si="328"/>
        <v>0</v>
      </c>
      <c r="UE79" s="122">
        <f t="shared" si="444"/>
        <v>0</v>
      </c>
      <c r="UF79" s="17">
        <f t="shared" si="385"/>
        <v>0</v>
      </c>
      <c r="UG79" s="193">
        <f t="shared" si="98"/>
        <v>0</v>
      </c>
      <c r="UH79" s="194"/>
      <c r="UI79" s="194"/>
      <c r="UJ79" s="194"/>
      <c r="UK79" s="115">
        <f t="shared" si="141"/>
        <v>0</v>
      </c>
      <c r="UL79" s="115">
        <f>CK79+EG79+GC79+HZ79+JV79+MD79+NZ79+PV79+RR79+TN79</f>
        <v>2449</v>
      </c>
      <c r="UM79" s="115">
        <f>UL79-AF79</f>
        <v>0</v>
      </c>
      <c r="UN79" s="115">
        <f>DB79+EX79+GT79+IQ79+KO79+MU79+OQ79+QM79+SI79+UE79</f>
        <v>2449</v>
      </c>
      <c r="UO79" s="115">
        <f>UN79-AW79</f>
        <v>0</v>
      </c>
      <c r="UP79" s="115"/>
      <c r="UQ79" s="115"/>
      <c r="UR79" s="115">
        <f>BU79+DQ79+FM79+HJ79+JF79+LN79+NJ79+PG79+RB79+SX79</f>
        <v>0</v>
      </c>
      <c r="US79" s="115">
        <f>UR79-P79</f>
        <v>0</v>
      </c>
      <c r="UT79" s="115"/>
      <c r="UU79" s="115"/>
      <c r="UV79" s="115"/>
      <c r="UW79" s="115">
        <f>H79</f>
        <v>3600</v>
      </c>
      <c r="UX79" s="115">
        <f>AF79</f>
        <v>2449</v>
      </c>
      <c r="UY79" s="115"/>
      <c r="UZ79" s="115"/>
      <c r="VA79" s="130">
        <f t="shared" si="386"/>
        <v>0</v>
      </c>
      <c r="VB79" s="193">
        <f>BM79+DI79+FE79+HB79+IX79+LF79+NB79+OX79+QT79+SP79</f>
        <v>3600</v>
      </c>
      <c r="VC79" s="193">
        <f>BN79+DJ79+FF79+HC79+IY79+LG79+NC79+OY79+QU79+SQ79</f>
        <v>0</v>
      </c>
      <c r="VD79" s="194">
        <f t="shared" si="330"/>
        <v>3600</v>
      </c>
      <c r="VE79" s="193">
        <f t="shared" si="387"/>
        <v>3600</v>
      </c>
      <c r="VF79" s="193"/>
      <c r="VG79" s="193"/>
      <c r="VH79" s="193"/>
      <c r="VI79" s="194">
        <f t="shared" si="388"/>
        <v>3600</v>
      </c>
      <c r="VJ79" s="193"/>
      <c r="VK79" s="193"/>
      <c r="VL79" s="193"/>
      <c r="VM79" s="194">
        <f t="shared" si="418"/>
        <v>0</v>
      </c>
      <c r="VN79" s="193"/>
      <c r="VO79" s="193"/>
      <c r="VP79" s="193"/>
      <c r="VQ79" s="194">
        <f t="shared" si="332"/>
        <v>0</v>
      </c>
      <c r="VR79" s="193"/>
      <c r="VS79" s="193"/>
      <c r="VT79" s="193"/>
      <c r="VU79" s="194">
        <f t="shared" si="333"/>
        <v>0</v>
      </c>
      <c r="VV79" s="193"/>
      <c r="VW79" s="193"/>
      <c r="VX79" s="193"/>
      <c r="VY79" s="193"/>
      <c r="VZ79" s="121">
        <f t="shared" si="334"/>
        <v>0</v>
      </c>
      <c r="WA79" s="189"/>
      <c r="WB79" s="189"/>
      <c r="WC79" s="189"/>
      <c r="WD79" s="194">
        <f t="shared" si="419"/>
        <v>0</v>
      </c>
      <c r="WE79" s="189"/>
      <c r="WF79" s="189"/>
      <c r="WG79" s="189"/>
      <c r="WH79" s="194">
        <f t="shared" si="336"/>
        <v>0</v>
      </c>
      <c r="WI79" s="189"/>
      <c r="WJ79" s="189"/>
      <c r="WK79" s="193"/>
      <c r="WL79" s="194">
        <f t="shared" si="337"/>
        <v>0</v>
      </c>
      <c r="WM79" s="193"/>
      <c r="WN79" s="193"/>
      <c r="WO79" s="193"/>
      <c r="WP79" s="193"/>
      <c r="WQ79" s="122">
        <f t="shared" si="338"/>
        <v>0</v>
      </c>
      <c r="WR79" s="129">
        <f t="shared" si="389"/>
        <v>0</v>
      </c>
      <c r="WS79" s="120"/>
      <c r="WT79" s="194"/>
      <c r="WU79" s="194"/>
      <c r="WV79" s="115">
        <f t="shared" si="339"/>
        <v>0</v>
      </c>
      <c r="WY79" s="115">
        <f>VI79-BT79-DP79-FL79-HI79-JE79-LM79-NI79-PE79-RA79-SW79</f>
        <v>0</v>
      </c>
      <c r="WZ79" s="115">
        <f>VD79-BO79-DK79-FG79-HD79-IZ79-LH79-ND79-OZ79-QV79-SR79</f>
        <v>0</v>
      </c>
    </row>
    <row r="80" spans="1:624" s="116" customFormat="1" ht="13.5" hidden="1" x14ac:dyDescent="0.25">
      <c r="A80" s="444"/>
      <c r="B80" s="416" t="s">
        <v>169</v>
      </c>
      <c r="C80" s="421"/>
      <c r="D80" s="421"/>
      <c r="E80" s="419"/>
      <c r="F80" s="307"/>
      <c r="G80" s="322"/>
      <c r="H80" s="250">
        <f>BM80+DI80+FE80+HB80+IX80+LF80+NB80+OX80+QT80+SP80</f>
        <v>0</v>
      </c>
      <c r="I80" s="250">
        <f>BN80+DJ80+FF80+HC80+IY80+LG80+NC80+OY80+QU80+SQ80</f>
        <v>0</v>
      </c>
      <c r="J80" s="238">
        <f t="shared" si="340"/>
        <v>0</v>
      </c>
      <c r="K80" s="250">
        <f t="shared" si="341"/>
        <v>0</v>
      </c>
      <c r="L80" s="250"/>
      <c r="M80" s="250"/>
      <c r="N80" s="250"/>
      <c r="O80" s="238">
        <f t="shared" si="342"/>
        <v>0</v>
      </c>
      <c r="P80" s="250">
        <f>BU80+DQ80+FM80+HJ80+JF80+LN80+NJ80+PF80+RB80+SX80</f>
        <v>0</v>
      </c>
      <c r="Q80" s="250">
        <f>BV80+DR80+FN80+HK80+JG80+LO80+NK80+PG80+RC80+SY80</f>
        <v>0</v>
      </c>
      <c r="R80" s="250">
        <f>BW80+DS80+FO80+HL80+JH80+LP80+NL80+PH80+RD80+SZ80</f>
        <v>0</v>
      </c>
      <c r="S80" s="238">
        <f t="shared" si="254"/>
        <v>0</v>
      </c>
      <c r="T80" s="250">
        <f>BY80+DU80+FQ80+HN80+JJ80+LR80+NN80+PJ80+RF80+TB80</f>
        <v>0</v>
      </c>
      <c r="U80" s="250">
        <f>BZ80+DV80+FR80+HO80+JK80+LS80+NO80+PK80+RG80+TC80</f>
        <v>0</v>
      </c>
      <c r="V80" s="250">
        <f>CA80+DW80+FS80+HP80+JL80+LT80+NP80+PL80+RH80+TD80</f>
        <v>0</v>
      </c>
      <c r="W80" s="238">
        <f t="shared" si="255"/>
        <v>0</v>
      </c>
      <c r="X80" s="250">
        <f>CC80+DY80+FU80+HR80+JN80+LV80+NR80+PN80+RJ80+TF80</f>
        <v>0</v>
      </c>
      <c r="Y80" s="250">
        <f>CD80+DZ80+FV80+HS80+JO80+LW80+NS80+PO80+RK80+TG80</f>
        <v>0</v>
      </c>
      <c r="Z80" s="250">
        <f>CE80+EA80+FW80+HT80+JP80+LX80+NT80+PP80+RL80+TH80</f>
        <v>0</v>
      </c>
      <c r="AA80" s="238">
        <f t="shared" si="256"/>
        <v>0</v>
      </c>
      <c r="AB80" s="250">
        <f>CG80+EC80+FY80+HV80+JR80+LZ80+NV80+PR80+RN80+TJ80</f>
        <v>0</v>
      </c>
      <c r="AC80" s="250">
        <f>CH80+ED80+FZ80+HW80+JS80+MA80+NW80+PS80+RO80+TK80</f>
        <v>0</v>
      </c>
      <c r="AD80" s="250">
        <f>CI80+EE80+GA80+HX80+JT80+MB80+NX80+PT80+RP80+TL80</f>
        <v>0</v>
      </c>
      <c r="AE80" s="250">
        <f t="shared" si="257"/>
        <v>0</v>
      </c>
      <c r="AF80" s="238">
        <f t="shared" si="343"/>
        <v>0</v>
      </c>
      <c r="AG80" s="250">
        <f>CL80+EH80+GD80+IA80+JW80+ME80+OA80+PW80+RS80+TO80</f>
        <v>0</v>
      </c>
      <c r="AH80" s="250">
        <f>CM80+EI80+GE80+IB80+JZ80+MF80+OB80+PX80+RT80+TP80</f>
        <v>0</v>
      </c>
      <c r="AI80" s="250">
        <f>CN80+EJ80+GF80+IC80+KA80+MG80+OC80+PY80+RU80+TQ80</f>
        <v>0</v>
      </c>
      <c r="AJ80" s="238">
        <f t="shared" si="258"/>
        <v>0</v>
      </c>
      <c r="AK80" s="250">
        <f>CP80+EL80+GH80+IE80+KC80+MI80+OE80+QA80+RW80+TS80</f>
        <v>0</v>
      </c>
      <c r="AL80" s="250">
        <f>CQ80+EM80+GI80+IF80+KD80+MJ80+OF80+QB80+RX80+TT80</f>
        <v>0</v>
      </c>
      <c r="AM80" s="250">
        <f>CR80+EN80+GJ80+IG80+KE80+MK80+OG80+QC80+RY80+TU80</f>
        <v>0</v>
      </c>
      <c r="AN80" s="238">
        <f t="shared" si="259"/>
        <v>0</v>
      </c>
      <c r="AO80" s="250">
        <f>CT80+EP80+GL80+II80+KG80+MM80+OI80+QE80+SA80+TW80</f>
        <v>0</v>
      </c>
      <c r="AP80" s="250">
        <f>CU80+EQ80+GM80+IJ80+KH80+MN80+OJ80+QF80+SB80+TX80</f>
        <v>0</v>
      </c>
      <c r="AQ80" s="250">
        <f>CV80+ER80+GN80+IK80+KI80+MO80+OK80+QG80+SC80+TY80</f>
        <v>0</v>
      </c>
      <c r="AR80" s="238">
        <f t="shared" si="260"/>
        <v>0</v>
      </c>
      <c r="AS80" s="250">
        <f>CX80+ET80+GP80+IM80+KK80+MQ80+OM80+QI80+SE80+UA80</f>
        <v>0</v>
      </c>
      <c r="AT80" s="250">
        <f>CY80+EU80+GQ80+IN80+KL80+MR80+ON80+QJ80+SF80+UB80</f>
        <v>0</v>
      </c>
      <c r="AU80" s="250">
        <f>CZ80+EV80+GR80+IO80+KM80+MS80+OO80+QK80+SG80+UC80</f>
        <v>0</v>
      </c>
      <c r="AV80" s="238">
        <f t="shared" si="261"/>
        <v>0</v>
      </c>
      <c r="AW80" s="238">
        <f t="shared" si="344"/>
        <v>0</v>
      </c>
      <c r="AX80" s="250">
        <f t="shared" si="47"/>
        <v>0</v>
      </c>
      <c r="AY80" s="238">
        <f t="shared" si="345"/>
        <v>0</v>
      </c>
      <c r="AZ80" s="238">
        <f>DE80+FA80+GW80+IT80+KR80+MX80+OT80+QP80+SL80+UH80</f>
        <v>0</v>
      </c>
      <c r="BA80" s="238">
        <f>DF80+FB80+GX80+IU80+KS80+MY80+OU80+QQ80+SM80+UI80</f>
        <v>0</v>
      </c>
      <c r="BB80" s="239">
        <f>CK80+EG80+GC80+HZ80+JV80+MD80+NZ80+PV80+RR80+TN80</f>
        <v>0</v>
      </c>
      <c r="BC80" s="239">
        <f t="shared" si="45"/>
        <v>0</v>
      </c>
      <c r="BD80" s="238">
        <f>AZ80-DE80-FA80-GW80-IT80-KR80-MX80-OT80-QP80-SL80-UH80</f>
        <v>0</v>
      </c>
      <c r="BE80" s="240"/>
      <c r="BF80" s="241">
        <f t="shared" si="15"/>
        <v>0</v>
      </c>
      <c r="BG80" s="241">
        <f t="shared" si="49"/>
        <v>0</v>
      </c>
      <c r="BH80" s="242"/>
      <c r="BI80" s="242"/>
      <c r="BJ80" s="241"/>
      <c r="BK80" s="285"/>
      <c r="BL80" s="251">
        <f>DI80+FE80+HB80+IX80+LF80+NB80+OX80+QT80+SP80</f>
        <v>0</v>
      </c>
      <c r="BM80" s="285"/>
      <c r="BN80" s="251"/>
      <c r="BO80" s="238">
        <f t="shared" si="346"/>
        <v>0</v>
      </c>
      <c r="BP80" s="251">
        <f t="shared" si="347"/>
        <v>0</v>
      </c>
      <c r="BQ80" s="251"/>
      <c r="BR80" s="251"/>
      <c r="BS80" s="251"/>
      <c r="BT80" s="238">
        <f t="shared" si="348"/>
        <v>0</v>
      </c>
      <c r="BU80" s="251"/>
      <c r="BV80" s="251"/>
      <c r="BW80" s="251"/>
      <c r="BX80" s="238">
        <f t="shared" si="50"/>
        <v>0</v>
      </c>
      <c r="BY80" s="251"/>
      <c r="BZ80" s="251"/>
      <c r="CA80" s="251"/>
      <c r="CB80" s="238">
        <f t="shared" si="51"/>
        <v>0</v>
      </c>
      <c r="CC80" s="251"/>
      <c r="CD80" s="251"/>
      <c r="CE80" s="251"/>
      <c r="CF80" s="238">
        <f t="shared" si="104"/>
        <v>0</v>
      </c>
      <c r="CG80" s="251"/>
      <c r="CH80" s="251"/>
      <c r="CI80" s="251"/>
      <c r="CJ80" s="251">
        <f t="shared" si="390"/>
        <v>0</v>
      </c>
      <c r="CK80" s="238">
        <f t="shared" si="149"/>
        <v>0</v>
      </c>
      <c r="CL80" s="251"/>
      <c r="CM80" s="251"/>
      <c r="CN80" s="251"/>
      <c r="CO80" s="238">
        <f t="shared" si="427"/>
        <v>0</v>
      </c>
      <c r="CP80" s="251"/>
      <c r="CQ80" s="251"/>
      <c r="CR80" s="251"/>
      <c r="CS80" s="238">
        <f t="shared" si="428"/>
        <v>0</v>
      </c>
      <c r="CT80" s="251"/>
      <c r="CU80" s="251"/>
      <c r="CV80" s="251"/>
      <c r="CW80" s="238">
        <f t="shared" si="445"/>
        <v>0</v>
      </c>
      <c r="CX80" s="251"/>
      <c r="CY80" s="251"/>
      <c r="CZ80" s="251"/>
      <c r="DA80" s="251">
        <f t="shared" si="391"/>
        <v>0</v>
      </c>
      <c r="DB80" s="238">
        <f t="shared" si="349"/>
        <v>0</v>
      </c>
      <c r="DC80" s="251"/>
      <c r="DD80" s="251">
        <f t="shared" si="150"/>
        <v>0</v>
      </c>
      <c r="DE80" s="238"/>
      <c r="DF80" s="238"/>
      <c r="DG80" s="243">
        <f t="shared" si="151"/>
        <v>0</v>
      </c>
      <c r="DH80" s="244"/>
      <c r="DI80" s="250"/>
      <c r="DJ80" s="250"/>
      <c r="DK80" s="250">
        <f t="shared" si="350"/>
        <v>0</v>
      </c>
      <c r="DL80" s="250">
        <f t="shared" si="351"/>
        <v>0</v>
      </c>
      <c r="DM80" s="250"/>
      <c r="DN80" s="250"/>
      <c r="DO80" s="250"/>
      <c r="DP80" s="238">
        <f t="shared" si="352"/>
        <v>0</v>
      </c>
      <c r="DQ80" s="250"/>
      <c r="DR80" s="250"/>
      <c r="DS80" s="250"/>
      <c r="DT80" s="238">
        <f t="shared" si="265"/>
        <v>0</v>
      </c>
      <c r="DU80" s="250"/>
      <c r="DV80" s="250"/>
      <c r="DW80" s="250"/>
      <c r="DX80" s="238">
        <f t="shared" si="266"/>
        <v>0</v>
      </c>
      <c r="DY80" s="250"/>
      <c r="DZ80" s="250"/>
      <c r="EA80" s="250"/>
      <c r="EB80" s="238">
        <f t="shared" si="267"/>
        <v>0</v>
      </c>
      <c r="EC80" s="250"/>
      <c r="ED80" s="250"/>
      <c r="EE80" s="250"/>
      <c r="EF80" s="265">
        <f t="shared" si="152"/>
        <v>0</v>
      </c>
      <c r="EG80" s="259">
        <f t="shared" si="353"/>
        <v>0</v>
      </c>
      <c r="EH80" s="250"/>
      <c r="EI80" s="250"/>
      <c r="EJ80" s="250"/>
      <c r="EK80" s="238">
        <f t="shared" si="403"/>
        <v>0</v>
      </c>
      <c r="EL80" s="250"/>
      <c r="EM80" s="250"/>
      <c r="EN80" s="250"/>
      <c r="EO80" s="238">
        <f t="shared" si="59"/>
        <v>0</v>
      </c>
      <c r="EP80" s="250"/>
      <c r="EQ80" s="250"/>
      <c r="ER80" s="250"/>
      <c r="ES80" s="238">
        <f t="shared" si="268"/>
        <v>0</v>
      </c>
      <c r="ET80" s="250"/>
      <c r="EU80" s="250"/>
      <c r="EV80" s="250"/>
      <c r="EW80" s="265">
        <f t="shared" si="154"/>
        <v>0</v>
      </c>
      <c r="EX80" s="260">
        <f t="shared" si="269"/>
        <v>0</v>
      </c>
      <c r="EY80" s="238">
        <f t="shared" si="354"/>
        <v>0</v>
      </c>
      <c r="EZ80" s="250">
        <f t="shared" si="155"/>
        <v>0</v>
      </c>
      <c r="FA80" s="238"/>
      <c r="FB80" s="238"/>
      <c r="FC80" s="246">
        <f t="shared" si="108"/>
        <v>0</v>
      </c>
      <c r="FD80" s="244"/>
      <c r="FE80" s="250"/>
      <c r="FF80" s="250"/>
      <c r="FG80" s="250">
        <f t="shared" si="355"/>
        <v>0</v>
      </c>
      <c r="FH80" s="250">
        <f t="shared" si="356"/>
        <v>0</v>
      </c>
      <c r="FI80" s="250"/>
      <c r="FJ80" s="250"/>
      <c r="FK80" s="250"/>
      <c r="FL80" s="238">
        <f t="shared" si="357"/>
        <v>0</v>
      </c>
      <c r="FM80" s="250"/>
      <c r="FN80" s="250"/>
      <c r="FO80" s="250"/>
      <c r="FP80" s="238">
        <f t="shared" si="404"/>
        <v>0</v>
      </c>
      <c r="FQ80" s="250"/>
      <c r="FR80" s="250"/>
      <c r="FS80" s="250"/>
      <c r="FT80" s="238">
        <f t="shared" si="271"/>
        <v>0</v>
      </c>
      <c r="FU80" s="250"/>
      <c r="FV80" s="250"/>
      <c r="FW80" s="250"/>
      <c r="FX80" s="238">
        <f t="shared" si="272"/>
        <v>0</v>
      </c>
      <c r="FY80" s="250"/>
      <c r="FZ80" s="250"/>
      <c r="GA80" s="250"/>
      <c r="GB80" s="265">
        <f t="shared" si="156"/>
        <v>0</v>
      </c>
      <c r="GC80" s="259">
        <f t="shared" si="358"/>
        <v>0</v>
      </c>
      <c r="GD80" s="267"/>
      <c r="GE80" s="267"/>
      <c r="GF80" s="267"/>
      <c r="GG80" s="238">
        <f t="shared" si="405"/>
        <v>0</v>
      </c>
      <c r="GH80" s="267"/>
      <c r="GI80" s="267"/>
      <c r="GJ80" s="267"/>
      <c r="GK80" s="238">
        <f t="shared" si="274"/>
        <v>0</v>
      </c>
      <c r="GL80" s="267"/>
      <c r="GM80" s="267"/>
      <c r="GN80" s="250"/>
      <c r="GO80" s="238">
        <f t="shared" si="275"/>
        <v>0</v>
      </c>
      <c r="GP80" s="250"/>
      <c r="GQ80" s="250"/>
      <c r="GR80" s="250"/>
      <c r="GS80" s="265">
        <f t="shared" si="157"/>
        <v>0</v>
      </c>
      <c r="GT80" s="260">
        <f t="shared" si="276"/>
        <v>0</v>
      </c>
      <c r="GU80" s="238">
        <f t="shared" si="359"/>
        <v>0</v>
      </c>
      <c r="GV80" s="250">
        <f t="shared" si="67"/>
        <v>0</v>
      </c>
      <c r="GW80" s="238"/>
      <c r="GX80" s="238"/>
      <c r="GY80" s="246">
        <f t="shared" si="112"/>
        <v>0</v>
      </c>
      <c r="GZ80" s="244"/>
      <c r="HA80" s="244"/>
      <c r="HB80" s="250"/>
      <c r="HC80" s="250"/>
      <c r="HD80" s="250">
        <f t="shared" si="392"/>
        <v>0</v>
      </c>
      <c r="HE80" s="250">
        <f t="shared" si="360"/>
        <v>0</v>
      </c>
      <c r="HF80" s="250"/>
      <c r="HG80" s="250"/>
      <c r="HH80" s="238"/>
      <c r="HI80" s="238">
        <f t="shared" si="361"/>
        <v>0</v>
      </c>
      <c r="HJ80" s="250"/>
      <c r="HK80" s="250"/>
      <c r="HL80" s="250"/>
      <c r="HM80" s="238">
        <f t="shared" si="406"/>
        <v>0</v>
      </c>
      <c r="HN80" s="250"/>
      <c r="HO80" s="250"/>
      <c r="HP80" s="250"/>
      <c r="HQ80" s="238">
        <f t="shared" si="278"/>
        <v>0</v>
      </c>
      <c r="HR80" s="250"/>
      <c r="HS80" s="250"/>
      <c r="HT80" s="250"/>
      <c r="HU80" s="238">
        <f t="shared" si="279"/>
        <v>0</v>
      </c>
      <c r="HV80" s="250"/>
      <c r="HW80" s="250"/>
      <c r="HX80" s="250"/>
      <c r="HY80" s="265">
        <f t="shared" si="158"/>
        <v>0</v>
      </c>
      <c r="HZ80" s="259">
        <f t="shared" si="280"/>
        <v>0</v>
      </c>
      <c r="IA80" s="250"/>
      <c r="IB80" s="250"/>
      <c r="IC80" s="250"/>
      <c r="ID80" s="238">
        <f t="shared" si="407"/>
        <v>0</v>
      </c>
      <c r="IE80" s="250"/>
      <c r="IF80" s="250"/>
      <c r="IG80" s="250"/>
      <c r="IH80" s="238">
        <f t="shared" si="282"/>
        <v>0</v>
      </c>
      <c r="II80" s="250"/>
      <c r="IJ80" s="250"/>
      <c r="IK80" s="250"/>
      <c r="IL80" s="238">
        <f t="shared" si="283"/>
        <v>0</v>
      </c>
      <c r="IM80" s="250"/>
      <c r="IN80" s="250"/>
      <c r="IO80" s="250"/>
      <c r="IP80" s="265">
        <f t="shared" si="284"/>
        <v>0</v>
      </c>
      <c r="IQ80" s="260">
        <f t="shared" si="285"/>
        <v>0</v>
      </c>
      <c r="IR80" s="238">
        <f t="shared" si="362"/>
        <v>0</v>
      </c>
      <c r="IS80" s="250">
        <f t="shared" si="73"/>
        <v>0</v>
      </c>
      <c r="IT80" s="238"/>
      <c r="IU80" s="238"/>
      <c r="IV80" s="246">
        <f t="shared" si="286"/>
        <v>0</v>
      </c>
      <c r="IW80" s="244"/>
      <c r="IX80" s="254"/>
      <c r="IY80" s="254"/>
      <c r="IZ80" s="247"/>
      <c r="JA80" s="254"/>
      <c r="JB80" s="254"/>
      <c r="JC80" s="254"/>
      <c r="JD80" s="254"/>
      <c r="JE80" s="247">
        <f t="shared" si="448"/>
        <v>0</v>
      </c>
      <c r="JF80" s="254"/>
      <c r="JG80" s="254"/>
      <c r="JH80" s="254"/>
      <c r="JI80" s="247">
        <f t="shared" si="394"/>
        <v>0</v>
      </c>
      <c r="JJ80" s="254"/>
      <c r="JK80" s="254"/>
      <c r="JL80" s="254"/>
      <c r="JM80" s="247"/>
      <c r="JN80" s="254"/>
      <c r="JO80" s="254"/>
      <c r="JP80" s="254"/>
      <c r="JQ80" s="247">
        <f t="shared" si="393"/>
        <v>0</v>
      </c>
      <c r="JR80" s="254"/>
      <c r="JS80" s="254"/>
      <c r="JT80" s="254"/>
      <c r="JU80" s="270"/>
      <c r="JV80" s="261">
        <f t="shared" si="395"/>
        <v>0</v>
      </c>
      <c r="JW80" s="558"/>
      <c r="JX80" s="588"/>
      <c r="JY80" s="589"/>
      <c r="JZ80" s="571"/>
      <c r="KA80" s="254"/>
      <c r="KB80" s="247">
        <f>JW80+JZ80+KA80</f>
        <v>0</v>
      </c>
      <c r="KC80" s="254"/>
      <c r="KD80" s="254"/>
      <c r="KE80" s="254"/>
      <c r="KF80" s="247"/>
      <c r="KG80" s="254"/>
      <c r="KH80" s="254"/>
      <c r="KI80" s="254"/>
      <c r="KJ80" s="247">
        <f t="shared" si="396"/>
        <v>0</v>
      </c>
      <c r="KK80" s="254"/>
      <c r="KL80" s="254"/>
      <c r="KM80" s="254"/>
      <c r="KN80" s="270"/>
      <c r="KO80" s="262">
        <f>JI80+KF80+KJ80+KN80</f>
        <v>0</v>
      </c>
      <c r="KP80" s="247"/>
      <c r="KQ80" s="254">
        <f>JE80-JV80</f>
        <v>0</v>
      </c>
      <c r="KR80" s="247"/>
      <c r="KS80" s="248"/>
      <c r="KT80" s="211">
        <f>JV80-KO80</f>
        <v>0</v>
      </c>
      <c r="KU80" s="211"/>
      <c r="KV80" s="211"/>
      <c r="KW80" s="211"/>
      <c r="KX80" s="211"/>
      <c r="KY80" s="211"/>
      <c r="KZ80" s="211"/>
      <c r="LA80" s="211"/>
      <c r="LB80" s="211"/>
      <c r="LC80" s="211"/>
      <c r="LD80" s="211"/>
      <c r="LF80" s="193"/>
      <c r="LG80" s="193"/>
      <c r="LH80" s="194">
        <f t="shared" si="363"/>
        <v>0</v>
      </c>
      <c r="LI80" s="193">
        <f t="shared" si="364"/>
        <v>0</v>
      </c>
      <c r="LJ80" s="193"/>
      <c r="LK80" s="193"/>
      <c r="LL80" s="193"/>
      <c r="LM80" s="194">
        <f t="shared" si="365"/>
        <v>0</v>
      </c>
      <c r="LN80" s="193"/>
      <c r="LO80" s="193"/>
      <c r="LP80" s="193"/>
      <c r="LQ80" s="194">
        <f t="shared" si="408"/>
        <v>0</v>
      </c>
      <c r="LR80" s="193"/>
      <c r="LS80" s="193"/>
      <c r="LT80" s="193"/>
      <c r="LU80" s="194">
        <f t="shared" si="288"/>
        <v>0</v>
      </c>
      <c r="LV80" s="193"/>
      <c r="LW80" s="193"/>
      <c r="LX80" s="193"/>
      <c r="LY80" s="194">
        <f t="shared" si="289"/>
        <v>0</v>
      </c>
      <c r="LZ80" s="193"/>
      <c r="MA80" s="193"/>
      <c r="MB80" s="193"/>
      <c r="MC80" s="123">
        <f t="shared" si="160"/>
        <v>0</v>
      </c>
      <c r="MD80" s="121">
        <f t="shared" si="366"/>
        <v>0</v>
      </c>
      <c r="ME80" s="193"/>
      <c r="MF80" s="193"/>
      <c r="MG80" s="193"/>
      <c r="MH80" s="194">
        <f t="shared" si="429"/>
        <v>0</v>
      </c>
      <c r="MI80" s="193"/>
      <c r="MJ80" s="193"/>
      <c r="MK80" s="193"/>
      <c r="ML80" s="194">
        <f t="shared" si="430"/>
        <v>0</v>
      </c>
      <c r="MM80" s="193"/>
      <c r="MN80" s="193"/>
      <c r="MO80" s="193"/>
      <c r="MP80" s="194">
        <f t="shared" si="431"/>
        <v>0</v>
      </c>
      <c r="MQ80" s="193"/>
      <c r="MR80" s="193"/>
      <c r="MS80" s="193"/>
      <c r="MT80" s="123">
        <f t="shared" si="293"/>
        <v>0</v>
      </c>
      <c r="MU80" s="121">
        <f t="shared" si="367"/>
        <v>0</v>
      </c>
      <c r="MV80" s="17">
        <f t="shared" si="368"/>
        <v>0</v>
      </c>
      <c r="MW80" s="193">
        <f t="shared" si="79"/>
        <v>0</v>
      </c>
      <c r="MX80" s="194"/>
      <c r="MY80" s="194"/>
      <c r="MZ80" s="115">
        <f t="shared" si="162"/>
        <v>0</v>
      </c>
      <c r="NB80" s="193"/>
      <c r="NC80" s="193"/>
      <c r="ND80" s="194">
        <f t="shared" si="369"/>
        <v>0</v>
      </c>
      <c r="NE80" s="193"/>
      <c r="NF80" s="193"/>
      <c r="NG80" s="193"/>
      <c r="NH80" s="193"/>
      <c r="NI80" s="194">
        <f t="shared" si="370"/>
        <v>0</v>
      </c>
      <c r="NJ80" s="193"/>
      <c r="NK80" s="193"/>
      <c r="NL80" s="193"/>
      <c r="NM80" s="194">
        <f t="shared" si="410"/>
        <v>0</v>
      </c>
      <c r="NN80" s="193"/>
      <c r="NO80" s="193"/>
      <c r="NP80" s="193"/>
      <c r="NQ80" s="194">
        <f t="shared" si="295"/>
        <v>0</v>
      </c>
      <c r="NR80" s="193"/>
      <c r="NS80" s="193"/>
      <c r="NT80" s="193"/>
      <c r="NU80" s="194">
        <f t="shared" si="296"/>
        <v>0</v>
      </c>
      <c r="NV80" s="193"/>
      <c r="NW80" s="193"/>
      <c r="NX80" s="193"/>
      <c r="NY80" s="123">
        <f t="shared" si="163"/>
        <v>0</v>
      </c>
      <c r="NZ80" s="121">
        <f t="shared" si="297"/>
        <v>0</v>
      </c>
      <c r="OA80" s="189"/>
      <c r="OB80" s="189"/>
      <c r="OC80" s="189"/>
      <c r="OD80" s="194">
        <f t="shared" si="411"/>
        <v>0</v>
      </c>
      <c r="OE80" s="189"/>
      <c r="OF80" s="189"/>
      <c r="OG80" s="189"/>
      <c r="OH80" s="194">
        <f t="shared" si="299"/>
        <v>0</v>
      </c>
      <c r="OI80" s="193"/>
      <c r="OJ80" s="193"/>
      <c r="OK80" s="193"/>
      <c r="OL80" s="194">
        <f t="shared" si="300"/>
        <v>0</v>
      </c>
      <c r="OM80" s="193"/>
      <c r="ON80" s="193"/>
      <c r="OO80" s="193"/>
      <c r="OP80" s="123">
        <f t="shared" si="164"/>
        <v>0</v>
      </c>
      <c r="OQ80" s="122">
        <f t="shared" si="301"/>
        <v>0</v>
      </c>
      <c r="OR80" s="17">
        <f t="shared" si="371"/>
        <v>0</v>
      </c>
      <c r="OS80" s="193">
        <f t="shared" si="84"/>
        <v>0</v>
      </c>
      <c r="OT80" s="194"/>
      <c r="OU80" s="194"/>
      <c r="OV80" s="115">
        <f t="shared" si="302"/>
        <v>0</v>
      </c>
      <c r="OX80" s="193"/>
      <c r="OY80" s="193"/>
      <c r="OZ80" s="194">
        <f t="shared" si="372"/>
        <v>0</v>
      </c>
      <c r="PA80" s="193">
        <f t="shared" si="373"/>
        <v>0</v>
      </c>
      <c r="PB80" s="193"/>
      <c r="PC80" s="193"/>
      <c r="PD80" s="193"/>
      <c r="PE80" s="194">
        <f t="shared" si="374"/>
        <v>0</v>
      </c>
      <c r="PG80" s="189"/>
      <c r="PH80" s="193"/>
      <c r="PI80" s="194">
        <f t="shared" si="432"/>
        <v>0</v>
      </c>
      <c r="PJ80" s="193"/>
      <c r="PK80" s="193"/>
      <c r="PL80" s="193"/>
      <c r="PM80" s="194">
        <f t="shared" si="304"/>
        <v>0</v>
      </c>
      <c r="PN80" s="193"/>
      <c r="PO80" s="193"/>
      <c r="PP80" s="193"/>
      <c r="PQ80" s="194">
        <f t="shared" si="305"/>
        <v>0</v>
      </c>
      <c r="PR80" s="193"/>
      <c r="PS80" s="193"/>
      <c r="PT80" s="193"/>
      <c r="PU80" s="123">
        <f t="shared" si="165"/>
        <v>0</v>
      </c>
      <c r="PV80" s="121">
        <f t="shared" si="375"/>
        <v>0</v>
      </c>
      <c r="PW80" s="193"/>
      <c r="PX80" s="189"/>
      <c r="PY80" s="193"/>
      <c r="PZ80" s="194">
        <f t="shared" si="433"/>
        <v>0</v>
      </c>
      <c r="QA80" s="193"/>
      <c r="QB80" s="193"/>
      <c r="QC80" s="193"/>
      <c r="QD80" s="194">
        <f t="shared" si="434"/>
        <v>0</v>
      </c>
      <c r="QE80" s="193"/>
      <c r="QF80" s="193"/>
      <c r="QG80" s="193"/>
      <c r="QH80" s="194">
        <f t="shared" si="308"/>
        <v>0</v>
      </c>
      <c r="QI80" s="193"/>
      <c r="QJ80" s="193"/>
      <c r="QK80" s="193"/>
      <c r="QL80" s="123">
        <f t="shared" si="309"/>
        <v>0</v>
      </c>
      <c r="QM80" s="122">
        <f t="shared" si="310"/>
        <v>0</v>
      </c>
      <c r="QN80" s="17">
        <f t="shared" si="376"/>
        <v>0</v>
      </c>
      <c r="QO80" s="193">
        <f t="shared" si="89"/>
        <v>0</v>
      </c>
      <c r="QP80" s="194"/>
      <c r="QQ80" s="194"/>
      <c r="QR80" s="115">
        <f t="shared" si="129"/>
        <v>0</v>
      </c>
      <c r="QT80" s="193"/>
      <c r="QU80" s="193"/>
      <c r="QV80" s="194">
        <f t="shared" si="377"/>
        <v>0</v>
      </c>
      <c r="QW80" s="193">
        <f t="shared" si="378"/>
        <v>0</v>
      </c>
      <c r="QX80" s="193"/>
      <c r="QY80" s="193"/>
      <c r="QZ80" s="193"/>
      <c r="RA80" s="194">
        <f t="shared" si="379"/>
        <v>0</v>
      </c>
      <c r="RB80" s="193"/>
      <c r="RC80" s="193"/>
      <c r="RD80" s="193"/>
      <c r="RE80" s="194">
        <f t="shared" si="414"/>
        <v>0</v>
      </c>
      <c r="RF80" s="193"/>
      <c r="RG80" s="193"/>
      <c r="RH80" s="193"/>
      <c r="RI80" s="194">
        <f t="shared" si="312"/>
        <v>0</v>
      </c>
      <c r="RJ80" s="193"/>
      <c r="RK80" s="193"/>
      <c r="RL80" s="193"/>
      <c r="RM80" s="194">
        <f t="shared" si="313"/>
        <v>0</v>
      </c>
      <c r="RN80" s="193"/>
      <c r="RO80" s="193"/>
      <c r="RP80" s="193"/>
      <c r="RQ80" s="123">
        <f t="shared" si="314"/>
        <v>0</v>
      </c>
      <c r="RR80" s="121">
        <f t="shared" si="380"/>
        <v>0</v>
      </c>
      <c r="RS80" s="193"/>
      <c r="RT80" s="193"/>
      <c r="RU80" s="193"/>
      <c r="RV80" s="194">
        <f t="shared" si="435"/>
        <v>0</v>
      </c>
      <c r="RW80" s="193"/>
      <c r="RX80" s="193"/>
      <c r="RY80" s="193"/>
      <c r="RZ80" s="194">
        <f t="shared" si="436"/>
        <v>0</v>
      </c>
      <c r="SA80" s="193"/>
      <c r="SB80" s="193"/>
      <c r="SC80" s="193"/>
      <c r="SD80" s="194">
        <f t="shared" si="317"/>
        <v>0</v>
      </c>
      <c r="SE80" s="193"/>
      <c r="SF80" s="193"/>
      <c r="SG80" s="193"/>
      <c r="SH80" s="123">
        <f t="shared" si="318"/>
        <v>0</v>
      </c>
      <c r="SI80" s="122">
        <f t="shared" si="319"/>
        <v>0</v>
      </c>
      <c r="SJ80" s="17">
        <f t="shared" si="381"/>
        <v>0</v>
      </c>
      <c r="SK80" s="193">
        <f t="shared" si="93"/>
        <v>0</v>
      </c>
      <c r="SL80" s="194"/>
      <c r="SM80" s="194"/>
      <c r="SN80" s="115">
        <f t="shared" si="136"/>
        <v>0</v>
      </c>
      <c r="SP80" s="193"/>
      <c r="SQ80" s="193"/>
      <c r="SR80" s="194">
        <f t="shared" si="382"/>
        <v>0</v>
      </c>
      <c r="SS80" s="193">
        <f t="shared" si="383"/>
        <v>0</v>
      </c>
      <c r="ST80" s="193"/>
      <c r="SU80" s="193"/>
      <c r="SV80" s="193"/>
      <c r="SW80" s="194">
        <f t="shared" si="384"/>
        <v>0</v>
      </c>
      <c r="SX80" s="193"/>
      <c r="SY80" s="193"/>
      <c r="SZ80" s="193"/>
      <c r="TA80" s="194">
        <f t="shared" si="437"/>
        <v>0</v>
      </c>
      <c r="TB80" s="193"/>
      <c r="TC80" s="193"/>
      <c r="TD80" s="193"/>
      <c r="TE80" s="194">
        <f t="shared" si="438"/>
        <v>0</v>
      </c>
      <c r="TF80" s="193"/>
      <c r="TG80" s="193"/>
      <c r="TH80" s="193"/>
      <c r="TI80" s="194">
        <f t="shared" si="439"/>
        <v>0</v>
      </c>
      <c r="TJ80" s="193"/>
      <c r="TK80" s="193"/>
      <c r="TL80" s="193"/>
      <c r="TM80" s="123">
        <f t="shared" si="323"/>
        <v>0</v>
      </c>
      <c r="TN80" s="121">
        <f t="shared" si="440"/>
        <v>0</v>
      </c>
      <c r="TO80" s="193"/>
      <c r="TP80" s="193"/>
      <c r="TQ80" s="193"/>
      <c r="TR80" s="194">
        <f t="shared" si="441"/>
        <v>0</v>
      </c>
      <c r="TS80" s="193"/>
      <c r="TT80" s="193"/>
      <c r="TU80" s="193"/>
      <c r="TV80" s="194">
        <f t="shared" si="442"/>
        <v>0</v>
      </c>
      <c r="TW80" s="193"/>
      <c r="TX80" s="193"/>
      <c r="TY80" s="193"/>
      <c r="TZ80" s="194">
        <f t="shared" si="443"/>
        <v>0</v>
      </c>
      <c r="UA80" s="193"/>
      <c r="UB80" s="193"/>
      <c r="UC80" s="193"/>
      <c r="UD80" s="123">
        <f t="shared" si="328"/>
        <v>0</v>
      </c>
      <c r="UE80" s="122">
        <f t="shared" si="444"/>
        <v>0</v>
      </c>
      <c r="UF80" s="17">
        <f t="shared" si="385"/>
        <v>0</v>
      </c>
      <c r="UG80" s="193">
        <f t="shared" si="98"/>
        <v>0</v>
      </c>
      <c r="UH80" s="194"/>
      <c r="UI80" s="194"/>
      <c r="UJ80" s="194"/>
      <c r="UK80" s="115">
        <f t="shared" si="141"/>
        <v>0</v>
      </c>
      <c r="UL80" s="115">
        <f>CK80+EG80+GC80+HZ80+JV80+MD80+NZ80+PV80+RR80+TN80</f>
        <v>0</v>
      </c>
      <c r="UM80" s="115">
        <f>UL80-AF80</f>
        <v>0</v>
      </c>
      <c r="UN80" s="115">
        <f>DB80+EX80+GT80+IQ80+KO80+MU80+OQ80+QM80+SI80+UE80</f>
        <v>0</v>
      </c>
      <c r="UO80" s="115">
        <f>UN80-AW80</f>
        <v>0</v>
      </c>
      <c r="UP80" s="115"/>
      <c r="UQ80" s="115"/>
      <c r="UR80" s="115">
        <f>BU80+DQ80+FM80+HJ80+JF80+LN80+NJ80+PG80+RB80+SX80</f>
        <v>0</v>
      </c>
      <c r="US80" s="115">
        <f>UR80-P80</f>
        <v>0</v>
      </c>
      <c r="UT80" s="115"/>
      <c r="UU80" s="115"/>
      <c r="UV80" s="115"/>
      <c r="UW80" s="115">
        <f>H80</f>
        <v>0</v>
      </c>
      <c r="UX80" s="115">
        <f>AF80</f>
        <v>0</v>
      </c>
      <c r="UY80" s="115"/>
      <c r="UZ80" s="115"/>
      <c r="VA80" s="130">
        <f t="shared" si="386"/>
        <v>0</v>
      </c>
      <c r="VB80" s="193">
        <f>BM80+DI80+FE80+HB80+IX80+LF80+NB80+OX80+QT80+SP80</f>
        <v>0</v>
      </c>
      <c r="VC80" s="193">
        <f>BN80+DJ80+FF80+HC80+IY80+LG80+NC80+OY80+QU80+SQ80</f>
        <v>0</v>
      </c>
      <c r="VD80" s="194">
        <f t="shared" si="330"/>
        <v>0</v>
      </c>
      <c r="VE80" s="193">
        <f t="shared" si="387"/>
        <v>0</v>
      </c>
      <c r="VF80" s="193"/>
      <c r="VG80" s="193"/>
      <c r="VH80" s="193"/>
      <c r="VI80" s="194">
        <f t="shared" si="388"/>
        <v>0</v>
      </c>
      <c r="VJ80" s="193"/>
      <c r="VK80" s="193"/>
      <c r="VL80" s="193"/>
      <c r="VM80" s="194">
        <f t="shared" si="418"/>
        <v>0</v>
      </c>
      <c r="VN80" s="193"/>
      <c r="VO80" s="193"/>
      <c r="VP80" s="193"/>
      <c r="VQ80" s="194">
        <f t="shared" si="332"/>
        <v>0</v>
      </c>
      <c r="VR80" s="193"/>
      <c r="VS80" s="193"/>
      <c r="VT80" s="193"/>
      <c r="VU80" s="194">
        <f t="shared" si="333"/>
        <v>0</v>
      </c>
      <c r="VV80" s="193"/>
      <c r="VW80" s="193"/>
      <c r="VX80" s="193"/>
      <c r="VY80" s="193"/>
      <c r="VZ80" s="121">
        <f t="shared" si="334"/>
        <v>0</v>
      </c>
      <c r="WA80" s="189"/>
      <c r="WB80" s="189"/>
      <c r="WC80" s="189"/>
      <c r="WD80" s="194">
        <f t="shared" si="419"/>
        <v>0</v>
      </c>
      <c r="WE80" s="189"/>
      <c r="WF80" s="189"/>
      <c r="WG80" s="189"/>
      <c r="WH80" s="194">
        <f t="shared" si="336"/>
        <v>0</v>
      </c>
      <c r="WI80" s="189"/>
      <c r="WJ80" s="189"/>
      <c r="WK80" s="193"/>
      <c r="WL80" s="194">
        <f t="shared" si="337"/>
        <v>0</v>
      </c>
      <c r="WM80" s="193"/>
      <c r="WN80" s="193"/>
      <c r="WO80" s="193"/>
      <c r="WP80" s="193"/>
      <c r="WQ80" s="122">
        <f t="shared" si="338"/>
        <v>0</v>
      </c>
      <c r="WR80" s="129">
        <f t="shared" si="389"/>
        <v>0</v>
      </c>
      <c r="WS80" s="120"/>
      <c r="WT80" s="194"/>
      <c r="WU80" s="194"/>
      <c r="WV80" s="115">
        <f t="shared" si="339"/>
        <v>0</v>
      </c>
      <c r="WY80" s="115">
        <f>VI80-BT80-DP80-FL80-HI80-JE80-LM80-NI80-PE80-RA80-SW80</f>
        <v>0</v>
      </c>
      <c r="WZ80" s="115">
        <f>VD80-BO80-DK80-FG80-HD80-IZ80-LH80-ND80-OZ80-QV80-SR80</f>
        <v>0</v>
      </c>
    </row>
    <row r="81" spans="1:624" s="116" customFormat="1" ht="13.5" hidden="1" x14ac:dyDescent="0.25">
      <c r="A81" s="444"/>
      <c r="B81" s="416" t="s">
        <v>170</v>
      </c>
      <c r="C81" s="421"/>
      <c r="D81" s="421"/>
      <c r="E81" s="419"/>
      <c r="F81" s="307"/>
      <c r="G81" s="323"/>
      <c r="H81" s="250">
        <f>BM81+DI81+FE81+HB81+IX81+LF81+NB81+OX81+QT81+SP81</f>
        <v>0</v>
      </c>
      <c r="I81" s="250">
        <f>BN81+DJ81+FF81+HC81+IY81+LG81+NC81+OY81+QU81+SQ81</f>
        <v>0</v>
      </c>
      <c r="J81" s="238">
        <f t="shared" si="340"/>
        <v>0</v>
      </c>
      <c r="K81" s="250">
        <f t="shared" si="341"/>
        <v>0</v>
      </c>
      <c r="L81" s="250"/>
      <c r="M81" s="250"/>
      <c r="N81" s="250"/>
      <c r="O81" s="238">
        <f t="shared" si="342"/>
        <v>0</v>
      </c>
      <c r="P81" s="250">
        <f>BU81+DQ81+FM81+HJ81+JF81+LN81+NJ81+PF81+RB81+SX81</f>
        <v>0</v>
      </c>
      <c r="Q81" s="250">
        <f>BV81+DR81+FN81+HK81+JG81+LO81+NK81+PG81+RC81+SY81</f>
        <v>0</v>
      </c>
      <c r="R81" s="250">
        <f>BW81+DS81+FO81+HL81+JH81+LP81+NL81+PH81+RD81+SZ81</f>
        <v>0</v>
      </c>
      <c r="S81" s="238">
        <f t="shared" si="254"/>
        <v>0</v>
      </c>
      <c r="T81" s="250">
        <f>BY81+DU81+FQ81+HN81+JJ81+LR81+NN81+PJ81+RF81+TB81</f>
        <v>0</v>
      </c>
      <c r="U81" s="250">
        <f>BZ81+DV81+FR81+HO81+JK81+LS81+NO81+PK81+RG81+TC81</f>
        <v>0</v>
      </c>
      <c r="V81" s="250">
        <f>CA81+DW81+FS81+HP81+JL81+LT81+NP81+PL81+RH81+TD81</f>
        <v>0</v>
      </c>
      <c r="W81" s="238">
        <f t="shared" si="255"/>
        <v>0</v>
      </c>
      <c r="X81" s="250">
        <f>CC81+DY81+FU81+HR81+JN81+LV81+NR81+PN81+RJ81+TF81</f>
        <v>0</v>
      </c>
      <c r="Y81" s="250">
        <f>CD81+DZ81+FV81+HS81+JO81+LW81+NS81+PO81+RK81+TG81</f>
        <v>0</v>
      </c>
      <c r="Z81" s="250">
        <f>CE81+EA81+FW81+HT81+JP81+LX81+NT81+PP81+RL81+TH81</f>
        <v>0</v>
      </c>
      <c r="AA81" s="238">
        <f t="shared" si="256"/>
        <v>0</v>
      </c>
      <c r="AB81" s="250">
        <f>CG81+EC81+FY81+HV81+JR81+LZ81+NV81+PR81+RN81+TJ81</f>
        <v>0</v>
      </c>
      <c r="AC81" s="250">
        <f>CH81+ED81+FZ81+HW81+JS81+MA81+NW81+PS81+RO81+TK81</f>
        <v>0</v>
      </c>
      <c r="AD81" s="250">
        <f>CI81+EE81+GA81+HX81+JT81+MB81+NX81+PT81+RP81+TL81</f>
        <v>0</v>
      </c>
      <c r="AE81" s="250">
        <f t="shared" si="257"/>
        <v>0</v>
      </c>
      <c r="AF81" s="238">
        <f t="shared" si="343"/>
        <v>0</v>
      </c>
      <c r="AG81" s="250">
        <f>CL81+EH81+GD81+IA81+JW81+ME81+OA81+PW81+RS81+TO81</f>
        <v>0</v>
      </c>
      <c r="AH81" s="250">
        <f>CM81+EI81+GE81+IB81+JZ81+MF81+OB81+PX81+RT81+TP81</f>
        <v>0</v>
      </c>
      <c r="AI81" s="250">
        <f>CN81+EJ81+GF81+IC81+KA81+MG81+OC81+PY81+RU81+TQ81</f>
        <v>0</v>
      </c>
      <c r="AJ81" s="238">
        <f t="shared" si="258"/>
        <v>0</v>
      </c>
      <c r="AK81" s="250">
        <f>CP81+EL81+GH81+IE81+KC81+MI81+OE81+QA81+RW81+TS81</f>
        <v>0</v>
      </c>
      <c r="AL81" s="250">
        <f>CQ81+EM81+GI81+IF81+KD81+MJ81+OF81+QB81+RX81+TT81</f>
        <v>0</v>
      </c>
      <c r="AM81" s="250">
        <f>CR81+EN81+GJ81+IG81+KE81+MK81+OG81+QC81+RY81+TU81</f>
        <v>0</v>
      </c>
      <c r="AN81" s="238">
        <f t="shared" si="259"/>
        <v>0</v>
      </c>
      <c r="AO81" s="250">
        <f>CT81+EP81+GL81+II81+KG81+MM81+OI81+QE81+SA81+TW81</f>
        <v>0</v>
      </c>
      <c r="AP81" s="250">
        <f>CU81+EQ81+GM81+IJ81+KH81+MN81+OJ81+QF81+SB81+TX81</f>
        <v>0</v>
      </c>
      <c r="AQ81" s="250">
        <f>CV81+ER81+GN81+IK81+KI81+MO81+OK81+QG81+SC81+TY81</f>
        <v>0</v>
      </c>
      <c r="AR81" s="238">
        <f t="shared" si="260"/>
        <v>0</v>
      </c>
      <c r="AS81" s="250">
        <f>CX81+ET81+GP81+IM81+KK81+MQ81+OM81+QI81+SE81+UA81</f>
        <v>0</v>
      </c>
      <c r="AT81" s="250">
        <f>CY81+EU81+GQ81+IN81+KL81+MR81+ON81+QJ81+SF81+UB81</f>
        <v>0</v>
      </c>
      <c r="AU81" s="250">
        <f>CZ81+EV81+GR81+IO81+KM81+MS81+OO81+QK81+SG81+UC81</f>
        <v>0</v>
      </c>
      <c r="AV81" s="238">
        <f t="shared" si="261"/>
        <v>0</v>
      </c>
      <c r="AW81" s="238">
        <f t="shared" si="344"/>
        <v>0</v>
      </c>
      <c r="AX81" s="250">
        <f t="shared" si="47"/>
        <v>0</v>
      </c>
      <c r="AY81" s="238">
        <f t="shared" si="345"/>
        <v>0</v>
      </c>
      <c r="AZ81" s="238">
        <f>DE81+FA81+GW81+IT81+KR81+MX81+OT81+QP81+SL81+UH81</f>
        <v>0</v>
      </c>
      <c r="BA81" s="238">
        <f>DF81+FB81+GX81+IU81+KS81+MY81+OU81+QQ81+SM81+UI81</f>
        <v>0</v>
      </c>
      <c r="BB81" s="239">
        <f>CK81+EG81+GC81+HZ81+JV81+MD81+NZ81+PV81+RR81+TN81</f>
        <v>0</v>
      </c>
      <c r="BC81" s="239">
        <f t="shared" si="45"/>
        <v>0</v>
      </c>
      <c r="BD81" s="238">
        <f>AZ81-DE81-FA81-GW81-IT81-KR81-MX81-OT81-QP81-SL81-UH81</f>
        <v>0</v>
      </c>
      <c r="BE81" s="240"/>
      <c r="BF81" s="241">
        <f t="shared" si="15"/>
        <v>0</v>
      </c>
      <c r="BG81" s="241">
        <f t="shared" si="49"/>
        <v>0</v>
      </c>
      <c r="BH81" s="242"/>
      <c r="BI81" s="242"/>
      <c r="BJ81" s="241"/>
      <c r="BK81" s="285"/>
      <c r="BL81" s="251">
        <f>DI81+FE81+HB81+IX81+LF81+NB81+OX81+QT81+SP81</f>
        <v>0</v>
      </c>
      <c r="BM81" s="285"/>
      <c r="BN81" s="251"/>
      <c r="BO81" s="238">
        <f t="shared" si="346"/>
        <v>0</v>
      </c>
      <c r="BP81" s="251">
        <f t="shared" si="347"/>
        <v>0</v>
      </c>
      <c r="BQ81" s="251"/>
      <c r="BR81" s="251"/>
      <c r="BS81" s="251"/>
      <c r="BT81" s="238">
        <f t="shared" si="348"/>
        <v>0</v>
      </c>
      <c r="BU81" s="251"/>
      <c r="BV81" s="251"/>
      <c r="BW81" s="251"/>
      <c r="BX81" s="238">
        <f t="shared" si="50"/>
        <v>0</v>
      </c>
      <c r="BY81" s="251"/>
      <c r="BZ81" s="251"/>
      <c r="CA81" s="251"/>
      <c r="CB81" s="238">
        <f t="shared" si="51"/>
        <v>0</v>
      </c>
      <c r="CC81" s="251"/>
      <c r="CD81" s="251"/>
      <c r="CE81" s="251"/>
      <c r="CF81" s="238">
        <f t="shared" si="104"/>
        <v>0</v>
      </c>
      <c r="CG81" s="251"/>
      <c r="CH81" s="251"/>
      <c r="CI81" s="251"/>
      <c r="CJ81" s="251">
        <f t="shared" si="390"/>
        <v>0</v>
      </c>
      <c r="CK81" s="238">
        <f t="shared" si="149"/>
        <v>0</v>
      </c>
      <c r="CL81" s="251"/>
      <c r="CM81" s="251"/>
      <c r="CN81" s="251"/>
      <c r="CO81" s="238">
        <f t="shared" si="427"/>
        <v>0</v>
      </c>
      <c r="CP81" s="251"/>
      <c r="CQ81" s="251"/>
      <c r="CR81" s="251"/>
      <c r="CS81" s="238">
        <f t="shared" si="428"/>
        <v>0</v>
      </c>
      <c r="CT81" s="251"/>
      <c r="CU81" s="251"/>
      <c r="CV81" s="251"/>
      <c r="CW81" s="238">
        <f t="shared" si="445"/>
        <v>0</v>
      </c>
      <c r="CX81" s="251"/>
      <c r="CY81" s="251"/>
      <c r="CZ81" s="251"/>
      <c r="DA81" s="251">
        <f t="shared" si="391"/>
        <v>0</v>
      </c>
      <c r="DB81" s="238">
        <f t="shared" si="349"/>
        <v>0</v>
      </c>
      <c r="DC81" s="251"/>
      <c r="DD81" s="251">
        <f t="shared" si="150"/>
        <v>0</v>
      </c>
      <c r="DE81" s="238"/>
      <c r="DF81" s="238"/>
      <c r="DG81" s="243">
        <f t="shared" si="151"/>
        <v>0</v>
      </c>
      <c r="DH81" s="244"/>
      <c r="DI81" s="250"/>
      <c r="DJ81" s="250"/>
      <c r="DK81" s="250">
        <f t="shared" si="350"/>
        <v>0</v>
      </c>
      <c r="DL81" s="250">
        <f t="shared" si="351"/>
        <v>0</v>
      </c>
      <c r="DM81" s="250"/>
      <c r="DN81" s="250"/>
      <c r="DO81" s="250"/>
      <c r="DP81" s="238">
        <f t="shared" si="352"/>
        <v>0</v>
      </c>
      <c r="DQ81" s="250"/>
      <c r="DR81" s="250"/>
      <c r="DS81" s="250"/>
      <c r="DT81" s="238">
        <f t="shared" si="265"/>
        <v>0</v>
      </c>
      <c r="DU81" s="250"/>
      <c r="DV81" s="250"/>
      <c r="DW81" s="250"/>
      <c r="DX81" s="238">
        <f t="shared" si="266"/>
        <v>0</v>
      </c>
      <c r="DY81" s="250"/>
      <c r="DZ81" s="250"/>
      <c r="EA81" s="250"/>
      <c r="EB81" s="238">
        <f t="shared" si="267"/>
        <v>0</v>
      </c>
      <c r="EC81" s="250"/>
      <c r="ED81" s="250"/>
      <c r="EE81" s="250"/>
      <c r="EF81" s="265">
        <f t="shared" si="152"/>
        <v>0</v>
      </c>
      <c r="EG81" s="259">
        <f t="shared" si="353"/>
        <v>0</v>
      </c>
      <c r="EH81" s="250"/>
      <c r="EI81" s="250"/>
      <c r="EJ81" s="250"/>
      <c r="EK81" s="238">
        <f t="shared" si="403"/>
        <v>0</v>
      </c>
      <c r="EL81" s="250"/>
      <c r="EM81" s="250"/>
      <c r="EN81" s="250"/>
      <c r="EO81" s="238">
        <f t="shared" si="59"/>
        <v>0</v>
      </c>
      <c r="EP81" s="250"/>
      <c r="EQ81" s="250"/>
      <c r="ER81" s="250"/>
      <c r="ES81" s="238">
        <f t="shared" si="268"/>
        <v>0</v>
      </c>
      <c r="ET81" s="250"/>
      <c r="EU81" s="250"/>
      <c r="EV81" s="250"/>
      <c r="EW81" s="265">
        <f t="shared" si="154"/>
        <v>0</v>
      </c>
      <c r="EX81" s="260">
        <f t="shared" si="269"/>
        <v>0</v>
      </c>
      <c r="EY81" s="238">
        <f t="shared" si="354"/>
        <v>0</v>
      </c>
      <c r="EZ81" s="250">
        <f t="shared" si="155"/>
        <v>0</v>
      </c>
      <c r="FA81" s="238"/>
      <c r="FB81" s="238"/>
      <c r="FC81" s="246">
        <f t="shared" si="108"/>
        <v>0</v>
      </c>
      <c r="FD81" s="244"/>
      <c r="FE81" s="250"/>
      <c r="FF81" s="250"/>
      <c r="FG81" s="250">
        <f t="shared" si="355"/>
        <v>0</v>
      </c>
      <c r="FH81" s="250">
        <f t="shared" si="356"/>
        <v>0</v>
      </c>
      <c r="FI81" s="250"/>
      <c r="FJ81" s="250"/>
      <c r="FK81" s="250"/>
      <c r="FL81" s="238">
        <f t="shared" si="357"/>
        <v>0</v>
      </c>
      <c r="FM81" s="250"/>
      <c r="FN81" s="250"/>
      <c r="FO81" s="250"/>
      <c r="FP81" s="238">
        <f t="shared" si="404"/>
        <v>0</v>
      </c>
      <c r="FQ81" s="250"/>
      <c r="FR81" s="250"/>
      <c r="FS81" s="250"/>
      <c r="FT81" s="238">
        <f t="shared" si="271"/>
        <v>0</v>
      </c>
      <c r="FU81" s="250"/>
      <c r="FV81" s="250"/>
      <c r="FW81" s="250"/>
      <c r="FX81" s="238">
        <f t="shared" si="272"/>
        <v>0</v>
      </c>
      <c r="FY81" s="250"/>
      <c r="FZ81" s="250"/>
      <c r="GA81" s="250"/>
      <c r="GB81" s="265">
        <f t="shared" si="156"/>
        <v>0</v>
      </c>
      <c r="GC81" s="259">
        <f t="shared" si="358"/>
        <v>0</v>
      </c>
      <c r="GD81" s="267"/>
      <c r="GE81" s="267"/>
      <c r="GF81" s="267"/>
      <c r="GG81" s="238">
        <f t="shared" si="405"/>
        <v>0</v>
      </c>
      <c r="GH81" s="267"/>
      <c r="GI81" s="267"/>
      <c r="GJ81" s="267"/>
      <c r="GK81" s="238">
        <f t="shared" si="274"/>
        <v>0</v>
      </c>
      <c r="GL81" s="267"/>
      <c r="GM81" s="267"/>
      <c r="GN81" s="250"/>
      <c r="GO81" s="238">
        <f t="shared" si="275"/>
        <v>0</v>
      </c>
      <c r="GP81" s="250"/>
      <c r="GQ81" s="250"/>
      <c r="GR81" s="250"/>
      <c r="GS81" s="265">
        <f t="shared" si="157"/>
        <v>0</v>
      </c>
      <c r="GT81" s="260">
        <f t="shared" si="276"/>
        <v>0</v>
      </c>
      <c r="GU81" s="238">
        <f t="shared" si="359"/>
        <v>0</v>
      </c>
      <c r="GV81" s="250">
        <f t="shared" si="67"/>
        <v>0</v>
      </c>
      <c r="GW81" s="238"/>
      <c r="GX81" s="238"/>
      <c r="GY81" s="246">
        <f t="shared" si="112"/>
        <v>0</v>
      </c>
      <c r="GZ81" s="244"/>
      <c r="HA81" s="244"/>
      <c r="HB81" s="250"/>
      <c r="HC81" s="250"/>
      <c r="HD81" s="250">
        <f t="shared" si="392"/>
        <v>0</v>
      </c>
      <c r="HE81" s="250">
        <f t="shared" si="360"/>
        <v>0</v>
      </c>
      <c r="HF81" s="250"/>
      <c r="HG81" s="250"/>
      <c r="HH81" s="238"/>
      <c r="HI81" s="238">
        <f t="shared" si="361"/>
        <v>0</v>
      </c>
      <c r="HJ81" s="250"/>
      <c r="HK81" s="250"/>
      <c r="HL81" s="250"/>
      <c r="HM81" s="238">
        <f t="shared" si="406"/>
        <v>0</v>
      </c>
      <c r="HN81" s="250"/>
      <c r="HO81" s="250"/>
      <c r="HP81" s="250"/>
      <c r="HQ81" s="238">
        <f t="shared" si="278"/>
        <v>0</v>
      </c>
      <c r="HR81" s="250"/>
      <c r="HS81" s="250"/>
      <c r="HT81" s="250"/>
      <c r="HU81" s="238">
        <f t="shared" si="279"/>
        <v>0</v>
      </c>
      <c r="HV81" s="250"/>
      <c r="HW81" s="250"/>
      <c r="HX81" s="250"/>
      <c r="HY81" s="265">
        <f t="shared" si="158"/>
        <v>0</v>
      </c>
      <c r="HZ81" s="259">
        <f t="shared" si="280"/>
        <v>0</v>
      </c>
      <c r="IA81" s="250"/>
      <c r="IB81" s="250"/>
      <c r="IC81" s="250"/>
      <c r="ID81" s="238">
        <f t="shared" si="407"/>
        <v>0</v>
      </c>
      <c r="IE81" s="250"/>
      <c r="IF81" s="250"/>
      <c r="IG81" s="250"/>
      <c r="IH81" s="238">
        <f t="shared" si="282"/>
        <v>0</v>
      </c>
      <c r="II81" s="250"/>
      <c r="IJ81" s="250"/>
      <c r="IK81" s="250"/>
      <c r="IL81" s="238">
        <f t="shared" si="283"/>
        <v>0</v>
      </c>
      <c r="IM81" s="250"/>
      <c r="IN81" s="250"/>
      <c r="IO81" s="250"/>
      <c r="IP81" s="265">
        <f t="shared" si="284"/>
        <v>0</v>
      </c>
      <c r="IQ81" s="260">
        <f t="shared" si="285"/>
        <v>0</v>
      </c>
      <c r="IR81" s="238">
        <f t="shared" si="362"/>
        <v>0</v>
      </c>
      <c r="IS81" s="250">
        <f t="shared" si="73"/>
        <v>0</v>
      </c>
      <c r="IT81" s="238"/>
      <c r="IU81" s="238"/>
      <c r="IV81" s="246">
        <f t="shared" si="286"/>
        <v>0</v>
      </c>
      <c r="IW81" s="244"/>
      <c r="IX81" s="254"/>
      <c r="IY81" s="254"/>
      <c r="IZ81" s="247"/>
      <c r="JA81" s="254"/>
      <c r="JB81" s="254"/>
      <c r="JC81" s="254"/>
      <c r="JD81" s="254"/>
      <c r="JE81" s="247">
        <f t="shared" si="448"/>
        <v>0</v>
      </c>
      <c r="JF81" s="254"/>
      <c r="JG81" s="254"/>
      <c r="JH81" s="254"/>
      <c r="JI81" s="247">
        <f t="shared" si="394"/>
        <v>0</v>
      </c>
      <c r="JJ81" s="254"/>
      <c r="JK81" s="254"/>
      <c r="JL81" s="254"/>
      <c r="JM81" s="247"/>
      <c r="JN81" s="254"/>
      <c r="JO81" s="254"/>
      <c r="JP81" s="254"/>
      <c r="JQ81" s="247">
        <f t="shared" si="393"/>
        <v>0</v>
      </c>
      <c r="JR81" s="254"/>
      <c r="JS81" s="254"/>
      <c r="JT81" s="254"/>
      <c r="JU81" s="270"/>
      <c r="JV81" s="261">
        <f t="shared" si="395"/>
        <v>0</v>
      </c>
      <c r="JW81" s="558"/>
      <c r="JX81" s="588"/>
      <c r="JY81" s="589"/>
      <c r="JZ81" s="571"/>
      <c r="KA81" s="254"/>
      <c r="KB81" s="247">
        <f>JW81+JZ81+KA81</f>
        <v>0</v>
      </c>
      <c r="KC81" s="254"/>
      <c r="KD81" s="254"/>
      <c r="KE81" s="254"/>
      <c r="KF81" s="247"/>
      <c r="KG81" s="254"/>
      <c r="KH81" s="254"/>
      <c r="KI81" s="254"/>
      <c r="KJ81" s="247">
        <f t="shared" si="396"/>
        <v>0</v>
      </c>
      <c r="KK81" s="254"/>
      <c r="KL81" s="254"/>
      <c r="KM81" s="254"/>
      <c r="KN81" s="270"/>
      <c r="KO81" s="262">
        <f>JI81+KF81+KJ81+KN81</f>
        <v>0</v>
      </c>
      <c r="KP81" s="247"/>
      <c r="KQ81" s="254">
        <f>JE81-JV81</f>
        <v>0</v>
      </c>
      <c r="KR81" s="247"/>
      <c r="KS81" s="248"/>
      <c r="KT81" s="211">
        <f>JV81-KO81</f>
        <v>0</v>
      </c>
      <c r="KU81" s="211"/>
      <c r="KV81" s="211"/>
      <c r="KW81" s="211"/>
      <c r="KX81" s="211"/>
      <c r="KY81" s="211"/>
      <c r="KZ81" s="211"/>
      <c r="LA81" s="211"/>
      <c r="LB81" s="211"/>
      <c r="LC81" s="211"/>
      <c r="LD81" s="211"/>
      <c r="LF81" s="193"/>
      <c r="LG81" s="193"/>
      <c r="LH81" s="194">
        <f t="shared" si="363"/>
        <v>0</v>
      </c>
      <c r="LI81" s="193">
        <f t="shared" si="364"/>
        <v>0</v>
      </c>
      <c r="LJ81" s="193"/>
      <c r="LK81" s="193"/>
      <c r="LL81" s="193"/>
      <c r="LM81" s="194">
        <f t="shared" si="365"/>
        <v>0</v>
      </c>
      <c r="LN81" s="193"/>
      <c r="LO81" s="193"/>
      <c r="LP81" s="193"/>
      <c r="LQ81" s="194">
        <f t="shared" si="408"/>
        <v>0</v>
      </c>
      <c r="LR81" s="193"/>
      <c r="LS81" s="193"/>
      <c r="LT81" s="193"/>
      <c r="LU81" s="194">
        <f t="shared" si="288"/>
        <v>0</v>
      </c>
      <c r="LV81" s="193"/>
      <c r="LW81" s="193"/>
      <c r="LX81" s="193"/>
      <c r="LY81" s="194">
        <f t="shared" si="289"/>
        <v>0</v>
      </c>
      <c r="LZ81" s="193"/>
      <c r="MA81" s="193"/>
      <c r="MB81" s="193"/>
      <c r="MC81" s="123">
        <f t="shared" si="160"/>
        <v>0</v>
      </c>
      <c r="MD81" s="121">
        <f t="shared" si="366"/>
        <v>0</v>
      </c>
      <c r="ME81" s="193"/>
      <c r="MF81" s="193"/>
      <c r="MG81" s="193"/>
      <c r="MH81" s="194">
        <f t="shared" si="429"/>
        <v>0</v>
      </c>
      <c r="MI81" s="193"/>
      <c r="MJ81" s="193"/>
      <c r="MK81" s="193"/>
      <c r="ML81" s="194">
        <f t="shared" si="430"/>
        <v>0</v>
      </c>
      <c r="MM81" s="193"/>
      <c r="MN81" s="193"/>
      <c r="MO81" s="193"/>
      <c r="MP81" s="194">
        <f t="shared" si="431"/>
        <v>0</v>
      </c>
      <c r="MQ81" s="193"/>
      <c r="MR81" s="193"/>
      <c r="MS81" s="193"/>
      <c r="MT81" s="123">
        <f t="shared" si="293"/>
        <v>0</v>
      </c>
      <c r="MU81" s="121">
        <f t="shared" si="367"/>
        <v>0</v>
      </c>
      <c r="MV81" s="17">
        <f t="shared" si="368"/>
        <v>0</v>
      </c>
      <c r="MW81" s="193">
        <f t="shared" si="79"/>
        <v>0</v>
      </c>
      <c r="MX81" s="194"/>
      <c r="MY81" s="194"/>
      <c r="MZ81" s="115">
        <f t="shared" si="162"/>
        <v>0</v>
      </c>
      <c r="NB81" s="193"/>
      <c r="NC81" s="193"/>
      <c r="ND81" s="194">
        <f t="shared" si="369"/>
        <v>0</v>
      </c>
      <c r="NE81" s="193"/>
      <c r="NF81" s="193"/>
      <c r="NG81" s="193"/>
      <c r="NH81" s="193"/>
      <c r="NI81" s="194">
        <f t="shared" si="370"/>
        <v>0</v>
      </c>
      <c r="NJ81" s="193"/>
      <c r="NK81" s="193"/>
      <c r="NL81" s="193"/>
      <c r="NM81" s="194">
        <f t="shared" si="410"/>
        <v>0</v>
      </c>
      <c r="NN81" s="193"/>
      <c r="NO81" s="193"/>
      <c r="NP81" s="193"/>
      <c r="NQ81" s="194">
        <f t="shared" si="295"/>
        <v>0</v>
      </c>
      <c r="NR81" s="193"/>
      <c r="NS81" s="193"/>
      <c r="NT81" s="193"/>
      <c r="NU81" s="194">
        <f t="shared" si="296"/>
        <v>0</v>
      </c>
      <c r="NV81" s="193"/>
      <c r="NW81" s="193"/>
      <c r="NX81" s="193"/>
      <c r="NY81" s="123">
        <f t="shared" si="163"/>
        <v>0</v>
      </c>
      <c r="NZ81" s="121">
        <f t="shared" si="297"/>
        <v>0</v>
      </c>
      <c r="OA81" s="189"/>
      <c r="OB81" s="189"/>
      <c r="OC81" s="189"/>
      <c r="OD81" s="194">
        <f t="shared" si="411"/>
        <v>0</v>
      </c>
      <c r="OE81" s="189"/>
      <c r="OF81" s="189"/>
      <c r="OG81" s="189"/>
      <c r="OH81" s="194">
        <f t="shared" si="299"/>
        <v>0</v>
      </c>
      <c r="OI81" s="193"/>
      <c r="OJ81" s="193"/>
      <c r="OK81" s="193"/>
      <c r="OL81" s="194">
        <f t="shared" si="300"/>
        <v>0</v>
      </c>
      <c r="OM81" s="193"/>
      <c r="ON81" s="193"/>
      <c r="OO81" s="193"/>
      <c r="OP81" s="123">
        <f t="shared" si="164"/>
        <v>0</v>
      </c>
      <c r="OQ81" s="122">
        <f t="shared" si="301"/>
        <v>0</v>
      </c>
      <c r="OR81" s="17">
        <f t="shared" si="371"/>
        <v>0</v>
      </c>
      <c r="OS81" s="193">
        <f t="shared" si="84"/>
        <v>0</v>
      </c>
      <c r="OT81" s="194"/>
      <c r="OU81" s="194"/>
      <c r="OV81" s="115">
        <f t="shared" si="302"/>
        <v>0</v>
      </c>
      <c r="OX81" s="193"/>
      <c r="OY81" s="193"/>
      <c r="OZ81" s="194">
        <f t="shared" si="372"/>
        <v>0</v>
      </c>
      <c r="PA81" s="193">
        <f t="shared" si="373"/>
        <v>0</v>
      </c>
      <c r="PB81" s="193"/>
      <c r="PC81" s="193"/>
      <c r="PD81" s="193"/>
      <c r="PE81" s="194">
        <f t="shared" si="374"/>
        <v>0</v>
      </c>
      <c r="PG81" s="189"/>
      <c r="PH81" s="193"/>
      <c r="PI81" s="194">
        <f t="shared" si="432"/>
        <v>0</v>
      </c>
      <c r="PJ81" s="193"/>
      <c r="PK81" s="193"/>
      <c r="PL81" s="193"/>
      <c r="PM81" s="194">
        <f t="shared" si="304"/>
        <v>0</v>
      </c>
      <c r="PN81" s="193"/>
      <c r="PO81" s="193"/>
      <c r="PP81" s="193"/>
      <c r="PQ81" s="194">
        <f t="shared" si="305"/>
        <v>0</v>
      </c>
      <c r="PR81" s="193"/>
      <c r="PS81" s="193"/>
      <c r="PT81" s="193"/>
      <c r="PU81" s="123">
        <f t="shared" si="165"/>
        <v>0</v>
      </c>
      <c r="PV81" s="121">
        <f t="shared" si="375"/>
        <v>0</v>
      </c>
      <c r="PW81" s="193"/>
      <c r="PX81" s="189"/>
      <c r="PY81" s="193"/>
      <c r="PZ81" s="194">
        <f t="shared" si="433"/>
        <v>0</v>
      </c>
      <c r="QA81" s="193"/>
      <c r="QB81" s="193"/>
      <c r="QC81" s="193"/>
      <c r="QD81" s="194">
        <f t="shared" si="434"/>
        <v>0</v>
      </c>
      <c r="QE81" s="193"/>
      <c r="QF81" s="193"/>
      <c r="QG81" s="193"/>
      <c r="QH81" s="194">
        <f t="shared" si="308"/>
        <v>0</v>
      </c>
      <c r="QI81" s="193"/>
      <c r="QJ81" s="193"/>
      <c r="QK81" s="193"/>
      <c r="QL81" s="123">
        <f t="shared" si="309"/>
        <v>0</v>
      </c>
      <c r="QM81" s="122">
        <f t="shared" si="310"/>
        <v>0</v>
      </c>
      <c r="QN81" s="17">
        <f t="shared" si="376"/>
        <v>0</v>
      </c>
      <c r="QO81" s="193">
        <f t="shared" si="89"/>
        <v>0</v>
      </c>
      <c r="QP81" s="194"/>
      <c r="QQ81" s="194"/>
      <c r="QR81" s="115">
        <f t="shared" si="129"/>
        <v>0</v>
      </c>
      <c r="QT81" s="193"/>
      <c r="QU81" s="193"/>
      <c r="QV81" s="194">
        <f t="shared" si="377"/>
        <v>0</v>
      </c>
      <c r="QW81" s="193">
        <f t="shared" si="378"/>
        <v>0</v>
      </c>
      <c r="QX81" s="193"/>
      <c r="QY81" s="193"/>
      <c r="QZ81" s="193"/>
      <c r="RA81" s="194">
        <f t="shared" si="379"/>
        <v>0</v>
      </c>
      <c r="RB81" s="193"/>
      <c r="RC81" s="193"/>
      <c r="RD81" s="193"/>
      <c r="RE81" s="194">
        <f t="shared" si="414"/>
        <v>0</v>
      </c>
      <c r="RF81" s="193"/>
      <c r="RG81" s="193"/>
      <c r="RH81" s="193"/>
      <c r="RI81" s="194">
        <f t="shared" si="312"/>
        <v>0</v>
      </c>
      <c r="RJ81" s="193"/>
      <c r="RK81" s="193"/>
      <c r="RL81" s="193"/>
      <c r="RM81" s="194">
        <f t="shared" si="313"/>
        <v>0</v>
      </c>
      <c r="RN81" s="193"/>
      <c r="RO81" s="193"/>
      <c r="RP81" s="193"/>
      <c r="RQ81" s="123">
        <f t="shared" si="314"/>
        <v>0</v>
      </c>
      <c r="RR81" s="121">
        <f t="shared" si="380"/>
        <v>0</v>
      </c>
      <c r="RS81" s="193"/>
      <c r="RT81" s="193"/>
      <c r="RU81" s="193"/>
      <c r="RV81" s="194">
        <f t="shared" si="435"/>
        <v>0</v>
      </c>
      <c r="RW81" s="193"/>
      <c r="RX81" s="193"/>
      <c r="RY81" s="193"/>
      <c r="RZ81" s="194">
        <f t="shared" si="436"/>
        <v>0</v>
      </c>
      <c r="SA81" s="193"/>
      <c r="SB81" s="193"/>
      <c r="SC81" s="193"/>
      <c r="SD81" s="194">
        <f t="shared" si="317"/>
        <v>0</v>
      </c>
      <c r="SE81" s="193"/>
      <c r="SF81" s="193"/>
      <c r="SG81" s="193"/>
      <c r="SH81" s="123">
        <f t="shared" si="318"/>
        <v>0</v>
      </c>
      <c r="SI81" s="122">
        <f t="shared" si="319"/>
        <v>0</v>
      </c>
      <c r="SJ81" s="17">
        <f t="shared" si="381"/>
        <v>0</v>
      </c>
      <c r="SK81" s="193">
        <f t="shared" si="93"/>
        <v>0</v>
      </c>
      <c r="SL81" s="194"/>
      <c r="SM81" s="194"/>
      <c r="SN81" s="115">
        <f t="shared" si="136"/>
        <v>0</v>
      </c>
      <c r="SP81" s="193"/>
      <c r="SQ81" s="193"/>
      <c r="SR81" s="194">
        <f t="shared" si="382"/>
        <v>0</v>
      </c>
      <c r="SS81" s="193">
        <f t="shared" si="383"/>
        <v>0</v>
      </c>
      <c r="ST81" s="193"/>
      <c r="SU81" s="193"/>
      <c r="SV81" s="193"/>
      <c r="SW81" s="194">
        <f t="shared" si="384"/>
        <v>0</v>
      </c>
      <c r="SX81" s="193"/>
      <c r="SY81" s="193"/>
      <c r="SZ81" s="193"/>
      <c r="TA81" s="194">
        <f t="shared" si="437"/>
        <v>0</v>
      </c>
      <c r="TB81" s="193"/>
      <c r="TC81" s="193"/>
      <c r="TD81" s="193"/>
      <c r="TE81" s="194">
        <f t="shared" si="438"/>
        <v>0</v>
      </c>
      <c r="TF81" s="193"/>
      <c r="TG81" s="193"/>
      <c r="TH81" s="193"/>
      <c r="TI81" s="194">
        <f t="shared" si="439"/>
        <v>0</v>
      </c>
      <c r="TJ81" s="193"/>
      <c r="TK81" s="193"/>
      <c r="TL81" s="193"/>
      <c r="TM81" s="123">
        <f t="shared" si="323"/>
        <v>0</v>
      </c>
      <c r="TN81" s="121">
        <f t="shared" si="440"/>
        <v>0</v>
      </c>
      <c r="TO81" s="193"/>
      <c r="TP81" s="193"/>
      <c r="TQ81" s="193"/>
      <c r="TR81" s="194">
        <f t="shared" si="441"/>
        <v>0</v>
      </c>
      <c r="TS81" s="193"/>
      <c r="TT81" s="193"/>
      <c r="TU81" s="193"/>
      <c r="TV81" s="194">
        <f t="shared" si="442"/>
        <v>0</v>
      </c>
      <c r="TW81" s="193"/>
      <c r="TX81" s="193"/>
      <c r="TY81" s="193"/>
      <c r="TZ81" s="194">
        <f t="shared" si="443"/>
        <v>0</v>
      </c>
      <c r="UA81" s="193"/>
      <c r="UB81" s="193"/>
      <c r="UC81" s="193"/>
      <c r="UD81" s="123">
        <f t="shared" si="328"/>
        <v>0</v>
      </c>
      <c r="UE81" s="122">
        <f t="shared" si="444"/>
        <v>0</v>
      </c>
      <c r="UF81" s="17">
        <f t="shared" si="385"/>
        <v>0</v>
      </c>
      <c r="UG81" s="193">
        <f t="shared" si="98"/>
        <v>0</v>
      </c>
      <c r="UH81" s="194"/>
      <c r="UI81" s="194"/>
      <c r="UJ81" s="194"/>
      <c r="UK81" s="115">
        <f t="shared" si="141"/>
        <v>0</v>
      </c>
      <c r="UL81" s="115">
        <f>CK81+EG81+GC81+HZ81+JV81+MD81+NZ81+PV81+RR81+TN81</f>
        <v>0</v>
      </c>
      <c r="UM81" s="115">
        <f>UL81-AF81</f>
        <v>0</v>
      </c>
      <c r="UN81" s="115">
        <f>DB81+EX81+GT81+IQ81+KO81+MU81+OQ81+QM81+SI81+UE81</f>
        <v>0</v>
      </c>
      <c r="UO81" s="115">
        <f>UN81-AW81</f>
        <v>0</v>
      </c>
      <c r="UP81" s="115"/>
      <c r="UQ81" s="115"/>
      <c r="UR81" s="115">
        <f>BU81+DQ81+FM81+HJ81+JF81+LN81+NJ81+PG81+RB81+SX81</f>
        <v>0</v>
      </c>
      <c r="US81" s="115">
        <f>UR81-P81</f>
        <v>0</v>
      </c>
      <c r="UT81" s="115"/>
      <c r="UU81" s="115"/>
      <c r="UV81" s="115"/>
      <c r="UW81" s="115">
        <f>H81</f>
        <v>0</v>
      </c>
      <c r="UX81" s="115">
        <f>AF81</f>
        <v>0</v>
      </c>
      <c r="UY81" s="115"/>
      <c r="UZ81" s="115"/>
      <c r="VA81" s="130">
        <f t="shared" si="386"/>
        <v>0</v>
      </c>
      <c r="VB81" s="193">
        <f>BM81+DI81+FE81+HB81+IX81+LF81+NB81+OX81+QT81+SP81</f>
        <v>0</v>
      </c>
      <c r="VC81" s="193">
        <f>BN81+DJ81+FF81+HC81+IY81+LG81+NC81+OY81+QU81+SQ81</f>
        <v>0</v>
      </c>
      <c r="VD81" s="194">
        <f t="shared" si="330"/>
        <v>0</v>
      </c>
      <c r="VE81" s="193">
        <f t="shared" si="387"/>
        <v>0</v>
      </c>
      <c r="VF81" s="193"/>
      <c r="VG81" s="193"/>
      <c r="VH81" s="193"/>
      <c r="VI81" s="194">
        <f t="shared" si="388"/>
        <v>0</v>
      </c>
      <c r="VJ81" s="193"/>
      <c r="VK81" s="193"/>
      <c r="VL81" s="193"/>
      <c r="VM81" s="194">
        <f t="shared" si="418"/>
        <v>0</v>
      </c>
      <c r="VN81" s="193"/>
      <c r="VO81" s="193"/>
      <c r="VP81" s="193"/>
      <c r="VQ81" s="194">
        <f t="shared" si="332"/>
        <v>0</v>
      </c>
      <c r="VR81" s="193"/>
      <c r="VS81" s="193"/>
      <c r="VT81" s="193"/>
      <c r="VU81" s="194">
        <f t="shared" si="333"/>
        <v>0</v>
      </c>
      <c r="VV81" s="193"/>
      <c r="VW81" s="193"/>
      <c r="VX81" s="193"/>
      <c r="VY81" s="193"/>
      <c r="VZ81" s="121">
        <f t="shared" si="334"/>
        <v>0</v>
      </c>
      <c r="WA81" s="189"/>
      <c r="WB81" s="189"/>
      <c r="WC81" s="189"/>
      <c r="WD81" s="194">
        <f t="shared" si="419"/>
        <v>0</v>
      </c>
      <c r="WE81" s="189"/>
      <c r="WF81" s="189"/>
      <c r="WG81" s="189"/>
      <c r="WH81" s="194">
        <f t="shared" si="336"/>
        <v>0</v>
      </c>
      <c r="WI81" s="189"/>
      <c r="WJ81" s="189"/>
      <c r="WK81" s="193"/>
      <c r="WL81" s="194">
        <f t="shared" si="337"/>
        <v>0</v>
      </c>
      <c r="WM81" s="193"/>
      <c r="WN81" s="193"/>
      <c r="WO81" s="193"/>
      <c r="WP81" s="193"/>
      <c r="WQ81" s="122">
        <f t="shared" si="338"/>
        <v>0</v>
      </c>
      <c r="WR81" s="129">
        <f t="shared" si="389"/>
        <v>0</v>
      </c>
      <c r="WS81" s="120"/>
      <c r="WT81" s="194"/>
      <c r="WU81" s="194"/>
      <c r="WV81" s="115">
        <f t="shared" si="339"/>
        <v>0</v>
      </c>
      <c r="WY81" s="115">
        <f>VI81-BT81-DP81-FL81-HI81-JE81-LM81-NI81-PE81-RA81-SW81</f>
        <v>0</v>
      </c>
      <c r="WZ81" s="115">
        <f>VD81-BO81-DK81-FG81-HD81-IZ81-LH81-ND81-OZ81-QV81-SR81</f>
        <v>0</v>
      </c>
    </row>
    <row r="82" spans="1:624" s="116" customFormat="1" ht="13.5" hidden="1" x14ac:dyDescent="0.25">
      <c r="A82" s="450"/>
      <c r="B82" s="416" t="s">
        <v>171</v>
      </c>
      <c r="C82" s="421"/>
      <c r="D82" s="421"/>
      <c r="E82" s="419"/>
      <c r="F82" s="307"/>
      <c r="G82" s="322" t="s">
        <v>172</v>
      </c>
      <c r="H82" s="250">
        <f>BM82+DI82+FE82+HB82+IX82+LF82+NB82+OX82+QT82+SP82</f>
        <v>80000</v>
      </c>
      <c r="I82" s="250">
        <f>BN82+DJ82+FF82+HC82+IY82+LG82+NC82+OY82+QU82+SQ82</f>
        <v>0</v>
      </c>
      <c r="J82" s="238">
        <f t="shared" si="340"/>
        <v>80000</v>
      </c>
      <c r="K82" s="250">
        <f t="shared" si="341"/>
        <v>80000</v>
      </c>
      <c r="L82" s="250"/>
      <c r="M82" s="250"/>
      <c r="N82" s="250"/>
      <c r="O82" s="238">
        <f t="shared" si="342"/>
        <v>80000</v>
      </c>
      <c r="P82" s="250">
        <f>BU82+DQ82+FM82+HJ82+JF82+LN82+NJ82+PF82+RB82+SX82</f>
        <v>9800</v>
      </c>
      <c r="Q82" s="250">
        <f>BV82+DR82+FN82+HK82+JG82+LO82+NK82+PG82+RC82+SY82</f>
        <v>9800</v>
      </c>
      <c r="R82" s="250">
        <f>BW82+DS82+FO82+HL82+JH82+LP82+NL82+PH82+RD82+SZ82</f>
        <v>0</v>
      </c>
      <c r="S82" s="238">
        <f t="shared" si="254"/>
        <v>19600</v>
      </c>
      <c r="T82" s="250">
        <f>BY82+DU82+FQ82+HN82+JJ82+LR82+NN82+PJ82+RF82+TB82</f>
        <v>0</v>
      </c>
      <c r="U82" s="250">
        <f>BZ82+DV82+FR82+HO82+JK82+LS82+NO82+PK82+RG82+TC82</f>
        <v>0</v>
      </c>
      <c r="V82" s="250">
        <f>CA82+DW82+FS82+HP82+JL82+LT82+NP82+PL82+RH82+TD82</f>
        <v>0</v>
      </c>
      <c r="W82" s="238">
        <f t="shared" si="255"/>
        <v>0</v>
      </c>
      <c r="X82" s="250">
        <f>CC82+DY82+FU82+HR82+JN82+LV82+NR82+PN82+RJ82+TF82</f>
        <v>0</v>
      </c>
      <c r="Y82" s="250">
        <f>CD82+DZ82+FV82+HS82+JO82+LW82+NS82+PO82+RK82+TG82</f>
        <v>0</v>
      </c>
      <c r="Z82" s="250">
        <f>CE82+EA82+FW82+HT82+JP82+LX82+NT82+PP82+RL82+TH82</f>
        <v>0</v>
      </c>
      <c r="AA82" s="238">
        <f t="shared" si="256"/>
        <v>0</v>
      </c>
      <c r="AB82" s="250">
        <f>CG82+EC82+FY82+HV82+JR82+LZ82+NV82+PR82+RN82+TJ82</f>
        <v>0</v>
      </c>
      <c r="AC82" s="250">
        <f>CH82+ED82+FZ82+HW82+JS82+MA82+NW82+PS82+RO82+TK82</f>
        <v>0</v>
      </c>
      <c r="AD82" s="250">
        <f>CI82+EE82+GA82+HX82+JT82+MB82+NX82+PT82+RP82+TL82</f>
        <v>0</v>
      </c>
      <c r="AE82" s="250">
        <f t="shared" si="257"/>
        <v>0</v>
      </c>
      <c r="AF82" s="238">
        <f t="shared" si="343"/>
        <v>19600</v>
      </c>
      <c r="AG82" s="250">
        <f>CL82+EH82+GD82+IA82+JW82+ME82+OA82+PW82+RS82+TO82</f>
        <v>9800</v>
      </c>
      <c r="AH82" s="250">
        <f>CM82+EI82+GE82+IB82+JZ82+MF82+OB82+PX82+RT82+TP82</f>
        <v>9800</v>
      </c>
      <c r="AI82" s="250">
        <f>CN82+EJ82+GF82+IC82+KA82+MG82+OC82+PY82+RU82+TQ82</f>
        <v>0</v>
      </c>
      <c r="AJ82" s="238">
        <f t="shared" si="258"/>
        <v>19600</v>
      </c>
      <c r="AK82" s="250">
        <f>CP82+EL82+GH82+IE82+KC82+MI82+OE82+QA82+RW82+TS82</f>
        <v>0</v>
      </c>
      <c r="AL82" s="250">
        <f>CQ82+EM82+GI82+IF82+KD82+MJ82+OF82+QB82+RX82+TT82</f>
        <v>0</v>
      </c>
      <c r="AM82" s="250">
        <f>CR82+EN82+GJ82+IG82+KE82+MK82+OG82+QC82+RY82+TU82</f>
        <v>0</v>
      </c>
      <c r="AN82" s="238">
        <f t="shared" si="259"/>
        <v>0</v>
      </c>
      <c r="AO82" s="250">
        <f>CT82+EP82+GL82+II82+KG82+MM82+OI82+QE82+SA82+TW82</f>
        <v>0</v>
      </c>
      <c r="AP82" s="250">
        <f>CU82+EQ82+GM82+IJ82+KH82+MN82+OJ82+QF82+SB82+TX82</f>
        <v>0</v>
      </c>
      <c r="AQ82" s="250">
        <f>CV82+ER82+GN82+IK82+KI82+MO82+OK82+QG82+SC82+TY82</f>
        <v>0</v>
      </c>
      <c r="AR82" s="238">
        <f t="shared" si="260"/>
        <v>0</v>
      </c>
      <c r="AS82" s="250">
        <f>CX82+ET82+GP82+IM82+KK82+MQ82+OM82+QI82+SE82+UA82</f>
        <v>0</v>
      </c>
      <c r="AT82" s="250">
        <f>CY82+EU82+GQ82+IN82+KL82+MR82+ON82+QJ82+SF82+UB82</f>
        <v>0</v>
      </c>
      <c r="AU82" s="250">
        <f>CZ82+EV82+GR82+IO82+KM82+MS82+OO82+QK82+SG82+UC82</f>
        <v>0</v>
      </c>
      <c r="AV82" s="238">
        <f t="shared" si="261"/>
        <v>0</v>
      </c>
      <c r="AW82" s="238">
        <f t="shared" si="344"/>
        <v>19600</v>
      </c>
      <c r="AX82" s="250">
        <f t="shared" si="47"/>
        <v>0</v>
      </c>
      <c r="AY82" s="238">
        <f t="shared" si="345"/>
        <v>60400</v>
      </c>
      <c r="AZ82" s="238">
        <f>DE82+FA82+GW82+IT82+KR82+MX82+OT82+QP82+SL82+UH82</f>
        <v>0</v>
      </c>
      <c r="BA82" s="238">
        <f>DF82+FB82+GX82+IU82+KS82+MY82+OU82+QQ82+SM82+UI82</f>
        <v>0</v>
      </c>
      <c r="BB82" s="239">
        <f>CK82+EG82+GC82+HZ82+JV82+MD82+NZ82+PV82+RR82+TN82</f>
        <v>19600</v>
      </c>
      <c r="BC82" s="239">
        <f t="shared" si="45"/>
        <v>0</v>
      </c>
      <c r="BD82" s="238">
        <f>AZ82-DE82-FA82-GW82-IT82-KR82-MX82-OT82-QP82-SL82-UH82</f>
        <v>0</v>
      </c>
      <c r="BE82" s="240"/>
      <c r="BF82" s="241">
        <f t="shared" ref="BF82:BF140" si="449">BG82-O82</f>
        <v>0</v>
      </c>
      <c r="BG82" s="241">
        <f t="shared" si="49"/>
        <v>80000</v>
      </c>
      <c r="BH82" s="242"/>
      <c r="BI82" s="242"/>
      <c r="BJ82" s="241"/>
      <c r="BK82" s="324">
        <v>80000</v>
      </c>
      <c r="BL82" s="251">
        <f>DI82+FE82+HB82+IX82+LF82+NB82+OX82+QT82+SP82</f>
        <v>0</v>
      </c>
      <c r="BM82" s="324">
        <v>80000</v>
      </c>
      <c r="BN82" s="251"/>
      <c r="BO82" s="238">
        <f t="shared" si="346"/>
        <v>80000</v>
      </c>
      <c r="BP82" s="251">
        <f t="shared" si="347"/>
        <v>80000</v>
      </c>
      <c r="BQ82" s="251"/>
      <c r="BR82" s="251"/>
      <c r="BS82" s="251"/>
      <c r="BT82" s="238">
        <f t="shared" si="348"/>
        <v>80000</v>
      </c>
      <c r="BU82" s="251">
        <v>9800</v>
      </c>
      <c r="BV82" s="251">
        <v>9800</v>
      </c>
      <c r="BW82" s="251"/>
      <c r="BX82" s="238">
        <f t="shared" si="50"/>
        <v>19600</v>
      </c>
      <c r="BY82" s="251"/>
      <c r="BZ82" s="251"/>
      <c r="CA82" s="251"/>
      <c r="CB82" s="238">
        <f t="shared" si="51"/>
        <v>0</v>
      </c>
      <c r="CC82" s="251"/>
      <c r="CD82" s="251"/>
      <c r="CE82" s="251"/>
      <c r="CF82" s="238">
        <f t="shared" si="104"/>
        <v>0</v>
      </c>
      <c r="CG82" s="251"/>
      <c r="CH82" s="251"/>
      <c r="CI82" s="251"/>
      <c r="CJ82" s="251">
        <f t="shared" si="390"/>
        <v>0</v>
      </c>
      <c r="CK82" s="238">
        <f t="shared" si="149"/>
        <v>19600</v>
      </c>
      <c r="CL82" s="251">
        <v>9800</v>
      </c>
      <c r="CM82" s="251">
        <v>9800</v>
      </c>
      <c r="CN82" s="251"/>
      <c r="CO82" s="238">
        <f t="shared" si="427"/>
        <v>19600</v>
      </c>
      <c r="CP82" s="251"/>
      <c r="CQ82" s="251"/>
      <c r="CR82" s="251"/>
      <c r="CS82" s="238">
        <f t="shared" si="428"/>
        <v>0</v>
      </c>
      <c r="CT82" s="251"/>
      <c r="CU82" s="251"/>
      <c r="CV82" s="251"/>
      <c r="CW82" s="238">
        <f t="shared" si="445"/>
        <v>0</v>
      </c>
      <c r="CX82" s="251"/>
      <c r="CY82" s="251"/>
      <c r="CZ82" s="251"/>
      <c r="DA82" s="251">
        <f t="shared" si="391"/>
        <v>0</v>
      </c>
      <c r="DB82" s="238">
        <f t="shared" si="349"/>
        <v>19600</v>
      </c>
      <c r="DC82" s="251"/>
      <c r="DD82" s="251">
        <f t="shared" si="150"/>
        <v>60400</v>
      </c>
      <c r="DE82" s="238"/>
      <c r="DF82" s="238"/>
      <c r="DG82" s="243">
        <f t="shared" si="151"/>
        <v>0</v>
      </c>
      <c r="DH82" s="244"/>
      <c r="DI82" s="250"/>
      <c r="DJ82" s="250"/>
      <c r="DK82" s="250">
        <f t="shared" si="350"/>
        <v>0</v>
      </c>
      <c r="DL82" s="250">
        <f t="shared" si="351"/>
        <v>0</v>
      </c>
      <c r="DM82" s="250"/>
      <c r="DN82" s="250"/>
      <c r="DO82" s="250"/>
      <c r="DP82" s="238">
        <f t="shared" si="352"/>
        <v>0</v>
      </c>
      <c r="DQ82" s="250"/>
      <c r="DR82" s="250"/>
      <c r="DS82" s="250"/>
      <c r="DT82" s="238">
        <f t="shared" si="265"/>
        <v>0</v>
      </c>
      <c r="DU82" s="250"/>
      <c r="DV82" s="250"/>
      <c r="DW82" s="250"/>
      <c r="DX82" s="238">
        <f t="shared" si="266"/>
        <v>0</v>
      </c>
      <c r="DY82" s="250"/>
      <c r="DZ82" s="250"/>
      <c r="EA82" s="250"/>
      <c r="EB82" s="238">
        <f t="shared" si="267"/>
        <v>0</v>
      </c>
      <c r="EC82" s="250"/>
      <c r="ED82" s="250"/>
      <c r="EE82" s="250"/>
      <c r="EF82" s="265">
        <f t="shared" si="152"/>
        <v>0</v>
      </c>
      <c r="EG82" s="259">
        <f t="shared" si="353"/>
        <v>0</v>
      </c>
      <c r="EH82" s="250"/>
      <c r="EI82" s="250"/>
      <c r="EJ82" s="250"/>
      <c r="EK82" s="238">
        <f t="shared" si="403"/>
        <v>0</v>
      </c>
      <c r="EL82" s="250"/>
      <c r="EM82" s="250"/>
      <c r="EN82" s="250"/>
      <c r="EO82" s="238">
        <f t="shared" si="59"/>
        <v>0</v>
      </c>
      <c r="EP82" s="250"/>
      <c r="EQ82" s="250"/>
      <c r="ER82" s="250"/>
      <c r="ES82" s="238">
        <f t="shared" si="268"/>
        <v>0</v>
      </c>
      <c r="ET82" s="250"/>
      <c r="EU82" s="250"/>
      <c r="EV82" s="250"/>
      <c r="EW82" s="265">
        <f t="shared" si="154"/>
        <v>0</v>
      </c>
      <c r="EX82" s="260">
        <f t="shared" si="269"/>
        <v>0</v>
      </c>
      <c r="EY82" s="238">
        <f t="shared" si="354"/>
        <v>0</v>
      </c>
      <c r="EZ82" s="250">
        <f t="shared" si="155"/>
        <v>0</v>
      </c>
      <c r="FA82" s="238"/>
      <c r="FB82" s="238"/>
      <c r="FC82" s="246">
        <f t="shared" si="108"/>
        <v>0</v>
      </c>
      <c r="FD82" s="244"/>
      <c r="FE82" s="250"/>
      <c r="FF82" s="250"/>
      <c r="FG82" s="250">
        <f t="shared" si="355"/>
        <v>0</v>
      </c>
      <c r="FH82" s="250">
        <f t="shared" si="356"/>
        <v>0</v>
      </c>
      <c r="FI82" s="250"/>
      <c r="FJ82" s="250"/>
      <c r="FK82" s="250"/>
      <c r="FL82" s="238">
        <f t="shared" si="357"/>
        <v>0</v>
      </c>
      <c r="FM82" s="250"/>
      <c r="FN82" s="250"/>
      <c r="FO82" s="250"/>
      <c r="FP82" s="238">
        <f t="shared" si="404"/>
        <v>0</v>
      </c>
      <c r="FQ82" s="250"/>
      <c r="FR82" s="250"/>
      <c r="FS82" s="250"/>
      <c r="FT82" s="238">
        <f t="shared" si="271"/>
        <v>0</v>
      </c>
      <c r="FU82" s="250"/>
      <c r="FV82" s="250"/>
      <c r="FW82" s="250"/>
      <c r="FX82" s="238">
        <f t="shared" si="272"/>
        <v>0</v>
      </c>
      <c r="FY82" s="250"/>
      <c r="FZ82" s="250"/>
      <c r="GA82" s="250"/>
      <c r="GB82" s="265">
        <f t="shared" si="156"/>
        <v>0</v>
      </c>
      <c r="GC82" s="259">
        <f t="shared" si="358"/>
        <v>0</v>
      </c>
      <c r="GD82" s="267"/>
      <c r="GE82" s="267"/>
      <c r="GF82" s="267"/>
      <c r="GG82" s="238">
        <f t="shared" si="405"/>
        <v>0</v>
      </c>
      <c r="GH82" s="267"/>
      <c r="GI82" s="267"/>
      <c r="GJ82" s="267"/>
      <c r="GK82" s="238">
        <f t="shared" si="274"/>
        <v>0</v>
      </c>
      <c r="GL82" s="267"/>
      <c r="GM82" s="267"/>
      <c r="GN82" s="250"/>
      <c r="GO82" s="238">
        <f t="shared" si="275"/>
        <v>0</v>
      </c>
      <c r="GP82" s="250"/>
      <c r="GQ82" s="250"/>
      <c r="GR82" s="250"/>
      <c r="GS82" s="265">
        <f t="shared" si="157"/>
        <v>0</v>
      </c>
      <c r="GT82" s="260">
        <f t="shared" si="276"/>
        <v>0</v>
      </c>
      <c r="GU82" s="238">
        <f t="shared" si="359"/>
        <v>0</v>
      </c>
      <c r="GV82" s="250">
        <f t="shared" si="67"/>
        <v>0</v>
      </c>
      <c r="GW82" s="238"/>
      <c r="GX82" s="238"/>
      <c r="GY82" s="246">
        <f t="shared" si="112"/>
        <v>0</v>
      </c>
      <c r="GZ82" s="244"/>
      <c r="HA82" s="244"/>
      <c r="HB82" s="250"/>
      <c r="HC82" s="250"/>
      <c r="HD82" s="250">
        <f t="shared" si="392"/>
        <v>0</v>
      </c>
      <c r="HE82" s="250">
        <f t="shared" si="360"/>
        <v>0</v>
      </c>
      <c r="HF82" s="250"/>
      <c r="HG82" s="250"/>
      <c r="HH82" s="238"/>
      <c r="HI82" s="238">
        <f t="shared" si="361"/>
        <v>0</v>
      </c>
      <c r="HJ82" s="250"/>
      <c r="HK82" s="250"/>
      <c r="HL82" s="250"/>
      <c r="HM82" s="238">
        <f t="shared" si="406"/>
        <v>0</v>
      </c>
      <c r="HN82" s="250"/>
      <c r="HO82" s="250"/>
      <c r="HP82" s="250"/>
      <c r="HQ82" s="238">
        <f t="shared" si="278"/>
        <v>0</v>
      </c>
      <c r="HR82" s="250"/>
      <c r="HS82" s="250"/>
      <c r="HT82" s="250"/>
      <c r="HU82" s="238">
        <f t="shared" si="279"/>
        <v>0</v>
      </c>
      <c r="HV82" s="250"/>
      <c r="HW82" s="250"/>
      <c r="HX82" s="250"/>
      <c r="HY82" s="265">
        <f t="shared" si="158"/>
        <v>0</v>
      </c>
      <c r="HZ82" s="259">
        <f t="shared" si="280"/>
        <v>0</v>
      </c>
      <c r="IA82" s="250"/>
      <c r="IB82" s="250"/>
      <c r="IC82" s="250"/>
      <c r="ID82" s="238">
        <f t="shared" si="407"/>
        <v>0</v>
      </c>
      <c r="IE82" s="250"/>
      <c r="IF82" s="250"/>
      <c r="IG82" s="250"/>
      <c r="IH82" s="238">
        <f t="shared" si="282"/>
        <v>0</v>
      </c>
      <c r="II82" s="250"/>
      <c r="IJ82" s="250"/>
      <c r="IK82" s="250"/>
      <c r="IL82" s="238">
        <f t="shared" si="283"/>
        <v>0</v>
      </c>
      <c r="IM82" s="250"/>
      <c r="IN82" s="250"/>
      <c r="IO82" s="250"/>
      <c r="IP82" s="265">
        <f t="shared" si="284"/>
        <v>0</v>
      </c>
      <c r="IQ82" s="260">
        <f t="shared" si="285"/>
        <v>0</v>
      </c>
      <c r="IR82" s="238">
        <f t="shared" si="362"/>
        <v>0</v>
      </c>
      <c r="IS82" s="250">
        <f t="shared" si="73"/>
        <v>0</v>
      </c>
      <c r="IT82" s="238"/>
      <c r="IU82" s="238"/>
      <c r="IV82" s="246">
        <f t="shared" si="286"/>
        <v>0</v>
      </c>
      <c r="IW82" s="244"/>
      <c r="IX82" s="254"/>
      <c r="IY82" s="254"/>
      <c r="IZ82" s="247"/>
      <c r="JA82" s="254"/>
      <c r="JB82" s="254"/>
      <c r="JC82" s="254"/>
      <c r="JD82" s="254"/>
      <c r="JE82" s="247">
        <f t="shared" si="448"/>
        <v>0</v>
      </c>
      <c r="JF82" s="254"/>
      <c r="JG82" s="254"/>
      <c r="JH82" s="254"/>
      <c r="JI82" s="247">
        <f t="shared" si="394"/>
        <v>0</v>
      </c>
      <c r="JJ82" s="254"/>
      <c r="JK82" s="254"/>
      <c r="JL82" s="254"/>
      <c r="JM82" s="247"/>
      <c r="JN82" s="254"/>
      <c r="JO82" s="254"/>
      <c r="JP82" s="254"/>
      <c r="JQ82" s="247">
        <f t="shared" si="393"/>
        <v>0</v>
      </c>
      <c r="JR82" s="254"/>
      <c r="JS82" s="254"/>
      <c r="JT82" s="254"/>
      <c r="JU82" s="270"/>
      <c r="JV82" s="261">
        <f t="shared" si="395"/>
        <v>0</v>
      </c>
      <c r="JW82" s="558"/>
      <c r="JX82" s="588"/>
      <c r="JY82" s="589"/>
      <c r="JZ82" s="571"/>
      <c r="KA82" s="254"/>
      <c r="KB82" s="247">
        <f>JW82+JZ82+KA82</f>
        <v>0</v>
      </c>
      <c r="KC82" s="254"/>
      <c r="KD82" s="254"/>
      <c r="KE82" s="254"/>
      <c r="KF82" s="247"/>
      <c r="KG82" s="254"/>
      <c r="KH82" s="254"/>
      <c r="KI82" s="254"/>
      <c r="KJ82" s="247">
        <f t="shared" si="396"/>
        <v>0</v>
      </c>
      <c r="KK82" s="254"/>
      <c r="KL82" s="254"/>
      <c r="KM82" s="254"/>
      <c r="KN82" s="270"/>
      <c r="KO82" s="262">
        <f>JI82+KF82+KJ82+KN82</f>
        <v>0</v>
      </c>
      <c r="KP82" s="247"/>
      <c r="KQ82" s="254">
        <f>JE82-JV82</f>
        <v>0</v>
      </c>
      <c r="KR82" s="247"/>
      <c r="KS82" s="248"/>
      <c r="KT82" s="211">
        <f>JV82-KO82</f>
        <v>0</v>
      </c>
      <c r="KU82" s="211"/>
      <c r="KV82" s="211"/>
      <c r="KW82" s="211"/>
      <c r="KX82" s="211"/>
      <c r="KY82" s="211"/>
      <c r="KZ82" s="211"/>
      <c r="LA82" s="211"/>
      <c r="LB82" s="211"/>
      <c r="LC82" s="211"/>
      <c r="LD82" s="211"/>
      <c r="LF82" s="193"/>
      <c r="LG82" s="193"/>
      <c r="LH82" s="194">
        <f t="shared" si="363"/>
        <v>0</v>
      </c>
      <c r="LI82" s="193">
        <f t="shared" si="364"/>
        <v>0</v>
      </c>
      <c r="LJ82" s="193"/>
      <c r="LK82" s="193"/>
      <c r="LL82" s="193"/>
      <c r="LM82" s="194">
        <f t="shared" si="365"/>
        <v>0</v>
      </c>
      <c r="LN82" s="193"/>
      <c r="LO82" s="193"/>
      <c r="LP82" s="193"/>
      <c r="LQ82" s="194">
        <f t="shared" si="408"/>
        <v>0</v>
      </c>
      <c r="LR82" s="193"/>
      <c r="LS82" s="193"/>
      <c r="LT82" s="193"/>
      <c r="LU82" s="194">
        <f t="shared" si="288"/>
        <v>0</v>
      </c>
      <c r="LV82" s="193"/>
      <c r="LW82" s="193"/>
      <c r="LX82" s="193"/>
      <c r="LY82" s="194">
        <f t="shared" si="289"/>
        <v>0</v>
      </c>
      <c r="LZ82" s="193"/>
      <c r="MA82" s="193"/>
      <c r="MB82" s="193"/>
      <c r="MC82" s="123">
        <f t="shared" si="160"/>
        <v>0</v>
      </c>
      <c r="MD82" s="121">
        <f t="shared" si="366"/>
        <v>0</v>
      </c>
      <c r="ME82" s="193"/>
      <c r="MF82" s="193"/>
      <c r="MG82" s="193"/>
      <c r="MH82" s="194">
        <f t="shared" si="429"/>
        <v>0</v>
      </c>
      <c r="MI82" s="193"/>
      <c r="MJ82" s="193"/>
      <c r="MK82" s="193"/>
      <c r="ML82" s="194">
        <f t="shared" si="430"/>
        <v>0</v>
      </c>
      <c r="MM82" s="193"/>
      <c r="MN82" s="193"/>
      <c r="MO82" s="193"/>
      <c r="MP82" s="194">
        <f t="shared" si="431"/>
        <v>0</v>
      </c>
      <c r="MQ82" s="193"/>
      <c r="MR82" s="193"/>
      <c r="MS82" s="193"/>
      <c r="MT82" s="123">
        <f t="shared" si="293"/>
        <v>0</v>
      </c>
      <c r="MU82" s="121">
        <f t="shared" si="367"/>
        <v>0</v>
      </c>
      <c r="MV82" s="17">
        <f t="shared" si="368"/>
        <v>0</v>
      </c>
      <c r="MW82" s="193">
        <f t="shared" si="79"/>
        <v>0</v>
      </c>
      <c r="MX82" s="194"/>
      <c r="MY82" s="194"/>
      <c r="MZ82" s="115">
        <f t="shared" si="162"/>
        <v>0</v>
      </c>
      <c r="NB82" s="193"/>
      <c r="NC82" s="193"/>
      <c r="ND82" s="194">
        <f t="shared" si="369"/>
        <v>0</v>
      </c>
      <c r="NE82" s="193"/>
      <c r="NF82" s="193"/>
      <c r="NG82" s="193"/>
      <c r="NH82" s="193"/>
      <c r="NI82" s="194">
        <f t="shared" si="370"/>
        <v>0</v>
      </c>
      <c r="NJ82" s="193"/>
      <c r="NK82" s="193"/>
      <c r="NL82" s="193"/>
      <c r="NM82" s="194">
        <f t="shared" si="410"/>
        <v>0</v>
      </c>
      <c r="NN82" s="193"/>
      <c r="NO82" s="193"/>
      <c r="NP82" s="193"/>
      <c r="NQ82" s="194">
        <f t="shared" si="295"/>
        <v>0</v>
      </c>
      <c r="NR82" s="193"/>
      <c r="NS82" s="193"/>
      <c r="NT82" s="193"/>
      <c r="NU82" s="194">
        <f t="shared" si="296"/>
        <v>0</v>
      </c>
      <c r="NV82" s="193"/>
      <c r="NW82" s="193"/>
      <c r="NX82" s="193"/>
      <c r="NY82" s="123">
        <f t="shared" si="163"/>
        <v>0</v>
      </c>
      <c r="NZ82" s="121">
        <f t="shared" si="297"/>
        <v>0</v>
      </c>
      <c r="OA82" s="189"/>
      <c r="OB82" s="189"/>
      <c r="OC82" s="189"/>
      <c r="OD82" s="194">
        <f t="shared" si="411"/>
        <v>0</v>
      </c>
      <c r="OE82" s="189"/>
      <c r="OF82" s="189"/>
      <c r="OG82" s="189"/>
      <c r="OH82" s="194">
        <f t="shared" si="299"/>
        <v>0</v>
      </c>
      <c r="OI82" s="193"/>
      <c r="OJ82" s="193"/>
      <c r="OK82" s="193"/>
      <c r="OL82" s="194">
        <f t="shared" si="300"/>
        <v>0</v>
      </c>
      <c r="OM82" s="193"/>
      <c r="ON82" s="193"/>
      <c r="OO82" s="193"/>
      <c r="OP82" s="123">
        <f t="shared" si="164"/>
        <v>0</v>
      </c>
      <c r="OQ82" s="122">
        <f t="shared" si="301"/>
        <v>0</v>
      </c>
      <c r="OR82" s="17">
        <f t="shared" si="371"/>
        <v>0</v>
      </c>
      <c r="OS82" s="193">
        <f t="shared" si="84"/>
        <v>0</v>
      </c>
      <c r="OT82" s="194"/>
      <c r="OU82" s="194"/>
      <c r="OV82" s="115">
        <f t="shared" si="302"/>
        <v>0</v>
      </c>
      <c r="OX82" s="193"/>
      <c r="OY82" s="193"/>
      <c r="OZ82" s="194">
        <f t="shared" si="372"/>
        <v>0</v>
      </c>
      <c r="PA82" s="193">
        <f t="shared" si="373"/>
        <v>0</v>
      </c>
      <c r="PB82" s="193"/>
      <c r="PC82" s="193"/>
      <c r="PD82" s="193"/>
      <c r="PE82" s="194">
        <f t="shared" si="374"/>
        <v>0</v>
      </c>
      <c r="PG82" s="189"/>
      <c r="PH82" s="193"/>
      <c r="PI82" s="194">
        <f t="shared" si="432"/>
        <v>0</v>
      </c>
      <c r="PJ82" s="193"/>
      <c r="PK82" s="193"/>
      <c r="PL82" s="193"/>
      <c r="PM82" s="194">
        <f t="shared" si="304"/>
        <v>0</v>
      </c>
      <c r="PN82" s="193"/>
      <c r="PO82" s="193"/>
      <c r="PP82" s="193"/>
      <c r="PQ82" s="194">
        <f t="shared" si="305"/>
        <v>0</v>
      </c>
      <c r="PR82" s="193"/>
      <c r="PS82" s="193"/>
      <c r="PT82" s="193"/>
      <c r="PU82" s="123">
        <f t="shared" si="165"/>
        <v>0</v>
      </c>
      <c r="PV82" s="121">
        <f t="shared" si="375"/>
        <v>0</v>
      </c>
      <c r="PW82" s="193"/>
      <c r="PX82" s="189"/>
      <c r="PY82" s="193"/>
      <c r="PZ82" s="194">
        <f t="shared" si="433"/>
        <v>0</v>
      </c>
      <c r="QA82" s="193"/>
      <c r="QB82" s="193"/>
      <c r="QC82" s="193"/>
      <c r="QD82" s="194">
        <f t="shared" si="434"/>
        <v>0</v>
      </c>
      <c r="QE82" s="193"/>
      <c r="QF82" s="193"/>
      <c r="QG82" s="193"/>
      <c r="QH82" s="194">
        <f t="shared" si="308"/>
        <v>0</v>
      </c>
      <c r="QI82" s="193"/>
      <c r="QJ82" s="193"/>
      <c r="QK82" s="193"/>
      <c r="QL82" s="123">
        <f t="shared" si="309"/>
        <v>0</v>
      </c>
      <c r="QM82" s="122">
        <f t="shared" si="310"/>
        <v>0</v>
      </c>
      <c r="QN82" s="17">
        <f t="shared" si="376"/>
        <v>0</v>
      </c>
      <c r="QO82" s="193">
        <f t="shared" si="89"/>
        <v>0</v>
      </c>
      <c r="QP82" s="194"/>
      <c r="QQ82" s="194"/>
      <c r="QR82" s="115">
        <f t="shared" si="129"/>
        <v>0</v>
      </c>
      <c r="QT82" s="193"/>
      <c r="QU82" s="193"/>
      <c r="QV82" s="194">
        <f t="shared" si="377"/>
        <v>0</v>
      </c>
      <c r="QW82" s="193">
        <f t="shared" si="378"/>
        <v>0</v>
      </c>
      <c r="QX82" s="193"/>
      <c r="QY82" s="193"/>
      <c r="QZ82" s="193"/>
      <c r="RA82" s="194">
        <f t="shared" si="379"/>
        <v>0</v>
      </c>
      <c r="RB82" s="193"/>
      <c r="RC82" s="193"/>
      <c r="RD82" s="193"/>
      <c r="RE82" s="194">
        <f t="shared" si="414"/>
        <v>0</v>
      </c>
      <c r="RF82" s="193"/>
      <c r="RG82" s="193"/>
      <c r="RH82" s="193"/>
      <c r="RI82" s="194">
        <f t="shared" si="312"/>
        <v>0</v>
      </c>
      <c r="RJ82" s="193"/>
      <c r="RK82" s="193"/>
      <c r="RL82" s="193"/>
      <c r="RM82" s="194">
        <f t="shared" si="313"/>
        <v>0</v>
      </c>
      <c r="RN82" s="193"/>
      <c r="RO82" s="193"/>
      <c r="RP82" s="193"/>
      <c r="RQ82" s="123">
        <f t="shared" si="314"/>
        <v>0</v>
      </c>
      <c r="RR82" s="121">
        <f t="shared" si="380"/>
        <v>0</v>
      </c>
      <c r="RS82" s="193"/>
      <c r="RT82" s="193"/>
      <c r="RU82" s="193"/>
      <c r="RV82" s="194">
        <f t="shared" si="435"/>
        <v>0</v>
      </c>
      <c r="RW82" s="193"/>
      <c r="RX82" s="193"/>
      <c r="RY82" s="193"/>
      <c r="RZ82" s="194">
        <f t="shared" si="436"/>
        <v>0</v>
      </c>
      <c r="SA82" s="193"/>
      <c r="SB82" s="193"/>
      <c r="SC82" s="193"/>
      <c r="SD82" s="194">
        <f t="shared" si="317"/>
        <v>0</v>
      </c>
      <c r="SE82" s="193"/>
      <c r="SF82" s="193"/>
      <c r="SG82" s="193"/>
      <c r="SH82" s="123">
        <f t="shared" si="318"/>
        <v>0</v>
      </c>
      <c r="SI82" s="122">
        <f t="shared" si="319"/>
        <v>0</v>
      </c>
      <c r="SJ82" s="17">
        <f t="shared" si="381"/>
        <v>0</v>
      </c>
      <c r="SK82" s="193">
        <f t="shared" si="93"/>
        <v>0</v>
      </c>
      <c r="SL82" s="194"/>
      <c r="SM82" s="194"/>
      <c r="SN82" s="115">
        <f t="shared" si="136"/>
        <v>0</v>
      </c>
      <c r="SP82" s="193"/>
      <c r="SQ82" s="193"/>
      <c r="SR82" s="194">
        <f t="shared" si="382"/>
        <v>0</v>
      </c>
      <c r="SS82" s="193">
        <f t="shared" si="383"/>
        <v>0</v>
      </c>
      <c r="ST82" s="193"/>
      <c r="SU82" s="193"/>
      <c r="SV82" s="193"/>
      <c r="SW82" s="194">
        <f t="shared" si="384"/>
        <v>0</v>
      </c>
      <c r="SX82" s="193"/>
      <c r="SY82" s="193"/>
      <c r="SZ82" s="193"/>
      <c r="TA82" s="194">
        <f t="shared" si="437"/>
        <v>0</v>
      </c>
      <c r="TB82" s="193"/>
      <c r="TC82" s="193"/>
      <c r="TD82" s="193"/>
      <c r="TE82" s="194">
        <f t="shared" si="438"/>
        <v>0</v>
      </c>
      <c r="TF82" s="193"/>
      <c r="TG82" s="193"/>
      <c r="TH82" s="193"/>
      <c r="TI82" s="194">
        <f t="shared" si="439"/>
        <v>0</v>
      </c>
      <c r="TJ82" s="193"/>
      <c r="TK82" s="193"/>
      <c r="TL82" s="193"/>
      <c r="TM82" s="123">
        <f t="shared" si="323"/>
        <v>0</v>
      </c>
      <c r="TN82" s="121">
        <f t="shared" si="440"/>
        <v>0</v>
      </c>
      <c r="TO82" s="193"/>
      <c r="TP82" s="193"/>
      <c r="TQ82" s="193"/>
      <c r="TR82" s="194">
        <f t="shared" si="441"/>
        <v>0</v>
      </c>
      <c r="TS82" s="193"/>
      <c r="TT82" s="193"/>
      <c r="TU82" s="193"/>
      <c r="TV82" s="194">
        <f t="shared" si="442"/>
        <v>0</v>
      </c>
      <c r="TW82" s="193"/>
      <c r="TX82" s="193"/>
      <c r="TY82" s="193"/>
      <c r="TZ82" s="194">
        <f t="shared" si="443"/>
        <v>0</v>
      </c>
      <c r="UA82" s="193"/>
      <c r="UB82" s="193"/>
      <c r="UC82" s="193"/>
      <c r="UD82" s="123">
        <f t="shared" si="328"/>
        <v>0</v>
      </c>
      <c r="UE82" s="122">
        <f t="shared" si="444"/>
        <v>0</v>
      </c>
      <c r="UF82" s="17">
        <f t="shared" si="385"/>
        <v>0</v>
      </c>
      <c r="UG82" s="193">
        <f t="shared" si="98"/>
        <v>0</v>
      </c>
      <c r="UH82" s="194"/>
      <c r="UI82" s="194"/>
      <c r="UJ82" s="194"/>
      <c r="UK82" s="115">
        <f t="shared" si="141"/>
        <v>0</v>
      </c>
      <c r="UL82" s="115">
        <f>CK82+EG82+GC82+HZ82+JV82+MD82+NZ82+PV82+RR82+TN82</f>
        <v>19600</v>
      </c>
      <c r="UM82" s="115">
        <f>UL82-AF82</f>
        <v>0</v>
      </c>
      <c r="UN82" s="115">
        <f>DB82+EX82+GT82+IQ82+KO82+MU82+OQ82+QM82+SI82+UE82</f>
        <v>19600</v>
      </c>
      <c r="UO82" s="115">
        <f>UN82-AW82</f>
        <v>0</v>
      </c>
      <c r="UP82" s="115"/>
      <c r="UQ82" s="115"/>
      <c r="UR82" s="115">
        <f>BU82+DQ82+FM82+HJ82+JF82+LN82+NJ82+PG82+RB82+SX82</f>
        <v>9800</v>
      </c>
      <c r="US82" s="115">
        <f>UR82-P82</f>
        <v>0</v>
      </c>
      <c r="UT82" s="115"/>
      <c r="UU82" s="115"/>
      <c r="UV82" s="115"/>
      <c r="UW82" s="115">
        <f>H82</f>
        <v>80000</v>
      </c>
      <c r="UX82" s="115">
        <f>AF82</f>
        <v>19600</v>
      </c>
      <c r="UY82" s="115"/>
      <c r="UZ82" s="115"/>
      <c r="VA82" s="130">
        <f t="shared" si="386"/>
        <v>0</v>
      </c>
      <c r="VB82" s="193">
        <f>BM82+DI82+FE82+HB82+IX82+LF82+NB82+OX82+QT82+SP82</f>
        <v>80000</v>
      </c>
      <c r="VC82" s="193">
        <f>BN82+DJ82+FF82+HC82+IY82+LG82+NC82+OY82+QU82+SQ82</f>
        <v>0</v>
      </c>
      <c r="VD82" s="194">
        <f t="shared" si="330"/>
        <v>80000</v>
      </c>
      <c r="VE82" s="193">
        <f t="shared" si="387"/>
        <v>80000</v>
      </c>
      <c r="VF82" s="193"/>
      <c r="VG82" s="193"/>
      <c r="VH82" s="193"/>
      <c r="VI82" s="194">
        <f t="shared" si="388"/>
        <v>80000</v>
      </c>
      <c r="VJ82" s="193"/>
      <c r="VK82" s="193"/>
      <c r="VL82" s="193"/>
      <c r="VM82" s="194">
        <f t="shared" si="418"/>
        <v>0</v>
      </c>
      <c r="VN82" s="193"/>
      <c r="VO82" s="193"/>
      <c r="VP82" s="193"/>
      <c r="VQ82" s="194">
        <f t="shared" si="332"/>
        <v>0</v>
      </c>
      <c r="VR82" s="193"/>
      <c r="VS82" s="193"/>
      <c r="VT82" s="193"/>
      <c r="VU82" s="194">
        <f t="shared" si="333"/>
        <v>0</v>
      </c>
      <c r="VV82" s="193"/>
      <c r="VW82" s="193"/>
      <c r="VX82" s="193"/>
      <c r="VY82" s="193"/>
      <c r="VZ82" s="121">
        <f t="shared" si="334"/>
        <v>0</v>
      </c>
      <c r="WA82" s="189"/>
      <c r="WB82" s="189"/>
      <c r="WC82" s="189"/>
      <c r="WD82" s="194">
        <f t="shared" si="419"/>
        <v>0</v>
      </c>
      <c r="WE82" s="189"/>
      <c r="WF82" s="189"/>
      <c r="WG82" s="189"/>
      <c r="WH82" s="194">
        <f t="shared" si="336"/>
        <v>0</v>
      </c>
      <c r="WI82" s="189"/>
      <c r="WJ82" s="189"/>
      <c r="WK82" s="193"/>
      <c r="WL82" s="194">
        <f t="shared" si="337"/>
        <v>0</v>
      </c>
      <c r="WM82" s="193"/>
      <c r="WN82" s="193"/>
      <c r="WO82" s="193"/>
      <c r="WP82" s="193"/>
      <c r="WQ82" s="122">
        <f t="shared" si="338"/>
        <v>0</v>
      </c>
      <c r="WR82" s="129">
        <f t="shared" si="389"/>
        <v>0</v>
      </c>
      <c r="WS82" s="120"/>
      <c r="WT82" s="194"/>
      <c r="WU82" s="194"/>
      <c r="WV82" s="115">
        <f t="shared" si="339"/>
        <v>0</v>
      </c>
      <c r="WY82" s="115">
        <f>VI82-BT82-DP82-FL82-HI82-JE82-LM82-NI82-PE82-RA82-SW82</f>
        <v>0</v>
      </c>
      <c r="WZ82" s="115">
        <f>VD82-BO82-DK82-FG82-HD82-IZ82-LH82-ND82-OZ82-QV82-SR82</f>
        <v>0</v>
      </c>
    </row>
    <row r="83" spans="1:624" s="116" customFormat="1" ht="13.5" hidden="1" x14ac:dyDescent="0.25">
      <c r="A83" s="444" t="s">
        <v>173</v>
      </c>
      <c r="B83" s="422"/>
      <c r="C83" s="422"/>
      <c r="D83" s="422"/>
      <c r="E83" s="422"/>
      <c r="F83" s="325"/>
      <c r="G83" s="323" t="s">
        <v>174</v>
      </c>
      <c r="H83" s="250">
        <f>BM83+DI83+FE83+HB83+IX83+LF83+NB83+OX83+QT83+SP83</f>
        <v>12000</v>
      </c>
      <c r="I83" s="250">
        <f>BN83+DJ83+FF83+HC83+IY83+LG83+NC83+OY83+QU83+SQ83</f>
        <v>0</v>
      </c>
      <c r="J83" s="238">
        <f t="shared" si="340"/>
        <v>12000</v>
      </c>
      <c r="K83" s="250">
        <f t="shared" si="341"/>
        <v>12000</v>
      </c>
      <c r="L83" s="250"/>
      <c r="M83" s="250"/>
      <c r="N83" s="250"/>
      <c r="O83" s="238">
        <f t="shared" si="342"/>
        <v>12000</v>
      </c>
      <c r="P83" s="250">
        <f>BU83+DQ83+FM83+HJ83+JF83+LN83+NJ83+PF83+RB83+SX83</f>
        <v>0</v>
      </c>
      <c r="Q83" s="250">
        <f>BV83+DR83+FN83+HK83+JG83+LO83+NK83+PG83+RC83+SY83</f>
        <v>0</v>
      </c>
      <c r="R83" s="250">
        <f>BW83+DS83+FO83+HL83+JH83+LP83+NL83+PH83+RD83+SZ83</f>
        <v>0</v>
      </c>
      <c r="S83" s="238">
        <f t="shared" si="254"/>
        <v>0</v>
      </c>
      <c r="T83" s="250">
        <f>BY83+DU83+FQ83+HN83+JJ83+LR83+NN83+PJ83+RF83+TB83</f>
        <v>0</v>
      </c>
      <c r="U83" s="250">
        <f>BZ83+DV83+FR83+HO83+JK83+LS83+NO83+PK83+RG83+TC83</f>
        <v>0</v>
      </c>
      <c r="V83" s="250">
        <f>CA83+DW83+FS83+HP83+JL83+LT83+NP83+PL83+RH83+TD83</f>
        <v>0</v>
      </c>
      <c r="W83" s="238">
        <f t="shared" si="255"/>
        <v>0</v>
      </c>
      <c r="X83" s="250">
        <f>CC83+DY83+FU83+HR83+JN83+LV83+NR83+PN83+RJ83+TF83</f>
        <v>0</v>
      </c>
      <c r="Y83" s="250">
        <f>CD83+DZ83+FV83+HS83+JO83+LW83+NS83+PO83+RK83+TG83</f>
        <v>0</v>
      </c>
      <c r="Z83" s="250">
        <f>CE83+EA83+FW83+HT83+JP83+LX83+NT83+PP83+RL83+TH83</f>
        <v>0</v>
      </c>
      <c r="AA83" s="238">
        <f t="shared" si="256"/>
        <v>0</v>
      </c>
      <c r="AB83" s="250">
        <f>CG83+EC83+FY83+HV83+JR83+LZ83+NV83+PR83+RN83+TJ83</f>
        <v>0</v>
      </c>
      <c r="AC83" s="250">
        <f>CH83+ED83+FZ83+HW83+JS83+MA83+NW83+PS83+RO83+TK83</f>
        <v>0</v>
      </c>
      <c r="AD83" s="250">
        <f>CI83+EE83+GA83+HX83+JT83+MB83+NX83+PT83+RP83+TL83</f>
        <v>0</v>
      </c>
      <c r="AE83" s="250">
        <f t="shared" si="257"/>
        <v>0</v>
      </c>
      <c r="AF83" s="238">
        <f t="shared" si="343"/>
        <v>0</v>
      </c>
      <c r="AG83" s="250">
        <f>CL83+EH83+GD83+IA83+JW83+ME83+OA83+PW83+RS83+TO83</f>
        <v>0</v>
      </c>
      <c r="AH83" s="250">
        <f>CM83+EI83+GE83+IB83+JZ83+MF83+OB83+PX83+RT83+TP83</f>
        <v>0</v>
      </c>
      <c r="AI83" s="250">
        <f>CN83+EJ83+GF83+IC83+KA83+MG83+OC83+PY83+RU83+TQ83</f>
        <v>0</v>
      </c>
      <c r="AJ83" s="238">
        <f t="shared" si="258"/>
        <v>0</v>
      </c>
      <c r="AK83" s="250">
        <f>CP83+EL83+GH83+IE83+KC83+MI83+OE83+QA83+RW83+TS83</f>
        <v>0</v>
      </c>
      <c r="AL83" s="250">
        <f>CQ83+EM83+GI83+IF83+KD83+MJ83+OF83+QB83+RX83+TT83</f>
        <v>0</v>
      </c>
      <c r="AM83" s="250">
        <f>CR83+EN83+GJ83+IG83+KE83+MK83+OG83+QC83+RY83+TU83</f>
        <v>0</v>
      </c>
      <c r="AN83" s="238">
        <f t="shared" si="259"/>
        <v>0</v>
      </c>
      <c r="AO83" s="250">
        <f>CT83+EP83+GL83+II83+KG83+MM83+OI83+QE83+SA83+TW83</f>
        <v>0</v>
      </c>
      <c r="AP83" s="250">
        <f>CU83+EQ83+GM83+IJ83+KH83+MN83+OJ83+QF83+SB83+TX83</f>
        <v>0</v>
      </c>
      <c r="AQ83" s="250">
        <f>CV83+ER83+GN83+IK83+KI83+MO83+OK83+QG83+SC83+TY83</f>
        <v>0</v>
      </c>
      <c r="AR83" s="238">
        <f t="shared" si="260"/>
        <v>0</v>
      </c>
      <c r="AS83" s="250">
        <f>CX83+ET83+GP83+IM83+KK83+MQ83+OM83+QI83+SE83+UA83</f>
        <v>0</v>
      </c>
      <c r="AT83" s="250">
        <f>CY83+EU83+GQ83+IN83+KL83+MR83+ON83+QJ83+SF83+UB83</f>
        <v>0</v>
      </c>
      <c r="AU83" s="250">
        <f>CZ83+EV83+GR83+IO83+KM83+MS83+OO83+QK83+SG83+UC83</f>
        <v>0</v>
      </c>
      <c r="AV83" s="238">
        <f t="shared" si="261"/>
        <v>0</v>
      </c>
      <c r="AW83" s="238">
        <f t="shared" si="344"/>
        <v>0</v>
      </c>
      <c r="AX83" s="250">
        <f t="shared" si="47"/>
        <v>0</v>
      </c>
      <c r="AY83" s="238">
        <f t="shared" si="345"/>
        <v>12000</v>
      </c>
      <c r="AZ83" s="238">
        <f>DE83+FA83+GW83+IT83+KR83+MX83+OT83+QP83+SL83+UH83</f>
        <v>0</v>
      </c>
      <c r="BA83" s="238">
        <f>DF83+FB83+GX83+IU83+KS83+MY83+OU83+QQ83+SM83+UI83</f>
        <v>0</v>
      </c>
      <c r="BB83" s="239">
        <f>CK83+EG83+GC83+HZ83+JV83+MD83+NZ83+PV83+RR83+TN83</f>
        <v>0</v>
      </c>
      <c r="BC83" s="239">
        <f t="shared" ref="BC83:BC142" si="450">BB83-AF83</f>
        <v>0</v>
      </c>
      <c r="BD83" s="238">
        <f>AZ83-DE83-FA83-GW83-IT83-KR83-MX83-OT83-QP83-SL83-UH83</f>
        <v>0</v>
      </c>
      <c r="BE83" s="240"/>
      <c r="BF83" s="241">
        <f t="shared" si="449"/>
        <v>0</v>
      </c>
      <c r="BG83" s="241">
        <f t="shared" si="49"/>
        <v>12000</v>
      </c>
      <c r="BH83" s="242"/>
      <c r="BI83" s="242"/>
      <c r="BJ83" s="241"/>
      <c r="BK83" s="285">
        <v>12000</v>
      </c>
      <c r="BL83" s="251">
        <f>DI83+FE83+HB83+IX83+LF83+NB83+OX83+QT83+SP83</f>
        <v>0</v>
      </c>
      <c r="BM83" s="285">
        <v>12000</v>
      </c>
      <c r="BN83" s="251"/>
      <c r="BO83" s="238">
        <f t="shared" si="346"/>
        <v>12000</v>
      </c>
      <c r="BP83" s="251">
        <f t="shared" si="347"/>
        <v>12000</v>
      </c>
      <c r="BQ83" s="251"/>
      <c r="BR83" s="251"/>
      <c r="BS83" s="251"/>
      <c r="BT83" s="238">
        <f t="shared" si="348"/>
        <v>12000</v>
      </c>
      <c r="BU83" s="251"/>
      <c r="BV83" s="251"/>
      <c r="BW83" s="251"/>
      <c r="BX83" s="238">
        <f t="shared" si="50"/>
        <v>0</v>
      </c>
      <c r="BY83" s="251"/>
      <c r="BZ83" s="251"/>
      <c r="CA83" s="251"/>
      <c r="CB83" s="238">
        <f t="shared" si="51"/>
        <v>0</v>
      </c>
      <c r="CC83" s="251"/>
      <c r="CD83" s="251"/>
      <c r="CE83" s="251"/>
      <c r="CF83" s="238">
        <f t="shared" si="104"/>
        <v>0</v>
      </c>
      <c r="CG83" s="251"/>
      <c r="CH83" s="251"/>
      <c r="CI83" s="251"/>
      <c r="CJ83" s="251">
        <f t="shared" si="390"/>
        <v>0</v>
      </c>
      <c r="CK83" s="238">
        <f t="shared" si="149"/>
        <v>0</v>
      </c>
      <c r="CL83" s="251"/>
      <c r="CM83" s="251"/>
      <c r="CN83" s="251"/>
      <c r="CO83" s="238">
        <f t="shared" si="427"/>
        <v>0</v>
      </c>
      <c r="CP83" s="251"/>
      <c r="CQ83" s="251"/>
      <c r="CR83" s="251"/>
      <c r="CS83" s="238">
        <f t="shared" si="428"/>
        <v>0</v>
      </c>
      <c r="CT83" s="251"/>
      <c r="CU83" s="251"/>
      <c r="CV83" s="251"/>
      <c r="CW83" s="238">
        <f t="shared" si="445"/>
        <v>0</v>
      </c>
      <c r="CX83" s="251"/>
      <c r="CY83" s="251"/>
      <c r="CZ83" s="251"/>
      <c r="DA83" s="251">
        <f t="shared" si="391"/>
        <v>0</v>
      </c>
      <c r="DB83" s="238">
        <f t="shared" si="349"/>
        <v>0</v>
      </c>
      <c r="DC83" s="251"/>
      <c r="DD83" s="251">
        <f t="shared" si="150"/>
        <v>12000</v>
      </c>
      <c r="DE83" s="238"/>
      <c r="DF83" s="238"/>
      <c r="DG83" s="243">
        <f t="shared" si="151"/>
        <v>0</v>
      </c>
      <c r="DH83" s="244"/>
      <c r="DI83" s="250"/>
      <c r="DJ83" s="250"/>
      <c r="DK83" s="250">
        <f t="shared" si="350"/>
        <v>0</v>
      </c>
      <c r="DL83" s="250">
        <f t="shared" si="351"/>
        <v>0</v>
      </c>
      <c r="DM83" s="250"/>
      <c r="DN83" s="250"/>
      <c r="DO83" s="250"/>
      <c r="DP83" s="238">
        <f t="shared" si="352"/>
        <v>0</v>
      </c>
      <c r="DQ83" s="250"/>
      <c r="DR83" s="250"/>
      <c r="DS83" s="250"/>
      <c r="DT83" s="238">
        <f t="shared" si="265"/>
        <v>0</v>
      </c>
      <c r="DU83" s="250"/>
      <c r="DV83" s="250"/>
      <c r="DW83" s="250"/>
      <c r="DX83" s="238">
        <f t="shared" si="266"/>
        <v>0</v>
      </c>
      <c r="DY83" s="250"/>
      <c r="DZ83" s="250"/>
      <c r="EA83" s="250"/>
      <c r="EB83" s="238">
        <f t="shared" si="267"/>
        <v>0</v>
      </c>
      <c r="EC83" s="250"/>
      <c r="ED83" s="250"/>
      <c r="EE83" s="250"/>
      <c r="EF83" s="265">
        <f t="shared" si="152"/>
        <v>0</v>
      </c>
      <c r="EG83" s="259">
        <f t="shared" si="353"/>
        <v>0</v>
      </c>
      <c r="EH83" s="250"/>
      <c r="EI83" s="250"/>
      <c r="EJ83" s="250"/>
      <c r="EK83" s="238">
        <f t="shared" si="403"/>
        <v>0</v>
      </c>
      <c r="EL83" s="250"/>
      <c r="EM83" s="250"/>
      <c r="EN83" s="250"/>
      <c r="EO83" s="238">
        <f t="shared" si="59"/>
        <v>0</v>
      </c>
      <c r="EP83" s="250"/>
      <c r="EQ83" s="250"/>
      <c r="ER83" s="250"/>
      <c r="ES83" s="238">
        <f t="shared" si="268"/>
        <v>0</v>
      </c>
      <c r="ET83" s="250"/>
      <c r="EU83" s="250"/>
      <c r="EV83" s="250"/>
      <c r="EW83" s="265">
        <f t="shared" si="154"/>
        <v>0</v>
      </c>
      <c r="EX83" s="260">
        <f t="shared" si="269"/>
        <v>0</v>
      </c>
      <c r="EY83" s="238">
        <f t="shared" si="354"/>
        <v>0</v>
      </c>
      <c r="EZ83" s="250">
        <f t="shared" si="155"/>
        <v>0</v>
      </c>
      <c r="FA83" s="238"/>
      <c r="FB83" s="238"/>
      <c r="FC83" s="246">
        <f t="shared" si="108"/>
        <v>0</v>
      </c>
      <c r="FD83" s="244"/>
      <c r="FE83" s="250"/>
      <c r="FF83" s="250"/>
      <c r="FG83" s="250">
        <f t="shared" si="355"/>
        <v>0</v>
      </c>
      <c r="FH83" s="250">
        <f t="shared" si="356"/>
        <v>0</v>
      </c>
      <c r="FI83" s="250"/>
      <c r="FJ83" s="250"/>
      <c r="FK83" s="250"/>
      <c r="FL83" s="238">
        <f t="shared" si="357"/>
        <v>0</v>
      </c>
      <c r="FM83" s="250"/>
      <c r="FN83" s="250"/>
      <c r="FO83" s="250"/>
      <c r="FP83" s="238">
        <f t="shared" si="404"/>
        <v>0</v>
      </c>
      <c r="FQ83" s="250"/>
      <c r="FR83" s="250"/>
      <c r="FS83" s="250"/>
      <c r="FT83" s="238">
        <f t="shared" si="271"/>
        <v>0</v>
      </c>
      <c r="FU83" s="250"/>
      <c r="FV83" s="250"/>
      <c r="FW83" s="250"/>
      <c r="FX83" s="238">
        <f t="shared" si="272"/>
        <v>0</v>
      </c>
      <c r="FY83" s="250"/>
      <c r="FZ83" s="250"/>
      <c r="GA83" s="250"/>
      <c r="GB83" s="265">
        <f t="shared" si="156"/>
        <v>0</v>
      </c>
      <c r="GC83" s="259">
        <f t="shared" si="358"/>
        <v>0</v>
      </c>
      <c r="GD83" s="267"/>
      <c r="GE83" s="267"/>
      <c r="GF83" s="267"/>
      <c r="GG83" s="238">
        <f t="shared" si="405"/>
        <v>0</v>
      </c>
      <c r="GH83" s="267"/>
      <c r="GI83" s="267"/>
      <c r="GJ83" s="267"/>
      <c r="GK83" s="238">
        <f t="shared" si="274"/>
        <v>0</v>
      </c>
      <c r="GL83" s="267"/>
      <c r="GM83" s="267"/>
      <c r="GN83" s="250"/>
      <c r="GO83" s="238">
        <f t="shared" si="275"/>
        <v>0</v>
      </c>
      <c r="GP83" s="250"/>
      <c r="GQ83" s="250"/>
      <c r="GR83" s="250"/>
      <c r="GS83" s="265">
        <f t="shared" si="157"/>
        <v>0</v>
      </c>
      <c r="GT83" s="260">
        <f t="shared" si="276"/>
        <v>0</v>
      </c>
      <c r="GU83" s="238">
        <f t="shared" si="359"/>
        <v>0</v>
      </c>
      <c r="GV83" s="250">
        <f t="shared" si="67"/>
        <v>0</v>
      </c>
      <c r="GW83" s="238"/>
      <c r="GX83" s="238"/>
      <c r="GY83" s="246">
        <f t="shared" si="112"/>
        <v>0</v>
      </c>
      <c r="GZ83" s="244"/>
      <c r="HA83" s="244"/>
      <c r="HB83" s="250"/>
      <c r="HC83" s="250"/>
      <c r="HD83" s="250">
        <f t="shared" si="392"/>
        <v>0</v>
      </c>
      <c r="HE83" s="250">
        <f t="shared" si="360"/>
        <v>0</v>
      </c>
      <c r="HF83" s="250"/>
      <c r="HG83" s="250"/>
      <c r="HH83" s="238"/>
      <c r="HI83" s="238">
        <f t="shared" si="361"/>
        <v>0</v>
      </c>
      <c r="HJ83" s="250"/>
      <c r="HK83" s="250"/>
      <c r="HL83" s="250"/>
      <c r="HM83" s="238">
        <f t="shared" si="406"/>
        <v>0</v>
      </c>
      <c r="HN83" s="250"/>
      <c r="HO83" s="250"/>
      <c r="HP83" s="250"/>
      <c r="HQ83" s="238">
        <f t="shared" si="278"/>
        <v>0</v>
      </c>
      <c r="HR83" s="250"/>
      <c r="HS83" s="250"/>
      <c r="HT83" s="250"/>
      <c r="HU83" s="238">
        <f t="shared" si="279"/>
        <v>0</v>
      </c>
      <c r="HV83" s="250"/>
      <c r="HW83" s="250"/>
      <c r="HX83" s="250"/>
      <c r="HY83" s="265">
        <f t="shared" si="158"/>
        <v>0</v>
      </c>
      <c r="HZ83" s="259">
        <f t="shared" si="280"/>
        <v>0</v>
      </c>
      <c r="IA83" s="250"/>
      <c r="IB83" s="250"/>
      <c r="IC83" s="250"/>
      <c r="ID83" s="238">
        <f t="shared" si="407"/>
        <v>0</v>
      </c>
      <c r="IE83" s="250"/>
      <c r="IF83" s="250"/>
      <c r="IG83" s="250"/>
      <c r="IH83" s="238">
        <f t="shared" si="282"/>
        <v>0</v>
      </c>
      <c r="II83" s="250"/>
      <c r="IJ83" s="250"/>
      <c r="IK83" s="250"/>
      <c r="IL83" s="238">
        <f t="shared" si="283"/>
        <v>0</v>
      </c>
      <c r="IM83" s="250"/>
      <c r="IN83" s="250"/>
      <c r="IO83" s="250"/>
      <c r="IP83" s="265">
        <f t="shared" si="284"/>
        <v>0</v>
      </c>
      <c r="IQ83" s="260">
        <f t="shared" si="285"/>
        <v>0</v>
      </c>
      <c r="IR83" s="238">
        <f t="shared" si="362"/>
        <v>0</v>
      </c>
      <c r="IS83" s="250">
        <f t="shared" si="73"/>
        <v>0</v>
      </c>
      <c r="IT83" s="238"/>
      <c r="IU83" s="238"/>
      <c r="IV83" s="246">
        <f t="shared" si="286"/>
        <v>0</v>
      </c>
      <c r="IW83" s="244"/>
      <c r="IX83" s="254"/>
      <c r="IY83" s="254"/>
      <c r="IZ83" s="247"/>
      <c r="JA83" s="254"/>
      <c r="JB83" s="254"/>
      <c r="JC83" s="254"/>
      <c r="JD83" s="254"/>
      <c r="JE83" s="247">
        <f t="shared" si="448"/>
        <v>0</v>
      </c>
      <c r="JF83" s="254"/>
      <c r="JG83" s="254"/>
      <c r="JH83" s="254"/>
      <c r="JI83" s="247">
        <f t="shared" si="394"/>
        <v>0</v>
      </c>
      <c r="JJ83" s="254"/>
      <c r="JK83" s="254"/>
      <c r="JL83" s="254"/>
      <c r="JM83" s="247"/>
      <c r="JN83" s="254"/>
      <c r="JO83" s="254"/>
      <c r="JP83" s="254"/>
      <c r="JQ83" s="247">
        <f t="shared" si="393"/>
        <v>0</v>
      </c>
      <c r="JR83" s="254"/>
      <c r="JS83" s="254"/>
      <c r="JT83" s="254"/>
      <c r="JU83" s="270"/>
      <c r="JV83" s="261">
        <f t="shared" si="395"/>
        <v>0</v>
      </c>
      <c r="JW83" s="558"/>
      <c r="JX83" s="588"/>
      <c r="JY83" s="589"/>
      <c r="JZ83" s="571"/>
      <c r="KA83" s="254"/>
      <c r="KB83" s="247">
        <f>JW83+JZ83+KA83</f>
        <v>0</v>
      </c>
      <c r="KC83" s="254"/>
      <c r="KD83" s="254"/>
      <c r="KE83" s="254"/>
      <c r="KF83" s="247"/>
      <c r="KG83" s="254"/>
      <c r="KH83" s="254"/>
      <c r="KI83" s="254"/>
      <c r="KJ83" s="247">
        <f t="shared" si="396"/>
        <v>0</v>
      </c>
      <c r="KK83" s="254"/>
      <c r="KL83" s="254"/>
      <c r="KM83" s="254"/>
      <c r="KN83" s="270"/>
      <c r="KO83" s="262">
        <f>JI83+KF83+KJ83+KN83</f>
        <v>0</v>
      </c>
      <c r="KP83" s="247"/>
      <c r="KQ83" s="254">
        <f>JE83-JV83</f>
        <v>0</v>
      </c>
      <c r="KR83" s="247"/>
      <c r="KS83" s="248"/>
      <c r="KT83" s="211">
        <f>JV83-KO83</f>
        <v>0</v>
      </c>
      <c r="KU83" s="211"/>
      <c r="KV83" s="211"/>
      <c r="KW83" s="211"/>
      <c r="KX83" s="211"/>
      <c r="KY83" s="211"/>
      <c r="KZ83" s="211"/>
      <c r="LA83" s="211"/>
      <c r="LB83" s="211"/>
      <c r="LC83" s="211"/>
      <c r="LD83" s="211"/>
      <c r="LF83" s="193"/>
      <c r="LG83" s="193"/>
      <c r="LH83" s="194">
        <f t="shared" si="363"/>
        <v>0</v>
      </c>
      <c r="LI83" s="193">
        <f t="shared" si="364"/>
        <v>0</v>
      </c>
      <c r="LJ83" s="193"/>
      <c r="LK83" s="193"/>
      <c r="LL83" s="193"/>
      <c r="LM83" s="194">
        <f t="shared" si="365"/>
        <v>0</v>
      </c>
      <c r="LN83" s="193"/>
      <c r="LO83" s="193"/>
      <c r="LP83" s="193"/>
      <c r="LQ83" s="194">
        <f t="shared" si="408"/>
        <v>0</v>
      </c>
      <c r="LR83" s="193"/>
      <c r="LS83" s="193"/>
      <c r="LT83" s="193"/>
      <c r="LU83" s="194">
        <f t="shared" si="288"/>
        <v>0</v>
      </c>
      <c r="LV83" s="193"/>
      <c r="LW83" s="193"/>
      <c r="LX83" s="193"/>
      <c r="LY83" s="194">
        <f t="shared" si="289"/>
        <v>0</v>
      </c>
      <c r="LZ83" s="193"/>
      <c r="MA83" s="193"/>
      <c r="MB83" s="193"/>
      <c r="MC83" s="123">
        <f t="shared" si="160"/>
        <v>0</v>
      </c>
      <c r="MD83" s="121">
        <f t="shared" si="366"/>
        <v>0</v>
      </c>
      <c r="ME83" s="193"/>
      <c r="MF83" s="193"/>
      <c r="MG83" s="193"/>
      <c r="MH83" s="194">
        <f t="shared" si="429"/>
        <v>0</v>
      </c>
      <c r="MI83" s="193"/>
      <c r="MJ83" s="193"/>
      <c r="MK83" s="193"/>
      <c r="ML83" s="194">
        <f t="shared" si="430"/>
        <v>0</v>
      </c>
      <c r="MM83" s="193"/>
      <c r="MN83" s="193"/>
      <c r="MO83" s="193"/>
      <c r="MP83" s="194">
        <f t="shared" si="431"/>
        <v>0</v>
      </c>
      <c r="MQ83" s="193"/>
      <c r="MR83" s="193"/>
      <c r="MS83" s="193"/>
      <c r="MT83" s="123">
        <f t="shared" si="293"/>
        <v>0</v>
      </c>
      <c r="MU83" s="121">
        <f t="shared" si="367"/>
        <v>0</v>
      </c>
      <c r="MV83" s="17">
        <f t="shared" si="368"/>
        <v>0</v>
      </c>
      <c r="MW83" s="193">
        <f t="shared" si="79"/>
        <v>0</v>
      </c>
      <c r="MX83" s="194"/>
      <c r="MY83" s="194"/>
      <c r="MZ83" s="115">
        <f t="shared" si="162"/>
        <v>0</v>
      </c>
      <c r="NB83" s="193"/>
      <c r="NC83" s="193"/>
      <c r="ND83" s="194">
        <f t="shared" si="369"/>
        <v>0</v>
      </c>
      <c r="NE83" s="193"/>
      <c r="NF83" s="193"/>
      <c r="NG83" s="193"/>
      <c r="NH83" s="193"/>
      <c r="NI83" s="194">
        <f t="shared" si="370"/>
        <v>0</v>
      </c>
      <c r="NJ83" s="193"/>
      <c r="NK83" s="193"/>
      <c r="NL83" s="193"/>
      <c r="NM83" s="194">
        <f t="shared" si="410"/>
        <v>0</v>
      </c>
      <c r="NN83" s="193"/>
      <c r="NO83" s="193"/>
      <c r="NP83" s="193"/>
      <c r="NQ83" s="194">
        <f t="shared" si="295"/>
        <v>0</v>
      </c>
      <c r="NR83" s="193"/>
      <c r="NS83" s="193"/>
      <c r="NT83" s="193"/>
      <c r="NU83" s="194">
        <f t="shared" si="296"/>
        <v>0</v>
      </c>
      <c r="NV83" s="193"/>
      <c r="NW83" s="193"/>
      <c r="NX83" s="193"/>
      <c r="NY83" s="123">
        <f t="shared" si="163"/>
        <v>0</v>
      </c>
      <c r="NZ83" s="121">
        <f t="shared" si="297"/>
        <v>0</v>
      </c>
      <c r="OA83" s="189"/>
      <c r="OB83" s="189"/>
      <c r="OC83" s="189"/>
      <c r="OD83" s="194">
        <f t="shared" si="411"/>
        <v>0</v>
      </c>
      <c r="OE83" s="189"/>
      <c r="OF83" s="189"/>
      <c r="OG83" s="189"/>
      <c r="OH83" s="194">
        <f t="shared" si="299"/>
        <v>0</v>
      </c>
      <c r="OI83" s="193"/>
      <c r="OJ83" s="193"/>
      <c r="OK83" s="193"/>
      <c r="OL83" s="194">
        <f t="shared" si="300"/>
        <v>0</v>
      </c>
      <c r="OM83" s="193"/>
      <c r="ON83" s="193"/>
      <c r="OO83" s="193"/>
      <c r="OP83" s="123">
        <f t="shared" si="164"/>
        <v>0</v>
      </c>
      <c r="OQ83" s="122">
        <f t="shared" si="301"/>
        <v>0</v>
      </c>
      <c r="OR83" s="17">
        <f t="shared" si="371"/>
        <v>0</v>
      </c>
      <c r="OS83" s="193">
        <f t="shared" si="84"/>
        <v>0</v>
      </c>
      <c r="OT83" s="194"/>
      <c r="OU83" s="194"/>
      <c r="OV83" s="115">
        <f t="shared" si="302"/>
        <v>0</v>
      </c>
      <c r="OX83" s="193"/>
      <c r="OY83" s="193"/>
      <c r="OZ83" s="194">
        <f t="shared" si="372"/>
        <v>0</v>
      </c>
      <c r="PA83" s="193">
        <f t="shared" si="373"/>
        <v>0</v>
      </c>
      <c r="PB83" s="193"/>
      <c r="PC83" s="193"/>
      <c r="PD83" s="193"/>
      <c r="PE83" s="194">
        <f t="shared" si="374"/>
        <v>0</v>
      </c>
      <c r="PG83" s="189"/>
      <c r="PH83" s="193"/>
      <c r="PI83" s="194">
        <f t="shared" si="432"/>
        <v>0</v>
      </c>
      <c r="PJ83" s="193"/>
      <c r="PK83" s="193"/>
      <c r="PL83" s="193"/>
      <c r="PM83" s="194">
        <f t="shared" si="304"/>
        <v>0</v>
      </c>
      <c r="PN83" s="193"/>
      <c r="PO83" s="193"/>
      <c r="PP83" s="193"/>
      <c r="PQ83" s="194">
        <f t="shared" si="305"/>
        <v>0</v>
      </c>
      <c r="PR83" s="193"/>
      <c r="PS83" s="193"/>
      <c r="PT83" s="193"/>
      <c r="PU83" s="123">
        <f t="shared" si="165"/>
        <v>0</v>
      </c>
      <c r="PV83" s="121">
        <f t="shared" si="375"/>
        <v>0</v>
      </c>
      <c r="PW83" s="193"/>
      <c r="PX83" s="189"/>
      <c r="PY83" s="193"/>
      <c r="PZ83" s="194">
        <f t="shared" si="433"/>
        <v>0</v>
      </c>
      <c r="QA83" s="193"/>
      <c r="QB83" s="193"/>
      <c r="QC83" s="193"/>
      <c r="QD83" s="194">
        <f t="shared" si="434"/>
        <v>0</v>
      </c>
      <c r="QE83" s="193"/>
      <c r="QF83" s="193"/>
      <c r="QG83" s="193"/>
      <c r="QH83" s="194">
        <f t="shared" si="308"/>
        <v>0</v>
      </c>
      <c r="QI83" s="193"/>
      <c r="QJ83" s="193"/>
      <c r="QK83" s="193"/>
      <c r="QL83" s="123">
        <f t="shared" si="309"/>
        <v>0</v>
      </c>
      <c r="QM83" s="122">
        <f t="shared" si="310"/>
        <v>0</v>
      </c>
      <c r="QN83" s="17">
        <f t="shared" si="376"/>
        <v>0</v>
      </c>
      <c r="QO83" s="193">
        <f t="shared" si="89"/>
        <v>0</v>
      </c>
      <c r="QP83" s="194"/>
      <c r="QQ83" s="194"/>
      <c r="QR83" s="115">
        <f t="shared" si="129"/>
        <v>0</v>
      </c>
      <c r="QT83" s="193"/>
      <c r="QU83" s="193"/>
      <c r="QV83" s="194">
        <f t="shared" si="377"/>
        <v>0</v>
      </c>
      <c r="QW83" s="193">
        <f t="shared" si="378"/>
        <v>0</v>
      </c>
      <c r="QX83" s="193"/>
      <c r="QY83" s="193"/>
      <c r="QZ83" s="193"/>
      <c r="RA83" s="194">
        <f t="shared" si="379"/>
        <v>0</v>
      </c>
      <c r="RB83" s="193"/>
      <c r="RC83" s="193"/>
      <c r="RD83" s="193"/>
      <c r="RE83" s="194">
        <f t="shared" si="414"/>
        <v>0</v>
      </c>
      <c r="RF83" s="193"/>
      <c r="RG83" s="193"/>
      <c r="RH83" s="193"/>
      <c r="RI83" s="194">
        <f t="shared" si="312"/>
        <v>0</v>
      </c>
      <c r="RJ83" s="193"/>
      <c r="RK83" s="193"/>
      <c r="RL83" s="193"/>
      <c r="RM83" s="194">
        <f t="shared" si="313"/>
        <v>0</v>
      </c>
      <c r="RN83" s="193"/>
      <c r="RO83" s="193"/>
      <c r="RP83" s="193"/>
      <c r="RQ83" s="123">
        <f t="shared" si="314"/>
        <v>0</v>
      </c>
      <c r="RR83" s="121">
        <f t="shared" si="380"/>
        <v>0</v>
      </c>
      <c r="RS83" s="193"/>
      <c r="RT83" s="193"/>
      <c r="RU83" s="193"/>
      <c r="RV83" s="194">
        <f t="shared" si="435"/>
        <v>0</v>
      </c>
      <c r="RW83" s="193"/>
      <c r="RX83" s="193"/>
      <c r="RY83" s="193"/>
      <c r="RZ83" s="194">
        <f t="shared" si="436"/>
        <v>0</v>
      </c>
      <c r="SA83" s="193"/>
      <c r="SB83" s="193"/>
      <c r="SC83" s="193"/>
      <c r="SD83" s="194">
        <f t="shared" si="317"/>
        <v>0</v>
      </c>
      <c r="SE83" s="193"/>
      <c r="SF83" s="193"/>
      <c r="SG83" s="193"/>
      <c r="SH83" s="123">
        <f t="shared" si="318"/>
        <v>0</v>
      </c>
      <c r="SI83" s="122">
        <f t="shared" si="319"/>
        <v>0</v>
      </c>
      <c r="SJ83" s="17">
        <f t="shared" si="381"/>
        <v>0</v>
      </c>
      <c r="SK83" s="193">
        <f t="shared" si="93"/>
        <v>0</v>
      </c>
      <c r="SL83" s="194"/>
      <c r="SM83" s="194"/>
      <c r="SN83" s="115">
        <f t="shared" si="136"/>
        <v>0</v>
      </c>
      <c r="SP83" s="193"/>
      <c r="SQ83" s="193"/>
      <c r="SR83" s="194">
        <f t="shared" si="382"/>
        <v>0</v>
      </c>
      <c r="SS83" s="193">
        <f t="shared" si="383"/>
        <v>0</v>
      </c>
      <c r="ST83" s="193"/>
      <c r="SU83" s="193"/>
      <c r="SV83" s="193"/>
      <c r="SW83" s="194">
        <f t="shared" si="384"/>
        <v>0</v>
      </c>
      <c r="SX83" s="193"/>
      <c r="SY83" s="193"/>
      <c r="SZ83" s="193"/>
      <c r="TA83" s="194">
        <f t="shared" si="437"/>
        <v>0</v>
      </c>
      <c r="TB83" s="193"/>
      <c r="TC83" s="193"/>
      <c r="TD83" s="193"/>
      <c r="TE83" s="194">
        <f t="shared" si="438"/>
        <v>0</v>
      </c>
      <c r="TF83" s="193"/>
      <c r="TG83" s="193"/>
      <c r="TH83" s="193"/>
      <c r="TI83" s="194">
        <f t="shared" si="439"/>
        <v>0</v>
      </c>
      <c r="TJ83" s="193"/>
      <c r="TK83" s="193"/>
      <c r="TL83" s="193"/>
      <c r="TM83" s="123">
        <f t="shared" si="323"/>
        <v>0</v>
      </c>
      <c r="TN83" s="121">
        <f t="shared" si="440"/>
        <v>0</v>
      </c>
      <c r="TO83" s="193"/>
      <c r="TP83" s="193"/>
      <c r="TQ83" s="193"/>
      <c r="TR83" s="194">
        <f t="shared" si="441"/>
        <v>0</v>
      </c>
      <c r="TS83" s="193"/>
      <c r="TT83" s="193"/>
      <c r="TU83" s="193"/>
      <c r="TV83" s="194">
        <f t="shared" si="442"/>
        <v>0</v>
      </c>
      <c r="TW83" s="193"/>
      <c r="TX83" s="193"/>
      <c r="TY83" s="193"/>
      <c r="TZ83" s="194">
        <f t="shared" si="443"/>
        <v>0</v>
      </c>
      <c r="UA83" s="193"/>
      <c r="UB83" s="193"/>
      <c r="UC83" s="193"/>
      <c r="UD83" s="123">
        <f t="shared" si="328"/>
        <v>0</v>
      </c>
      <c r="UE83" s="122">
        <f t="shared" si="444"/>
        <v>0</v>
      </c>
      <c r="UF83" s="17">
        <f t="shared" si="385"/>
        <v>0</v>
      </c>
      <c r="UG83" s="193">
        <f t="shared" si="98"/>
        <v>0</v>
      </c>
      <c r="UH83" s="194"/>
      <c r="UI83" s="194"/>
      <c r="UJ83" s="194"/>
      <c r="UK83" s="115">
        <f t="shared" si="141"/>
        <v>0</v>
      </c>
      <c r="UL83" s="115">
        <f>CK83+EG83+GC83+HZ83+JV83+MD83+NZ83+PV83+RR83+TN83</f>
        <v>0</v>
      </c>
      <c r="UM83" s="115">
        <f>UL83-AF83</f>
        <v>0</v>
      </c>
      <c r="UN83" s="115">
        <f>DB83+EX83+GT83+IQ83+KO83+MU83+OQ83+QM83+SI83+UE83</f>
        <v>0</v>
      </c>
      <c r="UO83" s="115">
        <f>UN83-AW83</f>
        <v>0</v>
      </c>
      <c r="UP83" s="115"/>
      <c r="UQ83" s="115"/>
      <c r="UR83" s="115">
        <f>BU83+DQ83+FM83+HJ83+JF83+LN83+NJ83+PG83+RB83+SX83</f>
        <v>0</v>
      </c>
      <c r="US83" s="115">
        <f>UR83-P83</f>
        <v>0</v>
      </c>
      <c r="UT83" s="115"/>
      <c r="UU83" s="115"/>
      <c r="UV83" s="115"/>
      <c r="UW83" s="115">
        <f>H83</f>
        <v>12000</v>
      </c>
      <c r="UX83" s="115">
        <f>AF83</f>
        <v>0</v>
      </c>
      <c r="UY83" s="115"/>
      <c r="UZ83" s="115"/>
      <c r="VA83" s="130">
        <f t="shared" si="386"/>
        <v>0</v>
      </c>
      <c r="VB83" s="193">
        <f>BM83+DI83+FE83+HB83+IX83+LF83+NB83+OX83+QT83+SP83</f>
        <v>12000</v>
      </c>
      <c r="VC83" s="193">
        <f>BN83+DJ83+FF83+HC83+IY83+LG83+NC83+OY83+QU83+SQ83</f>
        <v>0</v>
      </c>
      <c r="VD83" s="194">
        <f t="shared" si="330"/>
        <v>12000</v>
      </c>
      <c r="VE83" s="193">
        <f t="shared" si="387"/>
        <v>12000</v>
      </c>
      <c r="VF83" s="193"/>
      <c r="VG83" s="193"/>
      <c r="VH83" s="193"/>
      <c r="VI83" s="194">
        <f t="shared" si="388"/>
        <v>12000</v>
      </c>
      <c r="VJ83" s="193"/>
      <c r="VK83" s="193"/>
      <c r="VL83" s="193"/>
      <c r="VM83" s="194">
        <f t="shared" si="418"/>
        <v>0</v>
      </c>
      <c r="VN83" s="193"/>
      <c r="VO83" s="193"/>
      <c r="VP83" s="193"/>
      <c r="VQ83" s="194">
        <f t="shared" si="332"/>
        <v>0</v>
      </c>
      <c r="VR83" s="193"/>
      <c r="VS83" s="193"/>
      <c r="VT83" s="193"/>
      <c r="VU83" s="194">
        <f t="shared" si="333"/>
        <v>0</v>
      </c>
      <c r="VV83" s="193"/>
      <c r="VW83" s="193"/>
      <c r="VX83" s="193"/>
      <c r="VY83" s="193"/>
      <c r="VZ83" s="121">
        <f t="shared" si="334"/>
        <v>0</v>
      </c>
      <c r="WA83" s="189"/>
      <c r="WB83" s="189"/>
      <c r="WC83" s="189"/>
      <c r="WD83" s="194">
        <f t="shared" si="419"/>
        <v>0</v>
      </c>
      <c r="WE83" s="189"/>
      <c r="WF83" s="189"/>
      <c r="WG83" s="189"/>
      <c r="WH83" s="194">
        <f t="shared" si="336"/>
        <v>0</v>
      </c>
      <c r="WI83" s="189"/>
      <c r="WJ83" s="189"/>
      <c r="WK83" s="193"/>
      <c r="WL83" s="194">
        <f t="shared" si="337"/>
        <v>0</v>
      </c>
      <c r="WM83" s="193"/>
      <c r="WN83" s="193"/>
      <c r="WO83" s="193"/>
      <c r="WP83" s="193"/>
      <c r="WQ83" s="122">
        <f t="shared" si="338"/>
        <v>0</v>
      </c>
      <c r="WR83" s="129">
        <f t="shared" si="389"/>
        <v>0</v>
      </c>
      <c r="WS83" s="120"/>
      <c r="WT83" s="194"/>
      <c r="WU83" s="194"/>
      <c r="WV83" s="115">
        <f t="shared" si="339"/>
        <v>0</v>
      </c>
      <c r="WY83" s="115">
        <f>VI83-BT83-DP83-FL83-HI83-JE83-LM83-NI83-PE83-RA83-SW83</f>
        <v>0</v>
      </c>
      <c r="WZ83" s="115">
        <f>VD83-BO83-DK83-FG83-HD83-IZ83-LH83-ND83-OZ83-QV83-SR83</f>
        <v>0</v>
      </c>
    </row>
    <row r="84" spans="1:624" s="116" customFormat="1" ht="12.75" hidden="1" customHeight="1" x14ac:dyDescent="0.25">
      <c r="A84" s="444" t="s">
        <v>175</v>
      </c>
      <c r="B84" s="422"/>
      <c r="C84" s="422"/>
      <c r="D84" s="422"/>
      <c r="E84" s="422"/>
      <c r="F84" s="325"/>
      <c r="G84" s="263"/>
      <c r="H84" s="250">
        <f>BM84+DI84+FE84+HB84+IX84+LF84+NB84+OX84+QT84+SP84</f>
        <v>0</v>
      </c>
      <c r="I84" s="250">
        <f>BN84+DJ84+FF84+HC84+IY84+LG84+NC84+OY84+QU84+SQ84</f>
        <v>0</v>
      </c>
      <c r="J84" s="238">
        <f t="shared" si="340"/>
        <v>0</v>
      </c>
      <c r="K84" s="250">
        <f t="shared" si="341"/>
        <v>0</v>
      </c>
      <c r="L84" s="250"/>
      <c r="M84" s="250"/>
      <c r="N84" s="250"/>
      <c r="O84" s="238">
        <f t="shared" si="342"/>
        <v>0</v>
      </c>
      <c r="P84" s="250">
        <f>BU84+DQ84+FM84+HJ84+JF84+LN84+NJ84+PF84+RB84+SX84</f>
        <v>0</v>
      </c>
      <c r="Q84" s="250">
        <f>BV84+DR84+FN84+HK84+JG84+LO84+NK84+PG84+RC84+SY84</f>
        <v>0</v>
      </c>
      <c r="R84" s="250">
        <f>BW84+DS84+FO84+HL84+JH84+LP84+NL84+PH84+RD84+SZ84</f>
        <v>0</v>
      </c>
      <c r="S84" s="238">
        <f t="shared" si="254"/>
        <v>0</v>
      </c>
      <c r="T84" s="250">
        <f>BY84+DU84+FQ84+HN84+JJ84+LR84+NN84+PJ84+RF84+TB84</f>
        <v>0</v>
      </c>
      <c r="U84" s="250">
        <f>BZ84+DV84+FR84+HO84+JK84+LS84+NO84+PK84+RG84+TC84</f>
        <v>0</v>
      </c>
      <c r="V84" s="250">
        <f>CA84+DW84+FS84+HP84+JL84+LT84+NP84+PL84+RH84+TD84</f>
        <v>0</v>
      </c>
      <c r="W84" s="238">
        <f t="shared" si="255"/>
        <v>0</v>
      </c>
      <c r="X84" s="250">
        <f>CC84+DY84+FU84+HR84+JN84+LV84+NR84+PN84+RJ84+TF84</f>
        <v>0</v>
      </c>
      <c r="Y84" s="250">
        <f>CD84+DZ84+FV84+HS84+JO84+LW84+NS84+PO84+RK84+TG84</f>
        <v>0</v>
      </c>
      <c r="Z84" s="250">
        <f>CE84+EA84+FW84+HT84+JP84+LX84+NT84+PP84+RL84+TH84</f>
        <v>0</v>
      </c>
      <c r="AA84" s="238">
        <f t="shared" si="256"/>
        <v>0</v>
      </c>
      <c r="AB84" s="250">
        <f>CG84+EC84+FY84+HV84+JR84+LZ84+NV84+PR84+RN84+TJ84</f>
        <v>0</v>
      </c>
      <c r="AC84" s="250">
        <f>CH84+ED84+FZ84+HW84+JS84+MA84+NW84+PS84+RO84+TK84</f>
        <v>0</v>
      </c>
      <c r="AD84" s="250">
        <f>CI84+EE84+GA84+HX84+JT84+MB84+NX84+PT84+RP84+TL84</f>
        <v>0</v>
      </c>
      <c r="AE84" s="250">
        <f t="shared" si="257"/>
        <v>0</v>
      </c>
      <c r="AF84" s="238">
        <f t="shared" si="343"/>
        <v>0</v>
      </c>
      <c r="AG84" s="250">
        <f>CL84+EH84+GD84+IA84+JW84+ME84+OA84+PW84+RS84+TO84</f>
        <v>0</v>
      </c>
      <c r="AH84" s="250">
        <f>CM84+EI84+GE84+IB84+JZ84+MF84+OB84+PX84+RT84+TP84</f>
        <v>0</v>
      </c>
      <c r="AI84" s="250">
        <f>CN84+EJ84+GF84+IC84+KA84+MG84+OC84+PY84+RU84+TQ84</f>
        <v>0</v>
      </c>
      <c r="AJ84" s="238">
        <f t="shared" si="258"/>
        <v>0</v>
      </c>
      <c r="AK84" s="250">
        <f>CP84+EL84+GH84+IE84+KC84+MI84+OE84+QA84+RW84+TS84</f>
        <v>0</v>
      </c>
      <c r="AL84" s="250">
        <f>CQ84+EM84+GI84+IF84+KD84+MJ84+OF84+QB84+RX84+TT84</f>
        <v>0</v>
      </c>
      <c r="AM84" s="250">
        <f>CR84+EN84+GJ84+IG84+KE84+MK84+OG84+QC84+RY84+TU84</f>
        <v>0</v>
      </c>
      <c r="AN84" s="238">
        <f t="shared" si="259"/>
        <v>0</v>
      </c>
      <c r="AO84" s="250">
        <f>CT84+EP84+GL84+II84+KG84+MM84+OI84+QE84+SA84+TW84</f>
        <v>0</v>
      </c>
      <c r="AP84" s="250">
        <f>CU84+EQ84+GM84+IJ84+KH84+MN84+OJ84+QF84+SB84+TX84</f>
        <v>0</v>
      </c>
      <c r="AQ84" s="250">
        <f>CV84+ER84+GN84+IK84+KI84+MO84+OK84+QG84+SC84+TY84</f>
        <v>0</v>
      </c>
      <c r="AR84" s="238">
        <f t="shared" si="260"/>
        <v>0</v>
      </c>
      <c r="AS84" s="250">
        <f>CX84+ET84+GP84+IM84+KK84+MQ84+OM84+QI84+SE84+UA84</f>
        <v>0</v>
      </c>
      <c r="AT84" s="250">
        <f>CY84+EU84+GQ84+IN84+KL84+MR84+ON84+QJ84+SF84+UB84</f>
        <v>0</v>
      </c>
      <c r="AU84" s="250">
        <f>CZ84+EV84+GR84+IO84+KM84+MS84+OO84+QK84+SG84+UC84</f>
        <v>0</v>
      </c>
      <c r="AV84" s="238">
        <f t="shared" si="261"/>
        <v>0</v>
      </c>
      <c r="AW84" s="238">
        <f t="shared" si="344"/>
        <v>0</v>
      </c>
      <c r="AX84" s="250">
        <f t="shared" si="47"/>
        <v>0</v>
      </c>
      <c r="AY84" s="238">
        <f t="shared" si="345"/>
        <v>0</v>
      </c>
      <c r="AZ84" s="238">
        <f>DE84+FA84+GW84+IT84+KR84+MX84+OT84+QP84+SL84+UH84</f>
        <v>0</v>
      </c>
      <c r="BA84" s="238">
        <f>DF84+FB84+GX84+IU84+KS84+MY84+OU84+QQ84+SM84+UI84</f>
        <v>0</v>
      </c>
      <c r="BB84" s="239">
        <f>CK84+EG84+GC84+HZ84+JV84+MD84+NZ84+PV84+RR84+TN84</f>
        <v>0</v>
      </c>
      <c r="BC84" s="239">
        <f t="shared" si="450"/>
        <v>0</v>
      </c>
      <c r="BD84" s="238">
        <f>AZ84-DE84-FA84-GW84-IT84-KR84-MX84-OT84-QP84-SL84-UH84</f>
        <v>0</v>
      </c>
      <c r="BE84" s="240"/>
      <c r="BF84" s="241">
        <f t="shared" si="449"/>
        <v>0</v>
      </c>
      <c r="BG84" s="241">
        <f t="shared" ref="BG84:BG140" si="451">BH84+BI84+BJ84+BK84</f>
        <v>0</v>
      </c>
      <c r="BH84" s="242"/>
      <c r="BI84" s="242"/>
      <c r="BJ84" s="241"/>
      <c r="BK84" s="285"/>
      <c r="BL84" s="251">
        <f>DI84+FE84+HB84+IX84+LF84+NB84+OX84+QT84+SP84</f>
        <v>0</v>
      </c>
      <c r="BM84" s="285"/>
      <c r="BN84" s="251"/>
      <c r="BO84" s="238">
        <f t="shared" si="346"/>
        <v>0</v>
      </c>
      <c r="BP84" s="251">
        <f t="shared" si="347"/>
        <v>0</v>
      </c>
      <c r="BQ84" s="251"/>
      <c r="BR84" s="251"/>
      <c r="BS84" s="251"/>
      <c r="BT84" s="238">
        <f t="shared" si="348"/>
        <v>0</v>
      </c>
      <c r="BU84" s="251"/>
      <c r="BV84" s="251"/>
      <c r="BW84" s="251"/>
      <c r="BX84" s="238">
        <f t="shared" si="50"/>
        <v>0</v>
      </c>
      <c r="BY84" s="251"/>
      <c r="BZ84" s="251"/>
      <c r="CA84" s="251"/>
      <c r="CB84" s="238">
        <f t="shared" si="51"/>
        <v>0</v>
      </c>
      <c r="CC84" s="251"/>
      <c r="CD84" s="251"/>
      <c r="CE84" s="251"/>
      <c r="CF84" s="238">
        <f t="shared" si="104"/>
        <v>0</v>
      </c>
      <c r="CG84" s="251"/>
      <c r="CH84" s="251"/>
      <c r="CI84" s="251"/>
      <c r="CJ84" s="251">
        <f t="shared" si="390"/>
        <v>0</v>
      </c>
      <c r="CK84" s="238">
        <f t="shared" si="149"/>
        <v>0</v>
      </c>
      <c r="CL84" s="251"/>
      <c r="CM84" s="251"/>
      <c r="CN84" s="251"/>
      <c r="CO84" s="238">
        <f t="shared" si="427"/>
        <v>0</v>
      </c>
      <c r="CP84" s="251"/>
      <c r="CQ84" s="251"/>
      <c r="CR84" s="251"/>
      <c r="CS84" s="238">
        <f t="shared" si="428"/>
        <v>0</v>
      </c>
      <c r="CT84" s="251"/>
      <c r="CU84" s="251"/>
      <c r="CV84" s="251"/>
      <c r="CW84" s="238">
        <f t="shared" si="445"/>
        <v>0</v>
      </c>
      <c r="CX84" s="251"/>
      <c r="CY84" s="251"/>
      <c r="CZ84" s="251"/>
      <c r="DA84" s="251">
        <f t="shared" si="391"/>
        <v>0</v>
      </c>
      <c r="DB84" s="238">
        <f t="shared" si="349"/>
        <v>0</v>
      </c>
      <c r="DC84" s="251"/>
      <c r="DD84" s="251">
        <f t="shared" si="150"/>
        <v>0</v>
      </c>
      <c r="DE84" s="238"/>
      <c r="DF84" s="238"/>
      <c r="DG84" s="243">
        <f t="shared" si="151"/>
        <v>0</v>
      </c>
      <c r="DH84" s="244"/>
      <c r="DI84" s="250"/>
      <c r="DJ84" s="250"/>
      <c r="DK84" s="250">
        <f t="shared" si="350"/>
        <v>0</v>
      </c>
      <c r="DL84" s="250">
        <f t="shared" si="351"/>
        <v>0</v>
      </c>
      <c r="DM84" s="250"/>
      <c r="DN84" s="250"/>
      <c r="DO84" s="250"/>
      <c r="DP84" s="238">
        <f t="shared" si="352"/>
        <v>0</v>
      </c>
      <c r="DQ84" s="250"/>
      <c r="DR84" s="250"/>
      <c r="DS84" s="250"/>
      <c r="DT84" s="238">
        <f t="shared" si="265"/>
        <v>0</v>
      </c>
      <c r="DU84" s="250"/>
      <c r="DV84" s="250"/>
      <c r="DW84" s="250"/>
      <c r="DX84" s="238">
        <f t="shared" si="266"/>
        <v>0</v>
      </c>
      <c r="DY84" s="250"/>
      <c r="DZ84" s="250"/>
      <c r="EA84" s="250"/>
      <c r="EB84" s="238">
        <f t="shared" si="267"/>
        <v>0</v>
      </c>
      <c r="EC84" s="250"/>
      <c r="ED84" s="250"/>
      <c r="EE84" s="250"/>
      <c r="EF84" s="265">
        <f t="shared" si="152"/>
        <v>0</v>
      </c>
      <c r="EG84" s="259">
        <f t="shared" si="353"/>
        <v>0</v>
      </c>
      <c r="EH84" s="250"/>
      <c r="EI84" s="250"/>
      <c r="EJ84" s="250"/>
      <c r="EK84" s="238">
        <f t="shared" si="403"/>
        <v>0</v>
      </c>
      <c r="EL84" s="250"/>
      <c r="EM84" s="250"/>
      <c r="EN84" s="250"/>
      <c r="EO84" s="238">
        <f t="shared" si="59"/>
        <v>0</v>
      </c>
      <c r="EP84" s="250"/>
      <c r="EQ84" s="250"/>
      <c r="ER84" s="250"/>
      <c r="ES84" s="238">
        <f t="shared" si="268"/>
        <v>0</v>
      </c>
      <c r="ET84" s="250"/>
      <c r="EU84" s="250"/>
      <c r="EV84" s="250"/>
      <c r="EW84" s="265">
        <f t="shared" si="154"/>
        <v>0</v>
      </c>
      <c r="EX84" s="260">
        <f t="shared" si="269"/>
        <v>0</v>
      </c>
      <c r="EY84" s="238">
        <f t="shared" si="354"/>
        <v>0</v>
      </c>
      <c r="EZ84" s="250">
        <f t="shared" si="155"/>
        <v>0</v>
      </c>
      <c r="FA84" s="238"/>
      <c r="FB84" s="238"/>
      <c r="FC84" s="246">
        <f t="shared" si="108"/>
        <v>0</v>
      </c>
      <c r="FD84" s="244"/>
      <c r="FE84" s="250"/>
      <c r="FF84" s="250"/>
      <c r="FG84" s="250">
        <f t="shared" si="355"/>
        <v>0</v>
      </c>
      <c r="FH84" s="250">
        <f t="shared" si="356"/>
        <v>0</v>
      </c>
      <c r="FI84" s="250"/>
      <c r="FJ84" s="250"/>
      <c r="FK84" s="250"/>
      <c r="FL84" s="238">
        <f t="shared" si="357"/>
        <v>0</v>
      </c>
      <c r="FM84" s="250"/>
      <c r="FN84" s="250"/>
      <c r="FO84" s="250"/>
      <c r="FP84" s="238">
        <f t="shared" si="404"/>
        <v>0</v>
      </c>
      <c r="FQ84" s="250"/>
      <c r="FR84" s="250"/>
      <c r="FS84" s="250"/>
      <c r="FT84" s="238">
        <f t="shared" si="271"/>
        <v>0</v>
      </c>
      <c r="FU84" s="250"/>
      <c r="FV84" s="250"/>
      <c r="FW84" s="250"/>
      <c r="FX84" s="238">
        <f t="shared" si="272"/>
        <v>0</v>
      </c>
      <c r="FY84" s="250"/>
      <c r="FZ84" s="250"/>
      <c r="GA84" s="250"/>
      <c r="GB84" s="265">
        <f t="shared" si="156"/>
        <v>0</v>
      </c>
      <c r="GC84" s="259">
        <f t="shared" si="358"/>
        <v>0</v>
      </c>
      <c r="GD84" s="267"/>
      <c r="GE84" s="267"/>
      <c r="GF84" s="267"/>
      <c r="GG84" s="238">
        <f t="shared" si="405"/>
        <v>0</v>
      </c>
      <c r="GH84" s="267"/>
      <c r="GI84" s="267"/>
      <c r="GJ84" s="267"/>
      <c r="GK84" s="238">
        <f t="shared" si="274"/>
        <v>0</v>
      </c>
      <c r="GL84" s="267"/>
      <c r="GM84" s="267"/>
      <c r="GN84" s="250"/>
      <c r="GO84" s="238">
        <f t="shared" si="275"/>
        <v>0</v>
      </c>
      <c r="GP84" s="250"/>
      <c r="GQ84" s="250"/>
      <c r="GR84" s="250"/>
      <c r="GS84" s="265">
        <f t="shared" si="157"/>
        <v>0</v>
      </c>
      <c r="GT84" s="260">
        <f t="shared" si="276"/>
        <v>0</v>
      </c>
      <c r="GU84" s="238">
        <f t="shared" si="359"/>
        <v>0</v>
      </c>
      <c r="GV84" s="250">
        <f t="shared" si="67"/>
        <v>0</v>
      </c>
      <c r="GW84" s="238"/>
      <c r="GX84" s="238"/>
      <c r="GY84" s="246">
        <f t="shared" si="112"/>
        <v>0</v>
      </c>
      <c r="GZ84" s="244"/>
      <c r="HA84" s="244"/>
      <c r="HB84" s="250"/>
      <c r="HC84" s="250"/>
      <c r="HD84" s="250">
        <f t="shared" si="392"/>
        <v>0</v>
      </c>
      <c r="HE84" s="250">
        <f t="shared" si="360"/>
        <v>0</v>
      </c>
      <c r="HF84" s="250"/>
      <c r="HG84" s="250"/>
      <c r="HH84" s="238"/>
      <c r="HI84" s="238">
        <f t="shared" si="361"/>
        <v>0</v>
      </c>
      <c r="HJ84" s="250"/>
      <c r="HK84" s="250"/>
      <c r="HL84" s="250"/>
      <c r="HM84" s="238">
        <f t="shared" si="406"/>
        <v>0</v>
      </c>
      <c r="HN84" s="250"/>
      <c r="HO84" s="250"/>
      <c r="HP84" s="250"/>
      <c r="HQ84" s="238">
        <f t="shared" si="278"/>
        <v>0</v>
      </c>
      <c r="HR84" s="250"/>
      <c r="HS84" s="250"/>
      <c r="HT84" s="250"/>
      <c r="HU84" s="238">
        <f t="shared" si="279"/>
        <v>0</v>
      </c>
      <c r="HV84" s="250"/>
      <c r="HW84" s="250"/>
      <c r="HX84" s="250"/>
      <c r="HY84" s="265">
        <f t="shared" si="158"/>
        <v>0</v>
      </c>
      <c r="HZ84" s="259">
        <f t="shared" si="280"/>
        <v>0</v>
      </c>
      <c r="IA84" s="250"/>
      <c r="IB84" s="250"/>
      <c r="IC84" s="250"/>
      <c r="ID84" s="238">
        <f t="shared" si="407"/>
        <v>0</v>
      </c>
      <c r="IE84" s="250"/>
      <c r="IF84" s="250"/>
      <c r="IG84" s="250"/>
      <c r="IH84" s="238">
        <f t="shared" si="282"/>
        <v>0</v>
      </c>
      <c r="II84" s="250"/>
      <c r="IJ84" s="250"/>
      <c r="IK84" s="250"/>
      <c r="IL84" s="238">
        <f t="shared" si="283"/>
        <v>0</v>
      </c>
      <c r="IM84" s="250"/>
      <c r="IN84" s="250"/>
      <c r="IO84" s="250"/>
      <c r="IP84" s="265">
        <f t="shared" si="284"/>
        <v>0</v>
      </c>
      <c r="IQ84" s="260">
        <f t="shared" si="285"/>
        <v>0</v>
      </c>
      <c r="IR84" s="238">
        <f t="shared" si="362"/>
        <v>0</v>
      </c>
      <c r="IS84" s="250">
        <f t="shared" si="73"/>
        <v>0</v>
      </c>
      <c r="IT84" s="238"/>
      <c r="IU84" s="238"/>
      <c r="IV84" s="246">
        <f t="shared" si="286"/>
        <v>0</v>
      </c>
      <c r="IW84" s="244"/>
      <c r="IX84" s="254"/>
      <c r="IY84" s="254"/>
      <c r="IZ84" s="247"/>
      <c r="JA84" s="254"/>
      <c r="JB84" s="254"/>
      <c r="JC84" s="254"/>
      <c r="JD84" s="254"/>
      <c r="JE84" s="247">
        <f t="shared" si="448"/>
        <v>0</v>
      </c>
      <c r="JF84" s="254"/>
      <c r="JG84" s="254"/>
      <c r="JH84" s="254"/>
      <c r="JI84" s="247">
        <f t="shared" si="394"/>
        <v>0</v>
      </c>
      <c r="JJ84" s="254"/>
      <c r="JK84" s="254"/>
      <c r="JL84" s="254"/>
      <c r="JM84" s="247"/>
      <c r="JN84" s="254"/>
      <c r="JO84" s="254"/>
      <c r="JP84" s="254"/>
      <c r="JQ84" s="247">
        <f t="shared" si="393"/>
        <v>0</v>
      </c>
      <c r="JR84" s="254"/>
      <c r="JS84" s="254"/>
      <c r="JT84" s="254"/>
      <c r="JU84" s="270"/>
      <c r="JV84" s="261">
        <f t="shared" si="395"/>
        <v>0</v>
      </c>
      <c r="JW84" s="558"/>
      <c r="JX84" s="588"/>
      <c r="JY84" s="589"/>
      <c r="JZ84" s="571"/>
      <c r="KA84" s="254"/>
      <c r="KB84" s="247">
        <f>JW84+JZ84+KA84</f>
        <v>0</v>
      </c>
      <c r="KC84" s="254"/>
      <c r="KD84" s="254"/>
      <c r="KE84" s="254"/>
      <c r="KF84" s="247"/>
      <c r="KG84" s="254"/>
      <c r="KH84" s="254"/>
      <c r="KI84" s="254"/>
      <c r="KJ84" s="247">
        <f t="shared" si="396"/>
        <v>0</v>
      </c>
      <c r="KK84" s="254"/>
      <c r="KL84" s="254"/>
      <c r="KM84" s="254"/>
      <c r="KN84" s="270"/>
      <c r="KO84" s="262">
        <f>JI84+KF84+KJ84+KN84</f>
        <v>0</v>
      </c>
      <c r="KP84" s="247"/>
      <c r="KQ84" s="254">
        <f>JE84-JV84</f>
        <v>0</v>
      </c>
      <c r="KR84" s="247"/>
      <c r="KS84" s="248"/>
      <c r="KT84" s="211">
        <f>JV84-KO84</f>
        <v>0</v>
      </c>
      <c r="KU84" s="211"/>
      <c r="KV84" s="211"/>
      <c r="KW84" s="211"/>
      <c r="KX84" s="211"/>
      <c r="KY84" s="211"/>
      <c r="KZ84" s="211"/>
      <c r="LA84" s="211"/>
      <c r="LB84" s="211"/>
      <c r="LC84" s="211"/>
      <c r="LD84" s="211"/>
      <c r="LF84" s="193"/>
      <c r="LG84" s="193"/>
      <c r="LH84" s="194">
        <f t="shared" si="363"/>
        <v>0</v>
      </c>
      <c r="LI84" s="193">
        <f t="shared" si="364"/>
        <v>0</v>
      </c>
      <c r="LJ84" s="193"/>
      <c r="LK84" s="193"/>
      <c r="LL84" s="193"/>
      <c r="LM84" s="194">
        <f t="shared" si="365"/>
        <v>0</v>
      </c>
      <c r="LN84" s="193"/>
      <c r="LO84" s="193"/>
      <c r="LP84" s="193"/>
      <c r="LQ84" s="194">
        <f t="shared" si="408"/>
        <v>0</v>
      </c>
      <c r="LR84" s="193"/>
      <c r="LS84" s="193"/>
      <c r="LT84" s="193"/>
      <c r="LU84" s="194">
        <f t="shared" si="288"/>
        <v>0</v>
      </c>
      <c r="LV84" s="193"/>
      <c r="LW84" s="193"/>
      <c r="LX84" s="193"/>
      <c r="LY84" s="194">
        <f t="shared" si="289"/>
        <v>0</v>
      </c>
      <c r="LZ84" s="193"/>
      <c r="MA84" s="193"/>
      <c r="MB84" s="193"/>
      <c r="MC84" s="123">
        <f t="shared" si="160"/>
        <v>0</v>
      </c>
      <c r="MD84" s="121">
        <f t="shared" si="366"/>
        <v>0</v>
      </c>
      <c r="ME84" s="193"/>
      <c r="MF84" s="193"/>
      <c r="MG84" s="193"/>
      <c r="MH84" s="194">
        <f t="shared" si="429"/>
        <v>0</v>
      </c>
      <c r="MI84" s="193"/>
      <c r="MJ84" s="193"/>
      <c r="MK84" s="193"/>
      <c r="ML84" s="194">
        <f t="shared" si="430"/>
        <v>0</v>
      </c>
      <c r="MM84" s="193"/>
      <c r="MN84" s="193"/>
      <c r="MO84" s="193"/>
      <c r="MP84" s="194">
        <f t="shared" si="431"/>
        <v>0</v>
      </c>
      <c r="MQ84" s="193"/>
      <c r="MR84" s="193"/>
      <c r="MS84" s="193"/>
      <c r="MT84" s="123">
        <f t="shared" si="293"/>
        <v>0</v>
      </c>
      <c r="MU84" s="121">
        <f t="shared" si="367"/>
        <v>0</v>
      </c>
      <c r="MV84" s="17">
        <f t="shared" si="368"/>
        <v>0</v>
      </c>
      <c r="MW84" s="193">
        <f t="shared" si="79"/>
        <v>0</v>
      </c>
      <c r="MX84" s="194"/>
      <c r="MY84" s="194"/>
      <c r="MZ84" s="115">
        <f t="shared" si="162"/>
        <v>0</v>
      </c>
      <c r="NB84" s="193"/>
      <c r="NC84" s="193"/>
      <c r="ND84" s="194">
        <f t="shared" si="369"/>
        <v>0</v>
      </c>
      <c r="NE84" s="193"/>
      <c r="NF84" s="193"/>
      <c r="NG84" s="193"/>
      <c r="NH84" s="193"/>
      <c r="NI84" s="194">
        <f t="shared" si="370"/>
        <v>0</v>
      </c>
      <c r="NJ84" s="193"/>
      <c r="NK84" s="193"/>
      <c r="NL84" s="193"/>
      <c r="NM84" s="194">
        <f t="shared" si="410"/>
        <v>0</v>
      </c>
      <c r="NN84" s="193"/>
      <c r="NO84" s="193"/>
      <c r="NP84" s="193"/>
      <c r="NQ84" s="194">
        <f t="shared" si="295"/>
        <v>0</v>
      </c>
      <c r="NR84" s="193"/>
      <c r="NS84" s="193"/>
      <c r="NT84" s="193"/>
      <c r="NU84" s="194">
        <f t="shared" si="296"/>
        <v>0</v>
      </c>
      <c r="NV84" s="193"/>
      <c r="NW84" s="193"/>
      <c r="NX84" s="193"/>
      <c r="NY84" s="123">
        <f t="shared" si="163"/>
        <v>0</v>
      </c>
      <c r="NZ84" s="121">
        <f t="shared" si="297"/>
        <v>0</v>
      </c>
      <c r="OA84" s="189"/>
      <c r="OB84" s="189"/>
      <c r="OC84" s="189"/>
      <c r="OD84" s="194">
        <f t="shared" si="411"/>
        <v>0</v>
      </c>
      <c r="OE84" s="189"/>
      <c r="OF84" s="189"/>
      <c r="OG84" s="189"/>
      <c r="OH84" s="194">
        <f t="shared" si="299"/>
        <v>0</v>
      </c>
      <c r="OI84" s="193"/>
      <c r="OJ84" s="193"/>
      <c r="OK84" s="193"/>
      <c r="OL84" s="194">
        <f t="shared" si="300"/>
        <v>0</v>
      </c>
      <c r="OM84" s="193"/>
      <c r="ON84" s="193"/>
      <c r="OO84" s="193"/>
      <c r="OP84" s="123">
        <f t="shared" si="164"/>
        <v>0</v>
      </c>
      <c r="OQ84" s="122">
        <f t="shared" si="301"/>
        <v>0</v>
      </c>
      <c r="OR84" s="17">
        <f t="shared" si="371"/>
        <v>0</v>
      </c>
      <c r="OS84" s="193">
        <f t="shared" si="84"/>
        <v>0</v>
      </c>
      <c r="OT84" s="194"/>
      <c r="OU84" s="194"/>
      <c r="OV84" s="115">
        <f t="shared" si="302"/>
        <v>0</v>
      </c>
      <c r="OX84" s="193"/>
      <c r="OY84" s="193"/>
      <c r="OZ84" s="194">
        <f t="shared" si="372"/>
        <v>0</v>
      </c>
      <c r="PA84" s="193">
        <f t="shared" si="373"/>
        <v>0</v>
      </c>
      <c r="PB84" s="193"/>
      <c r="PC84" s="193"/>
      <c r="PD84" s="193"/>
      <c r="PE84" s="194">
        <f t="shared" si="374"/>
        <v>0</v>
      </c>
      <c r="PG84" s="189"/>
      <c r="PH84" s="193"/>
      <c r="PI84" s="194">
        <f t="shared" si="432"/>
        <v>0</v>
      </c>
      <c r="PJ84" s="193"/>
      <c r="PK84" s="193"/>
      <c r="PL84" s="193"/>
      <c r="PM84" s="194">
        <f t="shared" si="304"/>
        <v>0</v>
      </c>
      <c r="PN84" s="193"/>
      <c r="PO84" s="193"/>
      <c r="PP84" s="193"/>
      <c r="PQ84" s="194">
        <f t="shared" si="305"/>
        <v>0</v>
      </c>
      <c r="PR84" s="193"/>
      <c r="PS84" s="193"/>
      <c r="PT84" s="193"/>
      <c r="PU84" s="123">
        <f t="shared" si="165"/>
        <v>0</v>
      </c>
      <c r="PV84" s="121">
        <f t="shared" si="375"/>
        <v>0</v>
      </c>
      <c r="PW84" s="193"/>
      <c r="PX84" s="189"/>
      <c r="PY84" s="193"/>
      <c r="PZ84" s="194">
        <f t="shared" si="433"/>
        <v>0</v>
      </c>
      <c r="QA84" s="193"/>
      <c r="QB84" s="193"/>
      <c r="QC84" s="193"/>
      <c r="QD84" s="194">
        <f t="shared" si="434"/>
        <v>0</v>
      </c>
      <c r="QE84" s="193"/>
      <c r="QF84" s="193"/>
      <c r="QG84" s="193"/>
      <c r="QH84" s="194">
        <f t="shared" si="308"/>
        <v>0</v>
      </c>
      <c r="QI84" s="193"/>
      <c r="QJ84" s="193"/>
      <c r="QK84" s="193"/>
      <c r="QL84" s="123">
        <f t="shared" si="309"/>
        <v>0</v>
      </c>
      <c r="QM84" s="122">
        <f t="shared" si="310"/>
        <v>0</v>
      </c>
      <c r="QN84" s="17">
        <f t="shared" si="376"/>
        <v>0</v>
      </c>
      <c r="QO84" s="193">
        <f t="shared" si="89"/>
        <v>0</v>
      </c>
      <c r="QP84" s="194"/>
      <c r="QQ84" s="194"/>
      <c r="QR84" s="115">
        <f t="shared" si="129"/>
        <v>0</v>
      </c>
      <c r="QT84" s="193"/>
      <c r="QU84" s="193"/>
      <c r="QV84" s="194">
        <f t="shared" si="377"/>
        <v>0</v>
      </c>
      <c r="QW84" s="193">
        <f t="shared" si="378"/>
        <v>0</v>
      </c>
      <c r="QX84" s="193"/>
      <c r="QY84" s="193"/>
      <c r="QZ84" s="193"/>
      <c r="RA84" s="194">
        <f t="shared" si="379"/>
        <v>0</v>
      </c>
      <c r="RB84" s="193"/>
      <c r="RC84" s="193"/>
      <c r="RD84" s="193"/>
      <c r="RE84" s="194">
        <f t="shared" si="414"/>
        <v>0</v>
      </c>
      <c r="RF84" s="193"/>
      <c r="RG84" s="193"/>
      <c r="RH84" s="193"/>
      <c r="RI84" s="194">
        <f t="shared" si="312"/>
        <v>0</v>
      </c>
      <c r="RJ84" s="193"/>
      <c r="RK84" s="193"/>
      <c r="RL84" s="193"/>
      <c r="RM84" s="194">
        <f t="shared" si="313"/>
        <v>0</v>
      </c>
      <c r="RN84" s="193"/>
      <c r="RO84" s="193"/>
      <c r="RP84" s="193"/>
      <c r="RQ84" s="123">
        <f t="shared" si="314"/>
        <v>0</v>
      </c>
      <c r="RR84" s="121">
        <f t="shared" si="380"/>
        <v>0</v>
      </c>
      <c r="RS84" s="193"/>
      <c r="RT84" s="193"/>
      <c r="RU84" s="193"/>
      <c r="RV84" s="194">
        <f t="shared" si="435"/>
        <v>0</v>
      </c>
      <c r="RW84" s="193"/>
      <c r="RX84" s="193"/>
      <c r="RY84" s="193"/>
      <c r="RZ84" s="194">
        <f t="shared" si="436"/>
        <v>0</v>
      </c>
      <c r="SA84" s="193"/>
      <c r="SB84" s="193"/>
      <c r="SC84" s="193"/>
      <c r="SD84" s="194">
        <f t="shared" si="317"/>
        <v>0</v>
      </c>
      <c r="SE84" s="193"/>
      <c r="SF84" s="193"/>
      <c r="SG84" s="193"/>
      <c r="SH84" s="123">
        <f t="shared" si="318"/>
        <v>0</v>
      </c>
      <c r="SI84" s="122">
        <f t="shared" si="319"/>
        <v>0</v>
      </c>
      <c r="SJ84" s="17">
        <f t="shared" si="381"/>
        <v>0</v>
      </c>
      <c r="SK84" s="193">
        <f t="shared" si="93"/>
        <v>0</v>
      </c>
      <c r="SL84" s="194"/>
      <c r="SM84" s="194"/>
      <c r="SN84" s="115">
        <f t="shared" si="136"/>
        <v>0</v>
      </c>
      <c r="SP84" s="193"/>
      <c r="SQ84" s="193"/>
      <c r="SR84" s="194">
        <f t="shared" si="382"/>
        <v>0</v>
      </c>
      <c r="SS84" s="193">
        <f t="shared" si="383"/>
        <v>0</v>
      </c>
      <c r="ST84" s="193"/>
      <c r="SU84" s="193"/>
      <c r="SV84" s="193"/>
      <c r="SW84" s="194">
        <f t="shared" si="384"/>
        <v>0</v>
      </c>
      <c r="SX84" s="193"/>
      <c r="SY84" s="193"/>
      <c r="SZ84" s="193"/>
      <c r="TA84" s="194">
        <f t="shared" si="437"/>
        <v>0</v>
      </c>
      <c r="TB84" s="193"/>
      <c r="TC84" s="193"/>
      <c r="TD84" s="193"/>
      <c r="TE84" s="194">
        <f t="shared" si="438"/>
        <v>0</v>
      </c>
      <c r="TF84" s="193"/>
      <c r="TG84" s="193"/>
      <c r="TH84" s="193"/>
      <c r="TI84" s="194">
        <f t="shared" si="439"/>
        <v>0</v>
      </c>
      <c r="TJ84" s="193"/>
      <c r="TK84" s="193"/>
      <c r="TL84" s="193"/>
      <c r="TM84" s="123">
        <f t="shared" si="323"/>
        <v>0</v>
      </c>
      <c r="TN84" s="121">
        <f t="shared" si="440"/>
        <v>0</v>
      </c>
      <c r="TO84" s="193"/>
      <c r="TP84" s="193"/>
      <c r="TQ84" s="193"/>
      <c r="TR84" s="194">
        <f t="shared" si="441"/>
        <v>0</v>
      </c>
      <c r="TS84" s="193"/>
      <c r="TT84" s="193"/>
      <c r="TU84" s="193"/>
      <c r="TV84" s="194">
        <f t="shared" si="442"/>
        <v>0</v>
      </c>
      <c r="TW84" s="193"/>
      <c r="TX84" s="193"/>
      <c r="TY84" s="193"/>
      <c r="TZ84" s="194">
        <f t="shared" si="443"/>
        <v>0</v>
      </c>
      <c r="UA84" s="193"/>
      <c r="UB84" s="193"/>
      <c r="UC84" s="193"/>
      <c r="UD84" s="123">
        <f t="shared" si="328"/>
        <v>0</v>
      </c>
      <c r="UE84" s="122">
        <f t="shared" si="444"/>
        <v>0</v>
      </c>
      <c r="UF84" s="17">
        <f t="shared" si="385"/>
        <v>0</v>
      </c>
      <c r="UG84" s="193">
        <f t="shared" si="98"/>
        <v>0</v>
      </c>
      <c r="UH84" s="194"/>
      <c r="UI84" s="194"/>
      <c r="UJ84" s="194"/>
      <c r="UK84" s="115">
        <f t="shared" si="141"/>
        <v>0</v>
      </c>
      <c r="UL84" s="115">
        <f>CK84+EG84+GC84+HZ84+JV84+MD84+NZ84+PV84+RR84+TN84</f>
        <v>0</v>
      </c>
      <c r="UM84" s="115">
        <f>UL84-AF84</f>
        <v>0</v>
      </c>
      <c r="UN84" s="115">
        <f>DB84+EX84+GT84+IQ84+KO84+MU84+OQ84+QM84+SI84+UE84</f>
        <v>0</v>
      </c>
      <c r="UO84" s="115">
        <f>UN84-AW84</f>
        <v>0</v>
      </c>
      <c r="UP84" s="115"/>
      <c r="UQ84" s="115"/>
      <c r="UR84" s="115">
        <f>BU84+DQ84+FM84+HJ84+JF84+LN84+NJ84+PG84+RB84+SX84</f>
        <v>0</v>
      </c>
      <c r="US84" s="115">
        <f>UR84-P84</f>
        <v>0</v>
      </c>
      <c r="UT84" s="115"/>
      <c r="UU84" s="115"/>
      <c r="UV84" s="115"/>
      <c r="UW84" s="115">
        <f>H84</f>
        <v>0</v>
      </c>
      <c r="UX84" s="115">
        <f>AF84</f>
        <v>0</v>
      </c>
      <c r="UY84" s="115"/>
      <c r="UZ84" s="115"/>
      <c r="VA84" s="130">
        <f t="shared" si="386"/>
        <v>0</v>
      </c>
      <c r="VB84" s="193">
        <f>BM84+DI84+FE84+HB84+IX84+LF84+NB84+OX84+QT84+SP84</f>
        <v>0</v>
      </c>
      <c r="VC84" s="193">
        <f>BN84+DJ84+FF84+HC84+IY84+LG84+NC84+OY84+QU84+SQ84</f>
        <v>0</v>
      </c>
      <c r="VD84" s="194">
        <f t="shared" si="330"/>
        <v>0</v>
      </c>
      <c r="VE84" s="193">
        <f t="shared" si="387"/>
        <v>0</v>
      </c>
      <c r="VF84" s="193"/>
      <c r="VG84" s="193"/>
      <c r="VH84" s="193"/>
      <c r="VI84" s="194">
        <f t="shared" si="388"/>
        <v>0</v>
      </c>
      <c r="VJ84" s="193"/>
      <c r="VK84" s="193"/>
      <c r="VL84" s="193"/>
      <c r="VM84" s="194">
        <f t="shared" si="418"/>
        <v>0</v>
      </c>
      <c r="VN84" s="193"/>
      <c r="VO84" s="193"/>
      <c r="VP84" s="193"/>
      <c r="VQ84" s="194">
        <f t="shared" si="332"/>
        <v>0</v>
      </c>
      <c r="VR84" s="193"/>
      <c r="VS84" s="193"/>
      <c r="VT84" s="193"/>
      <c r="VU84" s="194">
        <f t="shared" si="333"/>
        <v>0</v>
      </c>
      <c r="VV84" s="193"/>
      <c r="VW84" s="193"/>
      <c r="VX84" s="193"/>
      <c r="VY84" s="193"/>
      <c r="VZ84" s="121">
        <f t="shared" si="334"/>
        <v>0</v>
      </c>
      <c r="WA84" s="189"/>
      <c r="WB84" s="189"/>
      <c r="WC84" s="189"/>
      <c r="WD84" s="194">
        <f t="shared" si="419"/>
        <v>0</v>
      </c>
      <c r="WE84" s="189"/>
      <c r="WF84" s="189"/>
      <c r="WG84" s="189"/>
      <c r="WH84" s="194">
        <f t="shared" si="336"/>
        <v>0</v>
      </c>
      <c r="WI84" s="189"/>
      <c r="WJ84" s="189"/>
      <c r="WK84" s="193"/>
      <c r="WL84" s="194">
        <f t="shared" si="337"/>
        <v>0</v>
      </c>
      <c r="WM84" s="193"/>
      <c r="WN84" s="193"/>
      <c r="WO84" s="193"/>
      <c r="WP84" s="193"/>
      <c r="WQ84" s="122">
        <f t="shared" si="338"/>
        <v>0</v>
      </c>
      <c r="WR84" s="129">
        <f t="shared" si="389"/>
        <v>0</v>
      </c>
      <c r="WS84" s="120"/>
      <c r="WT84" s="194"/>
      <c r="WU84" s="194"/>
      <c r="WV84" s="115">
        <f t="shared" si="339"/>
        <v>0</v>
      </c>
      <c r="WY84" s="115">
        <f>VI84-BT84-DP84-FL84-HI84-JE84-LM84-NI84-PE84-RA84-SW84</f>
        <v>0</v>
      </c>
      <c r="WZ84" s="115">
        <f>VD84-BO84-DK84-FG84-HD84-IZ84-LH84-ND84-OZ84-QV84-SR84</f>
        <v>0</v>
      </c>
    </row>
    <row r="85" spans="1:624" s="116" customFormat="1" ht="13.5" hidden="1" x14ac:dyDescent="0.25">
      <c r="IY85" s="254"/>
      <c r="IZ85" s="247"/>
      <c r="JA85" s="254"/>
      <c r="JB85" s="254"/>
      <c r="JC85" s="254"/>
      <c r="JD85" s="254"/>
      <c r="JE85" s="247">
        <f t="shared" si="448"/>
        <v>0</v>
      </c>
      <c r="JF85" s="254"/>
      <c r="JG85" s="254"/>
      <c r="JH85" s="254"/>
      <c r="JI85" s="247">
        <f t="shared" si="394"/>
        <v>0</v>
      </c>
      <c r="JJ85" s="254"/>
      <c r="JK85" s="254"/>
      <c r="JL85" s="254"/>
      <c r="JM85" s="247"/>
      <c r="JN85" s="254"/>
      <c r="JO85" s="254"/>
      <c r="JP85" s="254"/>
      <c r="JQ85" s="247">
        <f t="shared" si="393"/>
        <v>0</v>
      </c>
      <c r="JR85" s="254"/>
      <c r="JS85" s="254"/>
      <c r="JT85" s="254"/>
      <c r="JU85" s="270"/>
      <c r="JV85" s="261">
        <f t="shared" si="395"/>
        <v>0</v>
      </c>
      <c r="JW85" s="558"/>
      <c r="JX85" s="588"/>
      <c r="JY85" s="589"/>
      <c r="JZ85" s="571"/>
      <c r="KA85" s="254"/>
      <c r="KB85" s="247">
        <f>JW85+JZ85+KA85</f>
        <v>0</v>
      </c>
      <c r="KC85" s="254"/>
      <c r="KD85" s="254"/>
      <c r="KE85" s="254"/>
      <c r="KF85" s="247"/>
      <c r="KG85" s="254"/>
      <c r="KH85" s="254"/>
      <c r="KI85" s="254"/>
      <c r="KJ85" s="247">
        <f t="shared" si="396"/>
        <v>0</v>
      </c>
      <c r="KK85" s="254"/>
      <c r="KL85" s="254"/>
      <c r="KM85" s="254"/>
      <c r="KN85" s="270"/>
      <c r="KO85" s="262">
        <f>JI85+KF85+KJ85+KN85</f>
        <v>0</v>
      </c>
      <c r="KP85" s="247"/>
      <c r="KQ85" s="254">
        <f>JE85-JV85</f>
        <v>0</v>
      </c>
      <c r="KR85" s="247"/>
      <c r="KS85" s="248"/>
      <c r="KT85" s="211">
        <f>JV85-KO85</f>
        <v>0</v>
      </c>
      <c r="KU85" s="211"/>
      <c r="KV85" s="211"/>
      <c r="KW85" s="211"/>
      <c r="KX85" s="211"/>
      <c r="KY85" s="211"/>
      <c r="KZ85" s="211"/>
      <c r="LA85" s="211"/>
      <c r="LB85" s="211"/>
      <c r="LC85" s="211"/>
      <c r="LD85" s="211"/>
      <c r="LF85" s="193"/>
      <c r="LG85" s="193"/>
      <c r="LH85" s="194">
        <f t="shared" si="363"/>
        <v>0</v>
      </c>
      <c r="LI85" s="193">
        <f t="shared" si="364"/>
        <v>0</v>
      </c>
      <c r="LJ85" s="193"/>
      <c r="LK85" s="193"/>
      <c r="LL85" s="193"/>
      <c r="LM85" s="194">
        <f t="shared" si="365"/>
        <v>0</v>
      </c>
      <c r="LN85" s="193"/>
      <c r="LO85" s="193"/>
      <c r="LP85" s="193"/>
      <c r="LQ85" s="194">
        <f t="shared" si="408"/>
        <v>0</v>
      </c>
      <c r="LR85" s="193"/>
      <c r="LS85" s="193"/>
      <c r="LT85" s="193"/>
      <c r="LU85" s="194">
        <f t="shared" si="288"/>
        <v>0</v>
      </c>
      <c r="LV85" s="193"/>
      <c r="LW85" s="193"/>
      <c r="LX85" s="193"/>
      <c r="LY85" s="194">
        <f t="shared" si="289"/>
        <v>0</v>
      </c>
      <c r="LZ85" s="193"/>
      <c r="MA85" s="193"/>
      <c r="MB85" s="193"/>
      <c r="MC85" s="123">
        <f t="shared" ref="MC85:MC114" si="452">SUM(LZ85:MB85)</f>
        <v>0</v>
      </c>
      <c r="MD85" s="121">
        <f t="shared" si="366"/>
        <v>0</v>
      </c>
      <c r="ME85" s="193"/>
      <c r="MF85" s="193"/>
      <c r="MG85" s="193"/>
      <c r="MH85" s="194">
        <f t="shared" si="429"/>
        <v>0</v>
      </c>
      <c r="MI85" s="193"/>
      <c r="MJ85" s="193"/>
      <c r="MK85" s="193"/>
      <c r="ML85" s="194">
        <f t="shared" si="430"/>
        <v>0</v>
      </c>
      <c r="MM85" s="193"/>
      <c r="MN85" s="193"/>
      <c r="MO85" s="193"/>
      <c r="MP85" s="194">
        <f t="shared" si="431"/>
        <v>0</v>
      </c>
      <c r="MQ85" s="193"/>
      <c r="MR85" s="193"/>
      <c r="MS85" s="193"/>
      <c r="MT85" s="123">
        <f t="shared" si="293"/>
        <v>0</v>
      </c>
      <c r="MU85" s="121">
        <f t="shared" si="367"/>
        <v>0</v>
      </c>
      <c r="MV85" s="17">
        <f t="shared" si="368"/>
        <v>0</v>
      </c>
      <c r="MW85" s="193">
        <f t="shared" ref="MW85:MW114" si="453">LM85-MD85</f>
        <v>0</v>
      </c>
      <c r="MX85" s="194"/>
      <c r="MY85" s="194"/>
      <c r="MZ85" s="115">
        <f t="shared" si="162"/>
        <v>0</v>
      </c>
      <c r="NB85" s="193"/>
      <c r="NC85" s="193"/>
      <c r="ND85" s="194">
        <f t="shared" si="369"/>
        <v>0</v>
      </c>
      <c r="NE85" s="193"/>
      <c r="NF85" s="193"/>
      <c r="NG85" s="193"/>
      <c r="NH85" s="193"/>
      <c r="NI85" s="194">
        <f t="shared" si="370"/>
        <v>0</v>
      </c>
      <c r="NJ85" s="193"/>
      <c r="NK85" s="193"/>
      <c r="NL85" s="193"/>
      <c r="NM85" s="194">
        <f t="shared" si="410"/>
        <v>0</v>
      </c>
      <c r="NN85" s="193"/>
      <c r="NO85" s="193"/>
      <c r="NP85" s="193"/>
      <c r="NQ85" s="194">
        <f t="shared" si="295"/>
        <v>0</v>
      </c>
      <c r="NR85" s="193"/>
      <c r="NS85" s="193"/>
      <c r="NT85" s="193"/>
      <c r="NU85" s="194">
        <f t="shared" si="296"/>
        <v>0</v>
      </c>
      <c r="NV85" s="193"/>
      <c r="NW85" s="193"/>
      <c r="NX85" s="193"/>
      <c r="NY85" s="123">
        <f t="shared" ref="NY85:NY114" si="454">SUM(NV85:NX85)</f>
        <v>0</v>
      </c>
      <c r="NZ85" s="121">
        <f t="shared" si="297"/>
        <v>0</v>
      </c>
      <c r="OA85" s="189"/>
      <c r="OB85" s="189"/>
      <c r="OC85" s="189"/>
      <c r="OD85" s="194">
        <f t="shared" si="411"/>
        <v>0</v>
      </c>
      <c r="OE85" s="189"/>
      <c r="OF85" s="189"/>
      <c r="OG85" s="189"/>
      <c r="OH85" s="194">
        <f t="shared" si="299"/>
        <v>0</v>
      </c>
      <c r="OI85" s="193"/>
      <c r="OJ85" s="193"/>
      <c r="OK85" s="193"/>
      <c r="OL85" s="194">
        <f t="shared" si="300"/>
        <v>0</v>
      </c>
      <c r="OM85" s="193"/>
      <c r="ON85" s="193"/>
      <c r="OO85" s="193"/>
      <c r="OP85" s="123">
        <f t="shared" ref="OP85:OP114" si="455">SUM(OM85:OO85)</f>
        <v>0</v>
      </c>
      <c r="OQ85" s="122">
        <f t="shared" si="301"/>
        <v>0</v>
      </c>
      <c r="OR85" s="17">
        <f t="shared" si="371"/>
        <v>0</v>
      </c>
      <c r="OS85" s="193">
        <f t="shared" ref="OS85:OS139" si="456">NI85-NZ85</f>
        <v>0</v>
      </c>
      <c r="OT85" s="194"/>
      <c r="OU85" s="194"/>
      <c r="OV85" s="115">
        <f t="shared" si="302"/>
        <v>0</v>
      </c>
      <c r="OX85" s="193"/>
      <c r="OY85" s="193"/>
      <c r="OZ85" s="194">
        <f t="shared" si="372"/>
        <v>0</v>
      </c>
      <c r="PA85" s="193">
        <f t="shared" si="373"/>
        <v>0</v>
      </c>
      <c r="PB85" s="193"/>
      <c r="PC85" s="193"/>
      <c r="PD85" s="193"/>
      <c r="PE85" s="194">
        <f t="shared" si="374"/>
        <v>0</v>
      </c>
      <c r="PG85" s="189"/>
      <c r="PH85" s="193"/>
      <c r="PI85" s="194">
        <f t="shared" si="432"/>
        <v>0</v>
      </c>
      <c r="PJ85" s="193"/>
      <c r="PK85" s="193"/>
      <c r="PL85" s="193"/>
      <c r="PM85" s="194">
        <f t="shared" si="304"/>
        <v>0</v>
      </c>
      <c r="PN85" s="193"/>
      <c r="PO85" s="193"/>
      <c r="PP85" s="193"/>
      <c r="PQ85" s="194">
        <f t="shared" si="305"/>
        <v>0</v>
      </c>
      <c r="PR85" s="193"/>
      <c r="PS85" s="193"/>
      <c r="PT85" s="193"/>
      <c r="PU85" s="123">
        <f t="shared" ref="PU85:PU114" si="457">SUM(PR85:PT85)</f>
        <v>0</v>
      </c>
      <c r="PV85" s="121">
        <f t="shared" si="375"/>
        <v>0</v>
      </c>
      <c r="PW85" s="193"/>
      <c r="PX85" s="189"/>
      <c r="PY85" s="193"/>
      <c r="PZ85" s="194">
        <f t="shared" si="433"/>
        <v>0</v>
      </c>
      <c r="QA85" s="193"/>
      <c r="QB85" s="193"/>
      <c r="QC85" s="193"/>
      <c r="QD85" s="194">
        <f t="shared" si="434"/>
        <v>0</v>
      </c>
      <c r="QE85" s="193"/>
      <c r="QF85" s="193"/>
      <c r="QG85" s="193"/>
      <c r="QH85" s="194">
        <f t="shared" si="308"/>
        <v>0</v>
      </c>
      <c r="QI85" s="193"/>
      <c r="QJ85" s="193"/>
      <c r="QK85" s="193"/>
      <c r="QL85" s="123">
        <f t="shared" si="309"/>
        <v>0</v>
      </c>
      <c r="QM85" s="122">
        <f t="shared" si="310"/>
        <v>0</v>
      </c>
      <c r="QN85" s="17">
        <f t="shared" si="376"/>
        <v>0</v>
      </c>
      <c r="QO85" s="193">
        <f t="shared" ref="QO85:QO114" si="458">PE85-PV85</f>
        <v>0</v>
      </c>
      <c r="QP85" s="194"/>
      <c r="QQ85" s="194"/>
      <c r="QR85" s="115">
        <f t="shared" si="129"/>
        <v>0</v>
      </c>
      <c r="QT85" s="193"/>
      <c r="QU85" s="193"/>
      <c r="QV85" s="194">
        <f t="shared" si="377"/>
        <v>0</v>
      </c>
      <c r="QW85" s="193">
        <f t="shared" si="378"/>
        <v>0</v>
      </c>
      <c r="QX85" s="193"/>
      <c r="QY85" s="193"/>
      <c r="QZ85" s="193"/>
      <c r="RA85" s="194">
        <f t="shared" si="379"/>
        <v>0</v>
      </c>
      <c r="RB85" s="193"/>
      <c r="RC85" s="193"/>
      <c r="RD85" s="193"/>
      <c r="RE85" s="194">
        <f t="shared" si="414"/>
        <v>0</v>
      </c>
      <c r="RF85" s="193"/>
      <c r="RG85" s="193"/>
      <c r="RH85" s="193"/>
      <c r="RI85" s="194">
        <f t="shared" si="312"/>
        <v>0</v>
      </c>
      <c r="RJ85" s="193"/>
      <c r="RK85" s="193"/>
      <c r="RL85" s="193"/>
      <c r="RM85" s="194">
        <f t="shared" si="313"/>
        <v>0</v>
      </c>
      <c r="RN85" s="193"/>
      <c r="RO85" s="193"/>
      <c r="RP85" s="193"/>
      <c r="RQ85" s="123">
        <f t="shared" si="314"/>
        <v>0</v>
      </c>
      <c r="RR85" s="121">
        <f t="shared" si="380"/>
        <v>0</v>
      </c>
      <c r="RS85" s="193"/>
      <c r="RT85" s="193"/>
      <c r="RU85" s="193"/>
      <c r="RV85" s="194">
        <f t="shared" si="435"/>
        <v>0</v>
      </c>
      <c r="RW85" s="193"/>
      <c r="RX85" s="193"/>
      <c r="RY85" s="193"/>
      <c r="RZ85" s="194">
        <f t="shared" si="436"/>
        <v>0</v>
      </c>
      <c r="SA85" s="193"/>
      <c r="SB85" s="193"/>
      <c r="SC85" s="193"/>
      <c r="SD85" s="194">
        <f t="shared" si="317"/>
        <v>0</v>
      </c>
      <c r="SE85" s="193"/>
      <c r="SF85" s="193"/>
      <c r="SG85" s="193"/>
      <c r="SH85" s="123">
        <f t="shared" si="318"/>
        <v>0</v>
      </c>
      <c r="SI85" s="122">
        <f t="shared" si="319"/>
        <v>0</v>
      </c>
      <c r="SJ85" s="17">
        <f t="shared" si="381"/>
        <v>0</v>
      </c>
      <c r="SK85" s="193">
        <f t="shared" ref="SK85:SK114" si="459">RA85-RR85</f>
        <v>0</v>
      </c>
      <c r="SL85" s="194"/>
      <c r="SM85" s="194"/>
      <c r="SN85" s="115">
        <f t="shared" si="136"/>
        <v>0</v>
      </c>
      <c r="SP85" s="193"/>
      <c r="SQ85" s="193"/>
      <c r="SR85" s="194">
        <f t="shared" si="382"/>
        <v>0</v>
      </c>
      <c r="SS85" s="193">
        <f t="shared" si="383"/>
        <v>0</v>
      </c>
      <c r="ST85" s="193"/>
      <c r="SU85" s="193"/>
      <c r="SV85" s="193"/>
      <c r="SW85" s="194">
        <f t="shared" si="384"/>
        <v>0</v>
      </c>
      <c r="SX85" s="193"/>
      <c r="SY85" s="193"/>
      <c r="SZ85" s="193"/>
      <c r="TA85" s="194">
        <f t="shared" si="437"/>
        <v>0</v>
      </c>
      <c r="TB85" s="193"/>
      <c r="TC85" s="193"/>
      <c r="TD85" s="193"/>
      <c r="TE85" s="194">
        <f t="shared" si="438"/>
        <v>0</v>
      </c>
      <c r="TF85" s="193"/>
      <c r="TG85" s="193"/>
      <c r="TH85" s="193"/>
      <c r="TI85" s="194">
        <f t="shared" si="439"/>
        <v>0</v>
      </c>
      <c r="TJ85" s="193"/>
      <c r="TK85" s="193"/>
      <c r="TL85" s="193"/>
      <c r="TM85" s="123">
        <f t="shared" si="323"/>
        <v>0</v>
      </c>
      <c r="TN85" s="121">
        <f t="shared" si="440"/>
        <v>0</v>
      </c>
      <c r="TO85" s="193"/>
      <c r="TP85" s="193"/>
      <c r="TQ85" s="193"/>
      <c r="TR85" s="194">
        <f t="shared" si="441"/>
        <v>0</v>
      </c>
      <c r="TS85" s="193"/>
      <c r="TT85" s="193"/>
      <c r="TU85" s="193"/>
      <c r="TV85" s="194">
        <f t="shared" si="442"/>
        <v>0</v>
      </c>
      <c r="TW85" s="193"/>
      <c r="TX85" s="193"/>
      <c r="TY85" s="193"/>
      <c r="TZ85" s="194">
        <f t="shared" si="443"/>
        <v>0</v>
      </c>
      <c r="UA85" s="193"/>
      <c r="UB85" s="193"/>
      <c r="UC85" s="193"/>
      <c r="UD85" s="123">
        <f t="shared" si="328"/>
        <v>0</v>
      </c>
      <c r="UE85" s="122">
        <f t="shared" si="444"/>
        <v>0</v>
      </c>
      <c r="UF85" s="17">
        <f t="shared" si="385"/>
        <v>0</v>
      </c>
      <c r="UG85" s="193">
        <f t="shared" ref="UG85:UG139" si="460">SW85-TN85</f>
        <v>0</v>
      </c>
      <c r="UH85" s="194"/>
      <c r="UI85" s="194"/>
      <c r="UJ85" s="194"/>
      <c r="UK85" s="115">
        <f t="shared" si="141"/>
        <v>0</v>
      </c>
      <c r="UL85" s="115" t="e">
        <f>#REF!+#REF!+#REF!+#REF!+JV85+MD85+NZ85+PV85+RR85+TN85</f>
        <v>#REF!</v>
      </c>
      <c r="UM85" s="115" t="e">
        <f>UL85-#REF!</f>
        <v>#REF!</v>
      </c>
      <c r="UN85" s="115" t="e">
        <f>#REF!+#REF!+#REF!+#REF!+KO85+MU85+OQ85+QM85+SI85+UE85</f>
        <v>#REF!</v>
      </c>
      <c r="UO85" s="115" t="e">
        <f>UN85-#REF!</f>
        <v>#REF!</v>
      </c>
      <c r="UP85" s="115"/>
      <c r="UQ85" s="115"/>
      <c r="UR85" s="115" t="e">
        <f>#REF!+#REF!+#REF!+#REF!+JF85+LN85+NJ85+PG85+RB85+SX85</f>
        <v>#REF!</v>
      </c>
      <c r="US85" s="115" t="e">
        <f>UR85-#REF!</f>
        <v>#REF!</v>
      </c>
      <c r="UT85" s="115"/>
      <c r="UU85" s="115"/>
      <c r="UV85" s="115"/>
      <c r="UW85" s="115" t="e">
        <f>#REF!</f>
        <v>#REF!</v>
      </c>
      <c r="UX85" s="115" t="e">
        <f>#REF!</f>
        <v>#REF!</v>
      </c>
      <c r="UY85" s="115"/>
      <c r="UZ85" s="115"/>
      <c r="VA85" s="130" t="e">
        <f t="shared" si="386"/>
        <v>#REF!</v>
      </c>
      <c r="VB85" s="193" t="e">
        <f>#REF!+#REF!+#REF!+#REF!+#REF!+LF85+NB85+OX85+QT85+SP85</f>
        <v>#REF!</v>
      </c>
      <c r="VC85" s="193" t="e">
        <f>#REF!+#REF!+#REF!+#REF!+IY85+LG85+NC85+OY85+QU85+SQ85</f>
        <v>#REF!</v>
      </c>
      <c r="VD85" s="194" t="e">
        <f t="shared" si="330"/>
        <v>#REF!</v>
      </c>
      <c r="VE85" s="193" t="e">
        <f t="shared" si="387"/>
        <v>#REF!</v>
      </c>
      <c r="VF85" s="193"/>
      <c r="VG85" s="193"/>
      <c r="VH85" s="193"/>
      <c r="VI85" s="194" t="e">
        <f t="shared" si="388"/>
        <v>#REF!</v>
      </c>
      <c r="VJ85" s="193"/>
      <c r="VK85" s="193"/>
      <c r="VL85" s="193"/>
      <c r="VM85" s="194">
        <f t="shared" si="418"/>
        <v>0</v>
      </c>
      <c r="VN85" s="193"/>
      <c r="VO85" s="193"/>
      <c r="VP85" s="193"/>
      <c r="VQ85" s="194">
        <f t="shared" si="332"/>
        <v>0</v>
      </c>
      <c r="VR85" s="193"/>
      <c r="VS85" s="193"/>
      <c r="VT85" s="193"/>
      <c r="VU85" s="194">
        <f t="shared" si="333"/>
        <v>0</v>
      </c>
      <c r="VV85" s="193"/>
      <c r="VW85" s="193"/>
      <c r="VX85" s="193"/>
      <c r="VY85" s="193"/>
      <c r="VZ85" s="121">
        <f t="shared" si="334"/>
        <v>0</v>
      </c>
      <c r="WA85" s="189"/>
      <c r="WB85" s="189"/>
      <c r="WC85" s="189"/>
      <c r="WD85" s="194">
        <f t="shared" si="419"/>
        <v>0</v>
      </c>
      <c r="WE85" s="189"/>
      <c r="WF85" s="189"/>
      <c r="WG85" s="189"/>
      <c r="WH85" s="194">
        <f t="shared" si="336"/>
        <v>0</v>
      </c>
      <c r="WI85" s="189"/>
      <c r="WJ85" s="189"/>
      <c r="WK85" s="193"/>
      <c r="WL85" s="194">
        <f t="shared" si="337"/>
        <v>0</v>
      </c>
      <c r="WM85" s="193"/>
      <c r="WN85" s="193"/>
      <c r="WO85" s="193"/>
      <c r="WP85" s="193"/>
      <c r="WQ85" s="122">
        <f t="shared" si="338"/>
        <v>0</v>
      </c>
      <c r="WR85" s="129" t="e">
        <f t="shared" si="389"/>
        <v>#REF!</v>
      </c>
      <c r="WS85" s="120"/>
      <c r="WT85" s="194"/>
      <c r="WU85" s="194"/>
      <c r="WV85" s="115">
        <f t="shared" si="339"/>
        <v>0</v>
      </c>
      <c r="WY85" s="115" t="e">
        <f>VI85-#REF!-#REF!-#REF!-#REF!-JE85-LM85-NI85-PE85-RA85-SW85</f>
        <v>#REF!</v>
      </c>
      <c r="WZ85" s="115" t="e">
        <f>VD85-#REF!-#REF!-#REF!-#REF!-IZ85-LH85-ND85-OZ85-QV85-SR85</f>
        <v>#REF!</v>
      </c>
    </row>
    <row r="86" spans="1:624" s="116" customFormat="1" ht="13.5" hidden="1" x14ac:dyDescent="0.25">
      <c r="A86" s="444" t="s">
        <v>178</v>
      </c>
      <c r="B86" s="422"/>
      <c r="C86" s="422"/>
      <c r="D86" s="422"/>
      <c r="E86" s="422"/>
      <c r="F86" s="325"/>
      <c r="G86" s="312"/>
      <c r="H86" s="250">
        <f>BM86+DI86+FE86+HB86+IX86+LF86+NB86+OX86+QT86+SP86</f>
        <v>0</v>
      </c>
      <c r="I86" s="250">
        <f>BN86+DJ86+FF86+HC86+IY86+LG86+NC86+OY86+QU86+SQ86</f>
        <v>0</v>
      </c>
      <c r="J86" s="238">
        <f t="shared" si="340"/>
        <v>0</v>
      </c>
      <c r="K86" s="250">
        <f t="shared" si="341"/>
        <v>0</v>
      </c>
      <c r="L86" s="250"/>
      <c r="M86" s="250"/>
      <c r="N86" s="250"/>
      <c r="O86" s="238">
        <f t="shared" si="342"/>
        <v>0</v>
      </c>
      <c r="P86" s="250">
        <f>BU86+DQ86+FM86+HJ86+JF86+LN86+NJ86+PF86+RB86+SX86</f>
        <v>0</v>
      </c>
      <c r="Q86" s="250">
        <f>BV86+DR86+FN86+HK86+JG86+LO86+NK86+PG86+RC86+SY86</f>
        <v>0</v>
      </c>
      <c r="R86" s="250">
        <f>BW86+DS86+FO86+HL86+JH86+LP86+NL86+PH86+RD86+SZ86</f>
        <v>0</v>
      </c>
      <c r="S86" s="238">
        <f t="shared" si="254"/>
        <v>0</v>
      </c>
      <c r="T86" s="250">
        <f>BY86+DU86+FQ86+HN86+JJ86+LR86+NN86+PJ86+RF86+TB86</f>
        <v>0</v>
      </c>
      <c r="U86" s="250">
        <f>BZ86+DV86+FR86+HO86+JK86+LS86+NO86+PK86+RG86+TC86</f>
        <v>0</v>
      </c>
      <c r="V86" s="250">
        <f>CA86+DW86+FS86+HP86+JL86+LT86+NP86+PL86+RH86+TD86</f>
        <v>0</v>
      </c>
      <c r="W86" s="238">
        <f t="shared" si="255"/>
        <v>0</v>
      </c>
      <c r="X86" s="250">
        <f>CC86+DY86+FU86+HR86+JN86+LV86+NR86+PN86+RJ86+TF86</f>
        <v>0</v>
      </c>
      <c r="Y86" s="250">
        <f>CD86+DZ86+FV86+HS86+JO86+LW86+NS86+PO86+RK86+TG86</f>
        <v>0</v>
      </c>
      <c r="Z86" s="250">
        <f>CE86+EA86+FW86+HT86+JP86+LX86+NT86+PP86+RL86+TH86</f>
        <v>0</v>
      </c>
      <c r="AA86" s="238">
        <f t="shared" si="256"/>
        <v>0</v>
      </c>
      <c r="AB86" s="250">
        <f>CG86+EC86+FY86+HV86+JR86+LZ86+NV86+PR86+RN86+TJ86</f>
        <v>0</v>
      </c>
      <c r="AC86" s="250">
        <f>CH86+ED86+FZ86+HW86+JS86+MA86+NW86+PS86+RO86+TK86</f>
        <v>0</v>
      </c>
      <c r="AD86" s="250">
        <f>CI86+EE86+GA86+HX86+JT86+MB86+NX86+PT86+RP86+TL86</f>
        <v>0</v>
      </c>
      <c r="AE86" s="250">
        <f t="shared" si="257"/>
        <v>0</v>
      </c>
      <c r="AF86" s="238">
        <f t="shared" si="343"/>
        <v>0</v>
      </c>
      <c r="AG86" s="250">
        <f>CL86+EH86+GD86+IA86+JW86+ME86+OA86+PW86+RS86+TO86</f>
        <v>0</v>
      </c>
      <c r="AH86" s="250">
        <f>CM86+EI86+GE86+IB86+JZ86+MF86+OB86+PX86+RT86+TP86</f>
        <v>0</v>
      </c>
      <c r="AI86" s="250">
        <f>CN86+EJ86+GF86+IC86+KA86+MG86+OC86+PY86+RU86+TQ86</f>
        <v>0</v>
      </c>
      <c r="AJ86" s="238">
        <f t="shared" si="258"/>
        <v>0</v>
      </c>
      <c r="AK86" s="250">
        <f>CP86+EL86+GH86+IE86+KC86+MI86+OE86+QA86+RW86+TS86</f>
        <v>0</v>
      </c>
      <c r="AL86" s="250">
        <f>CQ86+EM86+GI86+IF86+KD86+MJ86+OF86+QB86+RX86+TT86</f>
        <v>0</v>
      </c>
      <c r="AM86" s="250">
        <f>CR86+EN86+GJ86+IG86+KE86+MK86+OG86+QC86+RY86+TU86</f>
        <v>0</v>
      </c>
      <c r="AN86" s="238">
        <f t="shared" si="259"/>
        <v>0</v>
      </c>
      <c r="AO86" s="250">
        <f>CT86+EP86+GL86+II86+KG86+MM86+OI86+QE86+SA86+TW86</f>
        <v>0</v>
      </c>
      <c r="AP86" s="250">
        <f>CU86+EQ86+GM86+IJ86+KH86+MN86+OJ86+QF86+SB86+TX86</f>
        <v>0</v>
      </c>
      <c r="AQ86" s="250">
        <f>CV86+ER86+GN86+IK86+KI86+MO86+OK86+QG86+SC86+TY86</f>
        <v>0</v>
      </c>
      <c r="AR86" s="238">
        <f t="shared" si="260"/>
        <v>0</v>
      </c>
      <c r="AS86" s="250">
        <f>CX86+ET86+GP86+IM86+KK86+MQ86+OM86+QI86+SE86+UA86</f>
        <v>0</v>
      </c>
      <c r="AT86" s="250">
        <f>CY86+EU86+GQ86+IN86+KL86+MR86+ON86+QJ86+SF86+UB86</f>
        <v>0</v>
      </c>
      <c r="AU86" s="250">
        <f>CZ86+EV86+GR86+IO86+KM86+MS86+OO86+QK86+SG86+UC86</f>
        <v>0</v>
      </c>
      <c r="AV86" s="238">
        <f t="shared" si="261"/>
        <v>0</v>
      </c>
      <c r="AW86" s="238">
        <f t="shared" si="344"/>
        <v>0</v>
      </c>
      <c r="AX86" s="250">
        <f t="shared" ref="AX86:AX140" si="461">J86-O86</f>
        <v>0</v>
      </c>
      <c r="AY86" s="238">
        <f t="shared" si="345"/>
        <v>0</v>
      </c>
      <c r="AZ86" s="238">
        <f>DE86+FA86+GW86+IT86+KR86+MX86+OT86+QP86+SL86+UH86</f>
        <v>0</v>
      </c>
      <c r="BA86" s="238">
        <f>DF86+FB86+GX86+IU86+KS86+MY86+OU86+QQ86+SM86+UI86</f>
        <v>0</v>
      </c>
      <c r="BB86" s="239">
        <f>CK86+EG86+GC86+HZ86+JV86+MD86+NZ86+PV86+RR86+TN86</f>
        <v>0</v>
      </c>
      <c r="BC86" s="239">
        <f t="shared" si="450"/>
        <v>0</v>
      </c>
      <c r="BD86" s="238">
        <f>AZ86-DE86-FA86-GW86-IT86-KR86-MX86-OT86-QP86-SL86-UH86</f>
        <v>0</v>
      </c>
      <c r="BE86" s="240"/>
      <c r="BF86" s="241">
        <f t="shared" si="449"/>
        <v>0</v>
      </c>
      <c r="BG86" s="241">
        <f t="shared" si="451"/>
        <v>0</v>
      </c>
      <c r="BH86" s="242"/>
      <c r="BI86" s="242"/>
      <c r="BJ86" s="241"/>
      <c r="BK86" s="285"/>
      <c r="BL86" s="251">
        <f>DI86+FE86+HB86+IX86+LF86+NB86+OX86+QT86+SP86</f>
        <v>0</v>
      </c>
      <c r="BM86" s="285"/>
      <c r="BN86" s="251"/>
      <c r="BO86" s="238">
        <f t="shared" si="346"/>
        <v>0</v>
      </c>
      <c r="BP86" s="251">
        <f t="shared" si="347"/>
        <v>0</v>
      </c>
      <c r="BQ86" s="251"/>
      <c r="BR86" s="251"/>
      <c r="BS86" s="251"/>
      <c r="BT86" s="238">
        <f t="shared" si="348"/>
        <v>0</v>
      </c>
      <c r="BU86" s="251"/>
      <c r="BV86" s="251"/>
      <c r="BW86" s="251"/>
      <c r="BX86" s="238">
        <f t="shared" ref="BX86:BX114" si="462">SUM(BU86:BW86)</f>
        <v>0</v>
      </c>
      <c r="BY86" s="251"/>
      <c r="BZ86" s="251"/>
      <c r="CA86" s="251"/>
      <c r="CB86" s="238">
        <f t="shared" ref="CB86:CB139" si="463">SUM(BY86:CA86)</f>
        <v>0</v>
      </c>
      <c r="CC86" s="251"/>
      <c r="CD86" s="251"/>
      <c r="CE86" s="251"/>
      <c r="CF86" s="238">
        <f t="shared" ref="CF86:CF111" si="464">SUM(CC86:CE86)</f>
        <v>0</v>
      </c>
      <c r="CG86" s="251"/>
      <c r="CH86" s="251"/>
      <c r="CI86" s="251"/>
      <c r="CJ86" s="251">
        <f t="shared" si="390"/>
        <v>0</v>
      </c>
      <c r="CK86" s="238">
        <f t="shared" ref="CK86:CK125" si="465">SUM(CJ86,CF86,CB86,BX86)</f>
        <v>0</v>
      </c>
      <c r="CL86" s="251"/>
      <c r="CM86" s="251"/>
      <c r="CN86" s="251"/>
      <c r="CO86" s="238">
        <f t="shared" si="427"/>
        <v>0</v>
      </c>
      <c r="CP86" s="251"/>
      <c r="CQ86" s="251"/>
      <c r="CR86" s="251"/>
      <c r="CS86" s="238">
        <f t="shared" si="428"/>
        <v>0</v>
      </c>
      <c r="CT86" s="251"/>
      <c r="CU86" s="251"/>
      <c r="CV86" s="251"/>
      <c r="CW86" s="238">
        <f t="shared" si="445"/>
        <v>0</v>
      </c>
      <c r="CX86" s="251"/>
      <c r="CY86" s="251"/>
      <c r="CZ86" s="251"/>
      <c r="DA86" s="251">
        <f t="shared" si="391"/>
        <v>0</v>
      </c>
      <c r="DB86" s="238">
        <f t="shared" si="349"/>
        <v>0</v>
      </c>
      <c r="DC86" s="251"/>
      <c r="DD86" s="251">
        <f t="shared" ref="DD86:DD114" si="466">BT86-CK86</f>
        <v>0</v>
      </c>
      <c r="DE86" s="238"/>
      <c r="DF86" s="238"/>
      <c r="DG86" s="243">
        <f t="shared" ref="DG86:DG147" si="467">CK86-DB86</f>
        <v>0</v>
      </c>
      <c r="DH86" s="244"/>
      <c r="DI86" s="250"/>
      <c r="DJ86" s="250"/>
      <c r="DK86" s="250">
        <f t="shared" si="350"/>
        <v>0</v>
      </c>
      <c r="DL86" s="250">
        <f t="shared" si="351"/>
        <v>0</v>
      </c>
      <c r="DM86" s="250"/>
      <c r="DN86" s="250"/>
      <c r="DO86" s="250"/>
      <c r="DP86" s="238">
        <f t="shared" si="352"/>
        <v>0</v>
      </c>
      <c r="DQ86" s="250"/>
      <c r="DR86" s="250"/>
      <c r="DS86" s="250"/>
      <c r="DT86" s="238">
        <f t="shared" ref="DT86:DT114" si="468">SUM(DQ86:DS86)</f>
        <v>0</v>
      </c>
      <c r="DU86" s="250"/>
      <c r="DV86" s="250"/>
      <c r="DW86" s="250"/>
      <c r="DX86" s="238">
        <f t="shared" si="266"/>
        <v>0</v>
      </c>
      <c r="DY86" s="250"/>
      <c r="DZ86" s="250"/>
      <c r="EA86" s="250"/>
      <c r="EB86" s="238">
        <f t="shared" si="267"/>
        <v>0</v>
      </c>
      <c r="EC86" s="250"/>
      <c r="ED86" s="250"/>
      <c r="EE86" s="250"/>
      <c r="EF86" s="265">
        <f t="shared" ref="EF86:EF114" si="469">SUM(EC86:EE86)</f>
        <v>0</v>
      </c>
      <c r="EG86" s="259">
        <f t="shared" si="353"/>
        <v>0</v>
      </c>
      <c r="EH86" s="250"/>
      <c r="EI86" s="250"/>
      <c r="EJ86" s="250"/>
      <c r="EK86" s="238">
        <f t="shared" ref="EK86:EK114" si="470">SUM(EH86:EJ86)</f>
        <v>0</v>
      </c>
      <c r="EL86" s="250"/>
      <c r="EM86" s="250"/>
      <c r="EN86" s="250"/>
      <c r="EO86" s="238">
        <f t="shared" ref="EO86:EO114" si="471">SUM(EL86:EN86)</f>
        <v>0</v>
      </c>
      <c r="EP86" s="250"/>
      <c r="EQ86" s="250"/>
      <c r="ER86" s="250"/>
      <c r="ES86" s="238">
        <f t="shared" si="268"/>
        <v>0</v>
      </c>
      <c r="ET86" s="250"/>
      <c r="EU86" s="250"/>
      <c r="EV86" s="250"/>
      <c r="EW86" s="265">
        <f t="shared" ref="EW86:EW114" si="472">SUM(ET86:EV86)</f>
        <v>0</v>
      </c>
      <c r="EX86" s="260">
        <f t="shared" si="269"/>
        <v>0</v>
      </c>
      <c r="EY86" s="238">
        <f t="shared" si="354"/>
        <v>0</v>
      </c>
      <c r="EZ86" s="250">
        <f t="shared" ref="EZ86:EZ139" si="473">DP86-EG86</f>
        <v>0</v>
      </c>
      <c r="FA86" s="238"/>
      <c r="FB86" s="238"/>
      <c r="FC86" s="246">
        <f t="shared" ref="FC86:FC147" si="474">EG86-EX86</f>
        <v>0</v>
      </c>
      <c r="FD86" s="244"/>
      <c r="FE86" s="250"/>
      <c r="FF86" s="250"/>
      <c r="FG86" s="250">
        <f t="shared" si="355"/>
        <v>0</v>
      </c>
      <c r="FH86" s="250">
        <f t="shared" si="356"/>
        <v>0</v>
      </c>
      <c r="FI86" s="250"/>
      <c r="FJ86" s="250"/>
      <c r="FK86" s="250"/>
      <c r="FL86" s="238">
        <f t="shared" si="357"/>
        <v>0</v>
      </c>
      <c r="FM86" s="250"/>
      <c r="FN86" s="250"/>
      <c r="FO86" s="250"/>
      <c r="FP86" s="238">
        <f t="shared" ref="FP86:FP114" si="475">SUM(FM86:FO86)</f>
        <v>0</v>
      </c>
      <c r="FQ86" s="250"/>
      <c r="FR86" s="250"/>
      <c r="FS86" s="250"/>
      <c r="FT86" s="238">
        <f t="shared" si="271"/>
        <v>0</v>
      </c>
      <c r="FU86" s="250"/>
      <c r="FV86" s="267"/>
      <c r="FW86" s="250"/>
      <c r="FX86" s="238">
        <f t="shared" si="272"/>
        <v>0</v>
      </c>
      <c r="FY86" s="250"/>
      <c r="FZ86" s="250"/>
      <c r="GA86" s="250"/>
      <c r="GB86" s="265">
        <f t="shared" ref="GB86:GB127" si="476">SUM(FY86:GA86)</f>
        <v>0</v>
      </c>
      <c r="GC86" s="259">
        <f t="shared" si="358"/>
        <v>0</v>
      </c>
      <c r="GD86" s="267"/>
      <c r="GE86" s="267"/>
      <c r="GF86" s="267"/>
      <c r="GG86" s="238">
        <f t="shared" ref="GG86:GG114" si="477">SUM(GD86:GF86)</f>
        <v>0</v>
      </c>
      <c r="GH86" s="267"/>
      <c r="GI86" s="267"/>
      <c r="GJ86" s="267"/>
      <c r="GK86" s="238">
        <f t="shared" si="274"/>
        <v>0</v>
      </c>
      <c r="GL86" s="267"/>
      <c r="GM86" s="267"/>
      <c r="GN86" s="250"/>
      <c r="GO86" s="238">
        <f t="shared" si="275"/>
        <v>0</v>
      </c>
      <c r="GP86" s="250"/>
      <c r="GQ86" s="250"/>
      <c r="GR86" s="250"/>
      <c r="GS86" s="265">
        <f t="shared" ref="GS86:GS114" si="478">SUM(GP86:GR86)</f>
        <v>0</v>
      </c>
      <c r="GT86" s="260">
        <f t="shared" si="276"/>
        <v>0</v>
      </c>
      <c r="GU86" s="238">
        <f t="shared" si="359"/>
        <v>0</v>
      </c>
      <c r="GV86" s="250">
        <f t="shared" ref="GV86:GV139" si="479">FL86-GC86</f>
        <v>0</v>
      </c>
      <c r="GW86" s="238"/>
      <c r="GX86" s="238"/>
      <c r="GY86" s="246">
        <f t="shared" ref="GY86:GY147" si="480">GC86-GT86</f>
        <v>0</v>
      </c>
      <c r="GZ86" s="244"/>
      <c r="HA86" s="244"/>
      <c r="HB86" s="250"/>
      <c r="HC86" s="250"/>
      <c r="HD86" s="250">
        <f t="shared" si="392"/>
        <v>0</v>
      </c>
      <c r="HE86" s="250">
        <f t="shared" si="360"/>
        <v>0</v>
      </c>
      <c r="HF86" s="250"/>
      <c r="HG86" s="250"/>
      <c r="HH86" s="238"/>
      <c r="HI86" s="238">
        <f t="shared" si="361"/>
        <v>0</v>
      </c>
      <c r="HJ86" s="250"/>
      <c r="HK86" s="250"/>
      <c r="HL86" s="250"/>
      <c r="HM86" s="238">
        <f t="shared" ref="HM86:HM114" si="481">SUM(HJ86:HL86)</f>
        <v>0</v>
      </c>
      <c r="HN86" s="250"/>
      <c r="HO86" s="250"/>
      <c r="HP86" s="250"/>
      <c r="HQ86" s="238">
        <f t="shared" si="278"/>
        <v>0</v>
      </c>
      <c r="HR86" s="250"/>
      <c r="HS86" s="267"/>
      <c r="HT86" s="250"/>
      <c r="HU86" s="238">
        <f t="shared" si="279"/>
        <v>0</v>
      </c>
      <c r="HV86" s="250"/>
      <c r="HW86" s="250"/>
      <c r="HX86" s="250"/>
      <c r="HY86" s="265">
        <f t="shared" ref="HY86:HY114" si="482">SUM(HV86:HX86)</f>
        <v>0</v>
      </c>
      <c r="HZ86" s="259">
        <f t="shared" si="280"/>
        <v>0</v>
      </c>
      <c r="IA86" s="250"/>
      <c r="IB86" s="250"/>
      <c r="IC86" s="250"/>
      <c r="ID86" s="238">
        <f t="shared" ref="ID86:ID114" si="483">SUM(IA86:IC86)</f>
        <v>0</v>
      </c>
      <c r="IE86" s="250"/>
      <c r="IF86" s="250"/>
      <c r="IG86" s="250"/>
      <c r="IH86" s="238">
        <f t="shared" si="282"/>
        <v>0</v>
      </c>
      <c r="II86" s="250"/>
      <c r="IJ86" s="267"/>
      <c r="IK86" s="250"/>
      <c r="IL86" s="238">
        <f t="shared" si="283"/>
        <v>0</v>
      </c>
      <c r="IM86" s="250"/>
      <c r="IN86" s="250"/>
      <c r="IO86" s="250"/>
      <c r="IP86" s="265">
        <f t="shared" si="284"/>
        <v>0</v>
      </c>
      <c r="IQ86" s="260">
        <f t="shared" si="285"/>
        <v>0</v>
      </c>
      <c r="IR86" s="238">
        <f t="shared" si="362"/>
        <v>0</v>
      </c>
      <c r="IS86" s="250">
        <f t="shared" ref="IS86:IS139" si="484">HI86-HZ86</f>
        <v>0</v>
      </c>
      <c r="IT86" s="238"/>
      <c r="IU86" s="238"/>
      <c r="IV86" s="246">
        <f t="shared" si="286"/>
        <v>0</v>
      </c>
      <c r="IW86" s="244"/>
      <c r="IX86" s="254"/>
      <c r="IY86" s="254"/>
      <c r="IZ86" s="247"/>
      <c r="JA86" s="254"/>
      <c r="JB86" s="254"/>
      <c r="JC86" s="254"/>
      <c r="JD86" s="254"/>
      <c r="JE86" s="247">
        <f t="shared" si="448"/>
        <v>0</v>
      </c>
      <c r="JF86" s="254"/>
      <c r="JG86" s="254"/>
      <c r="JH86" s="254"/>
      <c r="JI86" s="247">
        <f t="shared" si="394"/>
        <v>0</v>
      </c>
      <c r="JJ86" s="254"/>
      <c r="JK86" s="254"/>
      <c r="JL86" s="254"/>
      <c r="JM86" s="247"/>
      <c r="JN86" s="254"/>
      <c r="JO86" s="269"/>
      <c r="JP86" s="254"/>
      <c r="JQ86" s="247">
        <f t="shared" si="393"/>
        <v>0</v>
      </c>
      <c r="JR86" s="254"/>
      <c r="JS86" s="254"/>
      <c r="JT86" s="254"/>
      <c r="JU86" s="270"/>
      <c r="JV86" s="261">
        <f t="shared" si="395"/>
        <v>0</v>
      </c>
      <c r="JW86" s="558"/>
      <c r="JX86" s="588"/>
      <c r="JY86" s="589"/>
      <c r="JZ86" s="571"/>
      <c r="KA86" s="254"/>
      <c r="KB86" s="247">
        <f>JW86+JZ86+KA86</f>
        <v>0</v>
      </c>
      <c r="KC86" s="254"/>
      <c r="KD86" s="254"/>
      <c r="KE86" s="254"/>
      <c r="KF86" s="247"/>
      <c r="KG86" s="254"/>
      <c r="KH86" s="269"/>
      <c r="KI86" s="254"/>
      <c r="KJ86" s="247">
        <f t="shared" si="396"/>
        <v>0</v>
      </c>
      <c r="KK86" s="254"/>
      <c r="KL86" s="254"/>
      <c r="KM86" s="254"/>
      <c r="KN86" s="270"/>
      <c r="KO86" s="262">
        <f>JI86+KF86+KJ86+KN86</f>
        <v>0</v>
      </c>
      <c r="KP86" s="247"/>
      <c r="KQ86" s="254">
        <f>JE86-JV86</f>
        <v>0</v>
      </c>
      <c r="KR86" s="247"/>
      <c r="KS86" s="248"/>
      <c r="KT86" s="211">
        <f>JV86-KO86</f>
        <v>0</v>
      </c>
      <c r="KU86" s="211"/>
      <c r="KV86" s="211"/>
      <c r="KW86" s="211"/>
      <c r="KX86" s="211"/>
      <c r="KY86" s="211"/>
      <c r="KZ86" s="211"/>
      <c r="LA86" s="211"/>
      <c r="LB86" s="211"/>
      <c r="LC86" s="211"/>
      <c r="LD86" s="211"/>
      <c r="LF86" s="193"/>
      <c r="LG86" s="193"/>
      <c r="LH86" s="194">
        <f t="shared" si="363"/>
        <v>0</v>
      </c>
      <c r="LI86" s="193">
        <f t="shared" si="364"/>
        <v>0</v>
      </c>
      <c r="LJ86" s="193"/>
      <c r="LK86" s="193"/>
      <c r="LL86" s="193"/>
      <c r="LM86" s="194">
        <f t="shared" si="365"/>
        <v>0</v>
      </c>
      <c r="LN86" s="193"/>
      <c r="LO86" s="193"/>
      <c r="LP86" s="193"/>
      <c r="LQ86" s="194">
        <f t="shared" si="408"/>
        <v>0</v>
      </c>
      <c r="LR86" s="193"/>
      <c r="LS86" s="193"/>
      <c r="LT86" s="193"/>
      <c r="LU86" s="194">
        <f t="shared" si="288"/>
        <v>0</v>
      </c>
      <c r="LV86" s="193"/>
      <c r="LW86" s="189"/>
      <c r="LX86" s="193"/>
      <c r="LY86" s="194">
        <f t="shared" si="289"/>
        <v>0</v>
      </c>
      <c r="LZ86" s="193"/>
      <c r="MA86" s="193"/>
      <c r="MB86" s="193"/>
      <c r="MC86" s="123">
        <f t="shared" si="452"/>
        <v>0</v>
      </c>
      <c r="MD86" s="121">
        <f t="shared" si="366"/>
        <v>0</v>
      </c>
      <c r="ME86" s="193"/>
      <c r="MF86" s="193"/>
      <c r="MG86" s="193"/>
      <c r="MH86" s="194">
        <f t="shared" si="429"/>
        <v>0</v>
      </c>
      <c r="MI86" s="193"/>
      <c r="MJ86" s="193"/>
      <c r="MK86" s="193"/>
      <c r="ML86" s="194">
        <f t="shared" si="430"/>
        <v>0</v>
      </c>
      <c r="MM86" s="193"/>
      <c r="MN86" s="189"/>
      <c r="MO86" s="193"/>
      <c r="MP86" s="194">
        <f t="shared" si="431"/>
        <v>0</v>
      </c>
      <c r="MQ86" s="193"/>
      <c r="MR86" s="193"/>
      <c r="MS86" s="193"/>
      <c r="MT86" s="123">
        <f t="shared" si="293"/>
        <v>0</v>
      </c>
      <c r="MU86" s="121">
        <f t="shared" si="367"/>
        <v>0</v>
      </c>
      <c r="MV86" s="17">
        <f t="shared" si="368"/>
        <v>0</v>
      </c>
      <c r="MW86" s="193">
        <f t="shared" si="453"/>
        <v>0</v>
      </c>
      <c r="MX86" s="194"/>
      <c r="MY86" s="194"/>
      <c r="MZ86" s="115">
        <f t="shared" ref="MZ86:MZ147" si="485">MD86-MU86</f>
        <v>0</v>
      </c>
      <c r="NB86" s="193"/>
      <c r="NC86" s="193"/>
      <c r="ND86" s="194">
        <f t="shared" si="369"/>
        <v>0</v>
      </c>
      <c r="NE86" s="193"/>
      <c r="NF86" s="193"/>
      <c r="NG86" s="193"/>
      <c r="NH86" s="193"/>
      <c r="NI86" s="194">
        <f t="shared" si="370"/>
        <v>0</v>
      </c>
      <c r="NJ86" s="193"/>
      <c r="NK86" s="193"/>
      <c r="NL86" s="193"/>
      <c r="NM86" s="194">
        <f t="shared" si="410"/>
        <v>0</v>
      </c>
      <c r="NN86" s="193"/>
      <c r="NO86" s="193"/>
      <c r="NP86" s="193"/>
      <c r="NQ86" s="194">
        <f t="shared" si="295"/>
        <v>0</v>
      </c>
      <c r="NR86" s="193"/>
      <c r="NS86" s="189"/>
      <c r="NT86" s="193"/>
      <c r="NU86" s="194">
        <f t="shared" si="296"/>
        <v>0</v>
      </c>
      <c r="NV86" s="193"/>
      <c r="NW86" s="193"/>
      <c r="NX86" s="193"/>
      <c r="NY86" s="123">
        <f t="shared" si="454"/>
        <v>0</v>
      </c>
      <c r="NZ86" s="121">
        <f t="shared" si="297"/>
        <v>0</v>
      </c>
      <c r="OA86" s="189"/>
      <c r="OB86" s="189"/>
      <c r="OC86" s="189"/>
      <c r="OD86" s="194">
        <f t="shared" si="411"/>
        <v>0</v>
      </c>
      <c r="OE86" s="189"/>
      <c r="OF86" s="189"/>
      <c r="OG86" s="189"/>
      <c r="OH86" s="194">
        <f t="shared" si="299"/>
        <v>0</v>
      </c>
      <c r="OI86" s="193"/>
      <c r="OJ86" s="189"/>
      <c r="OK86" s="193"/>
      <c r="OL86" s="194">
        <f t="shared" si="300"/>
        <v>0</v>
      </c>
      <c r="OM86" s="193"/>
      <c r="ON86" s="193"/>
      <c r="OO86" s="193"/>
      <c r="OP86" s="123">
        <f t="shared" si="455"/>
        <v>0</v>
      </c>
      <c r="OQ86" s="122">
        <f t="shared" si="301"/>
        <v>0</v>
      </c>
      <c r="OR86" s="17">
        <f t="shared" si="371"/>
        <v>0</v>
      </c>
      <c r="OS86" s="193">
        <f t="shared" si="456"/>
        <v>0</v>
      </c>
      <c r="OT86" s="194"/>
      <c r="OU86" s="194"/>
      <c r="OV86" s="115">
        <f t="shared" si="302"/>
        <v>0</v>
      </c>
      <c r="OX86" s="193"/>
      <c r="OY86" s="193"/>
      <c r="OZ86" s="194">
        <f t="shared" si="372"/>
        <v>0</v>
      </c>
      <c r="PA86" s="193">
        <f t="shared" si="373"/>
        <v>0</v>
      </c>
      <c r="PB86" s="193"/>
      <c r="PC86" s="193"/>
      <c r="PD86" s="193"/>
      <c r="PE86" s="194">
        <f t="shared" si="374"/>
        <v>0</v>
      </c>
      <c r="PG86" s="189"/>
      <c r="PH86" s="193"/>
      <c r="PI86" s="194">
        <f t="shared" si="432"/>
        <v>0</v>
      </c>
      <c r="PJ86" s="193"/>
      <c r="PK86" s="193"/>
      <c r="PL86" s="193"/>
      <c r="PM86" s="194">
        <f t="shared" si="304"/>
        <v>0</v>
      </c>
      <c r="PN86" s="193"/>
      <c r="PO86" s="189"/>
      <c r="PP86" s="193"/>
      <c r="PQ86" s="194">
        <f t="shared" si="305"/>
        <v>0</v>
      </c>
      <c r="PR86" s="193"/>
      <c r="PS86" s="193"/>
      <c r="PT86" s="193"/>
      <c r="PU86" s="123">
        <f t="shared" si="457"/>
        <v>0</v>
      </c>
      <c r="PV86" s="121">
        <f t="shared" si="375"/>
        <v>0</v>
      </c>
      <c r="PW86" s="193"/>
      <c r="PX86" s="189"/>
      <c r="PY86" s="193"/>
      <c r="PZ86" s="194">
        <f t="shared" si="433"/>
        <v>0</v>
      </c>
      <c r="QA86" s="193"/>
      <c r="QB86" s="193"/>
      <c r="QC86" s="193"/>
      <c r="QD86" s="194">
        <f t="shared" si="434"/>
        <v>0</v>
      </c>
      <c r="QE86" s="193"/>
      <c r="QF86" s="189"/>
      <c r="QG86" s="193"/>
      <c r="QH86" s="194">
        <f t="shared" si="308"/>
        <v>0</v>
      </c>
      <c r="QI86" s="193"/>
      <c r="QJ86" s="193"/>
      <c r="QK86" s="193"/>
      <c r="QL86" s="123">
        <f t="shared" si="309"/>
        <v>0</v>
      </c>
      <c r="QM86" s="122">
        <f t="shared" si="310"/>
        <v>0</v>
      </c>
      <c r="QN86" s="17">
        <f t="shared" si="376"/>
        <v>0</v>
      </c>
      <c r="QO86" s="193">
        <f t="shared" si="458"/>
        <v>0</v>
      </c>
      <c r="QP86" s="194"/>
      <c r="QQ86" s="194"/>
      <c r="QR86" s="115">
        <f t="shared" ref="QR86:QR147" si="486">PV86-QM86</f>
        <v>0</v>
      </c>
      <c r="QT86" s="193"/>
      <c r="QU86" s="193"/>
      <c r="QV86" s="194">
        <f t="shared" si="377"/>
        <v>0</v>
      </c>
      <c r="QW86" s="193">
        <f t="shared" si="378"/>
        <v>0</v>
      </c>
      <c r="QX86" s="193"/>
      <c r="QY86" s="193"/>
      <c r="QZ86" s="193"/>
      <c r="RA86" s="194">
        <f t="shared" si="379"/>
        <v>0</v>
      </c>
      <c r="RB86" s="193"/>
      <c r="RC86" s="193"/>
      <c r="RD86" s="193"/>
      <c r="RE86" s="194">
        <f t="shared" si="414"/>
        <v>0</v>
      </c>
      <c r="RF86" s="193"/>
      <c r="RG86" s="193"/>
      <c r="RH86" s="193"/>
      <c r="RI86" s="194">
        <f t="shared" si="312"/>
        <v>0</v>
      </c>
      <c r="RJ86" s="193"/>
      <c r="RK86" s="189"/>
      <c r="RL86" s="193"/>
      <c r="RM86" s="194">
        <f t="shared" si="313"/>
        <v>0</v>
      </c>
      <c r="RN86" s="193"/>
      <c r="RO86" s="193"/>
      <c r="RP86" s="193"/>
      <c r="RQ86" s="123">
        <f t="shared" si="314"/>
        <v>0</v>
      </c>
      <c r="RR86" s="121">
        <f t="shared" si="380"/>
        <v>0</v>
      </c>
      <c r="RS86" s="193"/>
      <c r="RT86" s="193"/>
      <c r="RU86" s="193"/>
      <c r="RV86" s="194">
        <f t="shared" si="435"/>
        <v>0</v>
      </c>
      <c r="RW86" s="193"/>
      <c r="RX86" s="193"/>
      <c r="RY86" s="193"/>
      <c r="RZ86" s="194">
        <f t="shared" si="436"/>
        <v>0</v>
      </c>
      <c r="SA86" s="193"/>
      <c r="SB86" s="189"/>
      <c r="SC86" s="193"/>
      <c r="SD86" s="194">
        <f t="shared" si="317"/>
        <v>0</v>
      </c>
      <c r="SE86" s="193"/>
      <c r="SF86" s="193"/>
      <c r="SG86" s="193"/>
      <c r="SH86" s="123">
        <f t="shared" si="318"/>
        <v>0</v>
      </c>
      <c r="SI86" s="122">
        <f t="shared" si="319"/>
        <v>0</v>
      </c>
      <c r="SJ86" s="17">
        <f t="shared" si="381"/>
        <v>0</v>
      </c>
      <c r="SK86" s="193">
        <f t="shared" si="459"/>
        <v>0</v>
      </c>
      <c r="SL86" s="194"/>
      <c r="SM86" s="194"/>
      <c r="SN86" s="115">
        <f t="shared" ref="SN86:SN147" si="487">RR86-SI86</f>
        <v>0</v>
      </c>
      <c r="SP86" s="193"/>
      <c r="SQ86" s="193"/>
      <c r="SR86" s="194">
        <f t="shared" si="382"/>
        <v>0</v>
      </c>
      <c r="SS86" s="193">
        <f t="shared" si="383"/>
        <v>0</v>
      </c>
      <c r="ST86" s="193"/>
      <c r="SU86" s="193"/>
      <c r="SV86" s="193"/>
      <c r="SW86" s="194">
        <f t="shared" si="384"/>
        <v>0</v>
      </c>
      <c r="SX86" s="193"/>
      <c r="SY86" s="193"/>
      <c r="SZ86" s="193"/>
      <c r="TA86" s="194">
        <f t="shared" si="437"/>
        <v>0</v>
      </c>
      <c r="TB86" s="193"/>
      <c r="TC86" s="193"/>
      <c r="TD86" s="193"/>
      <c r="TE86" s="194">
        <f t="shared" si="438"/>
        <v>0</v>
      </c>
      <c r="TF86" s="193"/>
      <c r="TG86" s="189"/>
      <c r="TH86" s="193"/>
      <c r="TI86" s="194">
        <f t="shared" si="439"/>
        <v>0</v>
      </c>
      <c r="TJ86" s="193"/>
      <c r="TK86" s="193"/>
      <c r="TL86" s="193"/>
      <c r="TM86" s="123">
        <f t="shared" si="323"/>
        <v>0</v>
      </c>
      <c r="TN86" s="121">
        <f t="shared" si="440"/>
        <v>0</v>
      </c>
      <c r="TO86" s="193"/>
      <c r="TP86" s="193"/>
      <c r="TQ86" s="193"/>
      <c r="TR86" s="194">
        <f t="shared" si="441"/>
        <v>0</v>
      </c>
      <c r="TS86" s="193"/>
      <c r="TT86" s="193"/>
      <c r="TU86" s="193"/>
      <c r="TV86" s="194">
        <f t="shared" si="442"/>
        <v>0</v>
      </c>
      <c r="TW86" s="193"/>
      <c r="TX86" s="189"/>
      <c r="TY86" s="193"/>
      <c r="TZ86" s="194">
        <f t="shared" si="443"/>
        <v>0</v>
      </c>
      <c r="UA86" s="193"/>
      <c r="UB86" s="193"/>
      <c r="UC86" s="193"/>
      <c r="UD86" s="123">
        <f t="shared" si="328"/>
        <v>0</v>
      </c>
      <c r="UE86" s="122">
        <f t="shared" si="444"/>
        <v>0</v>
      </c>
      <c r="UF86" s="17">
        <f t="shared" si="385"/>
        <v>0</v>
      </c>
      <c r="UG86" s="193">
        <f t="shared" si="460"/>
        <v>0</v>
      </c>
      <c r="UH86" s="194"/>
      <c r="UI86" s="194"/>
      <c r="UJ86" s="194"/>
      <c r="UK86" s="115">
        <f t="shared" ref="UK86:UK147" si="488">TN86-UE86</f>
        <v>0</v>
      </c>
      <c r="UL86" s="115">
        <f>CK86+EG86+GC86+HZ86+JV86+MD86+NZ86+PV86+RR86+TN86</f>
        <v>0</v>
      </c>
      <c r="UM86" s="115">
        <f>UL86-AF86</f>
        <v>0</v>
      </c>
      <c r="UN86" s="115">
        <f>DB86+EX86+GT86+IQ86+KO86+MU86+OQ86+QM86+SI86+UE86</f>
        <v>0</v>
      </c>
      <c r="UO86" s="115">
        <f>UN86-AW86</f>
        <v>0</v>
      </c>
      <c r="UP86" s="115"/>
      <c r="UQ86" s="115"/>
      <c r="UR86" s="115">
        <f>BU86+DQ86+FM86+HJ86+JF86+LN86+NJ86+PG86+RB86+SX86</f>
        <v>0</v>
      </c>
      <c r="US86" s="115">
        <f>UR86-P86</f>
        <v>0</v>
      </c>
      <c r="UT86" s="115"/>
      <c r="UU86" s="115"/>
      <c r="UV86" s="115"/>
      <c r="UW86" s="115">
        <f>H86</f>
        <v>0</v>
      </c>
      <c r="UX86" s="115">
        <f>AF86</f>
        <v>0</v>
      </c>
      <c r="UY86" s="115"/>
      <c r="UZ86" s="115"/>
      <c r="VA86" s="130">
        <f t="shared" si="386"/>
        <v>0</v>
      </c>
      <c r="VB86" s="193">
        <f>BM86+DI86+FE86+HB86+IX86+LF86+NB86+OX86+QT86+SP86</f>
        <v>0</v>
      </c>
      <c r="VC86" s="193">
        <f>BN86+DJ86+FF86+HC86+IY86+LG86+NC86+OY86+QU86+SQ86</f>
        <v>0</v>
      </c>
      <c r="VD86" s="194">
        <f t="shared" si="330"/>
        <v>0</v>
      </c>
      <c r="VE86" s="193">
        <f t="shared" si="387"/>
        <v>0</v>
      </c>
      <c r="VF86" s="193"/>
      <c r="VG86" s="193"/>
      <c r="VH86" s="193"/>
      <c r="VI86" s="194">
        <f t="shared" si="388"/>
        <v>0</v>
      </c>
      <c r="VJ86" s="193"/>
      <c r="VK86" s="193"/>
      <c r="VL86" s="193"/>
      <c r="VM86" s="194">
        <f t="shared" si="418"/>
        <v>0</v>
      </c>
      <c r="VN86" s="193"/>
      <c r="VO86" s="193"/>
      <c r="VP86" s="193"/>
      <c r="VQ86" s="194">
        <f t="shared" si="332"/>
        <v>0</v>
      </c>
      <c r="VR86" s="193"/>
      <c r="VS86" s="189"/>
      <c r="VT86" s="193"/>
      <c r="VU86" s="194">
        <f t="shared" si="333"/>
        <v>0</v>
      </c>
      <c r="VV86" s="193"/>
      <c r="VW86" s="193"/>
      <c r="VX86" s="193"/>
      <c r="VY86" s="193"/>
      <c r="VZ86" s="121">
        <f t="shared" si="334"/>
        <v>0</v>
      </c>
      <c r="WA86" s="189"/>
      <c r="WB86" s="189"/>
      <c r="WC86" s="189"/>
      <c r="WD86" s="194">
        <f t="shared" si="419"/>
        <v>0</v>
      </c>
      <c r="WE86" s="189"/>
      <c r="WF86" s="189"/>
      <c r="WG86" s="189"/>
      <c r="WH86" s="194">
        <f t="shared" si="336"/>
        <v>0</v>
      </c>
      <c r="WI86" s="189"/>
      <c r="WJ86" s="189"/>
      <c r="WK86" s="193"/>
      <c r="WL86" s="194">
        <f t="shared" si="337"/>
        <v>0</v>
      </c>
      <c r="WM86" s="193"/>
      <c r="WN86" s="193"/>
      <c r="WO86" s="193"/>
      <c r="WP86" s="193"/>
      <c r="WQ86" s="122">
        <f t="shared" si="338"/>
        <v>0</v>
      </c>
      <c r="WR86" s="129">
        <f t="shared" si="389"/>
        <v>0</v>
      </c>
      <c r="WS86" s="120"/>
      <c r="WT86" s="194"/>
      <c r="WU86" s="194"/>
      <c r="WV86" s="115">
        <f t="shared" si="339"/>
        <v>0</v>
      </c>
      <c r="WY86" s="115">
        <f>VI86-BT86-DP86-FL86-HI86-JE86-LM86-NI86-PE86-RA86-SW86</f>
        <v>0</v>
      </c>
      <c r="WZ86" s="115">
        <f>VD86-BO86-DK86-FG86-HD86-IZ86-LH86-ND86-OZ86-QV86-SR86</f>
        <v>0</v>
      </c>
    </row>
    <row r="87" spans="1:624" s="116" customFormat="1" ht="13.5" hidden="1" x14ac:dyDescent="0.25">
      <c r="A87" s="443" t="s">
        <v>179</v>
      </c>
      <c r="B87" s="452"/>
      <c r="C87" s="421"/>
      <c r="D87" s="421"/>
      <c r="E87" s="419"/>
      <c r="F87" s="307"/>
      <c r="G87" s="312"/>
      <c r="H87" s="250">
        <f>BM87+DI87+FE87+HB87+IX87+LF87+NB87+OX87+QT87+SP87</f>
        <v>0</v>
      </c>
      <c r="I87" s="250">
        <f>BN87+DJ87+FF87+HC87+IY87+LG87+NC87+OY87+QU87+SQ87</f>
        <v>0</v>
      </c>
      <c r="J87" s="238">
        <f t="shared" si="340"/>
        <v>0</v>
      </c>
      <c r="K87" s="250">
        <f t="shared" si="341"/>
        <v>0</v>
      </c>
      <c r="L87" s="250"/>
      <c r="M87" s="250"/>
      <c r="N87" s="250"/>
      <c r="O87" s="238">
        <f t="shared" si="342"/>
        <v>0</v>
      </c>
      <c r="P87" s="250">
        <f>BU87+DQ87+FM87+HJ87+JF87+LN87+NJ87+PF87+RB87+SX87</f>
        <v>0</v>
      </c>
      <c r="Q87" s="250">
        <f>BV87+DR87+FN87+HK87+JG87+LO87+NK87+PG87+RC87+SY87</f>
        <v>0</v>
      </c>
      <c r="R87" s="250">
        <f>BW87+DS87+FO87+HL87+JH87+LP87+NL87+PH87+RD87+SZ87</f>
        <v>0</v>
      </c>
      <c r="S87" s="238">
        <f t="shared" si="254"/>
        <v>0</v>
      </c>
      <c r="T87" s="250">
        <f>BY87+DU87+FQ87+HN87+JJ87+LR87+NN87+PJ87+RF87+TB87</f>
        <v>0</v>
      </c>
      <c r="U87" s="250">
        <f>BZ87+DV87+FR87+HO87+JK87+LS87+NO87+PK87+RG87+TC87</f>
        <v>0</v>
      </c>
      <c r="V87" s="250">
        <f>CA87+DW87+FS87+HP87+JL87+LT87+NP87+PL87+RH87+TD87</f>
        <v>0</v>
      </c>
      <c r="W87" s="238">
        <f t="shared" si="255"/>
        <v>0</v>
      </c>
      <c r="X87" s="250">
        <f>CC87+DY87+FU87+HR87+JN87+LV87+NR87+PN87+RJ87+TF87</f>
        <v>0</v>
      </c>
      <c r="Y87" s="250">
        <f>CD87+DZ87+FV87+HS87+JO87+LW87+NS87+PO87+RK87+TG87</f>
        <v>0</v>
      </c>
      <c r="Z87" s="250">
        <f>CE87+EA87+FW87+HT87+JP87+LX87+NT87+PP87+RL87+TH87</f>
        <v>0</v>
      </c>
      <c r="AA87" s="238">
        <f t="shared" si="256"/>
        <v>0</v>
      </c>
      <c r="AB87" s="250">
        <f>CG87+EC87+FY87+HV87+JR87+LZ87+NV87+PR87+RN87+TJ87</f>
        <v>0</v>
      </c>
      <c r="AC87" s="250">
        <f>CH87+ED87+FZ87+HW87+JS87+MA87+NW87+PS87+RO87+TK87</f>
        <v>0</v>
      </c>
      <c r="AD87" s="250">
        <f>CI87+EE87+GA87+HX87+JT87+MB87+NX87+PT87+RP87+TL87</f>
        <v>0</v>
      </c>
      <c r="AE87" s="250">
        <f t="shared" si="257"/>
        <v>0</v>
      </c>
      <c r="AF87" s="238">
        <f t="shared" si="343"/>
        <v>0</v>
      </c>
      <c r="AG87" s="250">
        <f>CL87+EH87+GD87+IA87+JW87+ME87+OA87+PW87+RS87+TO87</f>
        <v>0</v>
      </c>
      <c r="AH87" s="250">
        <f>CM87+EI87+GE87+IB87+JZ87+MF87+OB87+PX87+RT87+TP87</f>
        <v>0</v>
      </c>
      <c r="AI87" s="250">
        <f>CN87+EJ87+GF87+IC87+KA87+MG87+OC87+PY87+RU87+TQ87</f>
        <v>0</v>
      </c>
      <c r="AJ87" s="238">
        <f t="shared" si="258"/>
        <v>0</v>
      </c>
      <c r="AK87" s="250">
        <f>CP87+EL87+GH87+IE87+KC87+MI87+OE87+QA87+RW87+TS87</f>
        <v>0</v>
      </c>
      <c r="AL87" s="250">
        <f>CQ87+EM87+GI87+IF87+KD87+MJ87+OF87+QB87+RX87+TT87</f>
        <v>0</v>
      </c>
      <c r="AM87" s="250">
        <f>CR87+EN87+GJ87+IG87+KE87+MK87+OG87+QC87+RY87+TU87</f>
        <v>0</v>
      </c>
      <c r="AN87" s="238">
        <f t="shared" si="259"/>
        <v>0</v>
      </c>
      <c r="AO87" s="250">
        <f>CT87+EP87+GL87+II87+KG87+MM87+OI87+QE87+SA87+TW87</f>
        <v>0</v>
      </c>
      <c r="AP87" s="250">
        <f>CU87+EQ87+GM87+IJ87+KH87+MN87+OJ87+QF87+SB87+TX87</f>
        <v>0</v>
      </c>
      <c r="AQ87" s="250">
        <f>CV87+ER87+GN87+IK87+KI87+MO87+OK87+QG87+SC87+TY87</f>
        <v>0</v>
      </c>
      <c r="AR87" s="238">
        <f t="shared" si="260"/>
        <v>0</v>
      </c>
      <c r="AS87" s="250">
        <f>CX87+ET87+GP87+IM87+KK87+MQ87+OM87+QI87+SE87+UA87</f>
        <v>0</v>
      </c>
      <c r="AT87" s="250">
        <f>CY87+EU87+GQ87+IN87+KL87+MR87+ON87+QJ87+SF87+UB87</f>
        <v>0</v>
      </c>
      <c r="AU87" s="250">
        <f>CZ87+EV87+GR87+IO87+KM87+MS87+OO87+QK87+SG87+UC87</f>
        <v>0</v>
      </c>
      <c r="AV87" s="238">
        <f t="shared" si="261"/>
        <v>0</v>
      </c>
      <c r="AW87" s="238">
        <f t="shared" si="344"/>
        <v>0</v>
      </c>
      <c r="AX87" s="250">
        <f t="shared" si="461"/>
        <v>0</v>
      </c>
      <c r="AY87" s="238">
        <f t="shared" si="345"/>
        <v>0</v>
      </c>
      <c r="AZ87" s="238">
        <f>DE87+FA87+GW87+IT87+KR87+MX87+OT87+QP87+SL87+UH87</f>
        <v>0</v>
      </c>
      <c r="BA87" s="238">
        <f>DF87+FB87+GX87+IU87+KS87+MY87+OU87+QQ87+SM87+UI87</f>
        <v>0</v>
      </c>
      <c r="BB87" s="239">
        <f>CK87+EG87+GC87+HZ87+JV87+MD87+NZ87+PV87+RR87+TN87</f>
        <v>0</v>
      </c>
      <c r="BC87" s="239">
        <f t="shared" si="450"/>
        <v>0</v>
      </c>
      <c r="BD87" s="238">
        <f>AZ87-DE87-FA87-GW87-IT87-KR87-MX87-OT87-QP87-SL87-UH87</f>
        <v>0</v>
      </c>
      <c r="BE87" s="240"/>
      <c r="BF87" s="241">
        <f t="shared" si="449"/>
        <v>0</v>
      </c>
      <c r="BG87" s="241">
        <f t="shared" si="451"/>
        <v>0</v>
      </c>
      <c r="BH87" s="242"/>
      <c r="BI87" s="242"/>
      <c r="BJ87" s="241"/>
      <c r="BK87" s="294"/>
      <c r="BL87" s="251">
        <f>DI87+FE87+HB87+IX87+LF87+NB87+OX87+QT87+SP87</f>
        <v>0</v>
      </c>
      <c r="BM87" s="294"/>
      <c r="BN87" s="251"/>
      <c r="BO87" s="238">
        <f t="shared" si="346"/>
        <v>0</v>
      </c>
      <c r="BP87" s="251">
        <f t="shared" si="347"/>
        <v>0</v>
      </c>
      <c r="BQ87" s="251"/>
      <c r="BR87" s="251"/>
      <c r="BS87" s="251"/>
      <c r="BT87" s="238">
        <f t="shared" si="348"/>
        <v>0</v>
      </c>
      <c r="BU87" s="251"/>
      <c r="BV87" s="251"/>
      <c r="BW87" s="251"/>
      <c r="BX87" s="238">
        <f t="shared" si="462"/>
        <v>0</v>
      </c>
      <c r="BY87" s="251"/>
      <c r="BZ87" s="251"/>
      <c r="CA87" s="251"/>
      <c r="CB87" s="238">
        <f t="shared" si="463"/>
        <v>0</v>
      </c>
      <c r="CC87" s="251"/>
      <c r="CD87" s="251"/>
      <c r="CE87" s="251"/>
      <c r="CF87" s="238">
        <f t="shared" si="464"/>
        <v>0</v>
      </c>
      <c r="CG87" s="251"/>
      <c r="CH87" s="251"/>
      <c r="CI87" s="251"/>
      <c r="CJ87" s="251">
        <f t="shared" si="390"/>
        <v>0</v>
      </c>
      <c r="CK87" s="238">
        <f t="shared" si="465"/>
        <v>0</v>
      </c>
      <c r="CL87" s="251"/>
      <c r="CM87" s="251"/>
      <c r="CN87" s="251"/>
      <c r="CO87" s="238">
        <f t="shared" si="427"/>
        <v>0</v>
      </c>
      <c r="CP87" s="251"/>
      <c r="CQ87" s="251"/>
      <c r="CR87" s="251"/>
      <c r="CS87" s="238">
        <f t="shared" si="428"/>
        <v>0</v>
      </c>
      <c r="CT87" s="251"/>
      <c r="CU87" s="251"/>
      <c r="CV87" s="251"/>
      <c r="CW87" s="238">
        <f t="shared" si="445"/>
        <v>0</v>
      </c>
      <c r="CX87" s="251"/>
      <c r="CY87" s="251"/>
      <c r="CZ87" s="251"/>
      <c r="DA87" s="251">
        <f t="shared" si="391"/>
        <v>0</v>
      </c>
      <c r="DB87" s="238">
        <f t="shared" si="349"/>
        <v>0</v>
      </c>
      <c r="DC87" s="251"/>
      <c r="DD87" s="251">
        <f t="shared" si="466"/>
        <v>0</v>
      </c>
      <c r="DE87" s="238"/>
      <c r="DF87" s="238"/>
      <c r="DG87" s="243">
        <f t="shared" si="467"/>
        <v>0</v>
      </c>
      <c r="DH87" s="244"/>
      <c r="DI87" s="250"/>
      <c r="DJ87" s="250"/>
      <c r="DK87" s="250">
        <f t="shared" si="350"/>
        <v>0</v>
      </c>
      <c r="DL87" s="250">
        <f t="shared" si="351"/>
        <v>0</v>
      </c>
      <c r="DM87" s="250"/>
      <c r="DN87" s="250"/>
      <c r="DO87" s="250"/>
      <c r="DP87" s="238">
        <f t="shared" si="352"/>
        <v>0</v>
      </c>
      <c r="DQ87" s="250"/>
      <c r="DR87" s="250"/>
      <c r="DS87" s="250"/>
      <c r="DT87" s="238">
        <f t="shared" si="468"/>
        <v>0</v>
      </c>
      <c r="DU87" s="250"/>
      <c r="DV87" s="250"/>
      <c r="DW87" s="250"/>
      <c r="DX87" s="238">
        <f t="shared" si="266"/>
        <v>0</v>
      </c>
      <c r="DY87" s="250"/>
      <c r="DZ87" s="250"/>
      <c r="EA87" s="250"/>
      <c r="EB87" s="238">
        <f t="shared" si="267"/>
        <v>0</v>
      </c>
      <c r="EC87" s="250"/>
      <c r="ED87" s="250"/>
      <c r="EE87" s="250"/>
      <c r="EF87" s="265">
        <f t="shared" si="469"/>
        <v>0</v>
      </c>
      <c r="EG87" s="259">
        <f t="shared" si="353"/>
        <v>0</v>
      </c>
      <c r="EH87" s="250"/>
      <c r="EI87" s="250"/>
      <c r="EJ87" s="250"/>
      <c r="EK87" s="238">
        <f t="shared" si="470"/>
        <v>0</v>
      </c>
      <c r="EL87" s="250"/>
      <c r="EM87" s="250"/>
      <c r="EN87" s="250"/>
      <c r="EO87" s="238">
        <f t="shared" si="471"/>
        <v>0</v>
      </c>
      <c r="EP87" s="250"/>
      <c r="EQ87" s="250"/>
      <c r="ER87" s="250"/>
      <c r="ES87" s="238">
        <f t="shared" si="268"/>
        <v>0</v>
      </c>
      <c r="ET87" s="250"/>
      <c r="EU87" s="250"/>
      <c r="EV87" s="250"/>
      <c r="EW87" s="265">
        <f t="shared" si="472"/>
        <v>0</v>
      </c>
      <c r="EX87" s="260">
        <f t="shared" si="269"/>
        <v>0</v>
      </c>
      <c r="EY87" s="238">
        <f t="shared" si="354"/>
        <v>0</v>
      </c>
      <c r="EZ87" s="250">
        <f t="shared" si="473"/>
        <v>0</v>
      </c>
      <c r="FA87" s="238"/>
      <c r="FB87" s="238"/>
      <c r="FC87" s="246">
        <f t="shared" si="474"/>
        <v>0</v>
      </c>
      <c r="FD87" s="244"/>
      <c r="FE87" s="250"/>
      <c r="FF87" s="250"/>
      <c r="FG87" s="250">
        <f t="shared" si="355"/>
        <v>0</v>
      </c>
      <c r="FH87" s="250">
        <f t="shared" si="356"/>
        <v>0</v>
      </c>
      <c r="FI87" s="250"/>
      <c r="FJ87" s="250"/>
      <c r="FK87" s="250"/>
      <c r="FL87" s="238">
        <f t="shared" si="357"/>
        <v>0</v>
      </c>
      <c r="FM87" s="250"/>
      <c r="FN87" s="250"/>
      <c r="FO87" s="250"/>
      <c r="FP87" s="238">
        <f t="shared" si="475"/>
        <v>0</v>
      </c>
      <c r="FQ87" s="250"/>
      <c r="FR87" s="250"/>
      <c r="FS87" s="250"/>
      <c r="FT87" s="238">
        <f t="shared" si="271"/>
        <v>0</v>
      </c>
      <c r="FU87" s="250"/>
      <c r="FV87" s="250"/>
      <c r="FW87" s="250"/>
      <c r="FX87" s="238">
        <f t="shared" si="272"/>
        <v>0</v>
      </c>
      <c r="FY87" s="250"/>
      <c r="FZ87" s="250"/>
      <c r="GA87" s="250"/>
      <c r="GB87" s="265">
        <f t="shared" si="476"/>
        <v>0</v>
      </c>
      <c r="GC87" s="259">
        <f t="shared" si="358"/>
        <v>0</v>
      </c>
      <c r="GD87" s="267"/>
      <c r="GE87" s="267"/>
      <c r="GF87" s="267"/>
      <c r="GG87" s="238">
        <f t="shared" si="477"/>
        <v>0</v>
      </c>
      <c r="GH87" s="267"/>
      <c r="GI87" s="267"/>
      <c r="GJ87" s="267"/>
      <c r="GK87" s="238">
        <f t="shared" si="274"/>
        <v>0</v>
      </c>
      <c r="GL87" s="267"/>
      <c r="GM87" s="267"/>
      <c r="GN87" s="250"/>
      <c r="GO87" s="238">
        <f t="shared" si="275"/>
        <v>0</v>
      </c>
      <c r="GP87" s="250"/>
      <c r="GQ87" s="250"/>
      <c r="GR87" s="250"/>
      <c r="GS87" s="265">
        <f t="shared" si="478"/>
        <v>0</v>
      </c>
      <c r="GT87" s="260">
        <f t="shared" si="276"/>
        <v>0</v>
      </c>
      <c r="GU87" s="238">
        <f t="shared" si="359"/>
        <v>0</v>
      </c>
      <c r="GV87" s="250">
        <f t="shared" si="479"/>
        <v>0</v>
      </c>
      <c r="GW87" s="238"/>
      <c r="GX87" s="238"/>
      <c r="GY87" s="246">
        <f t="shared" si="480"/>
        <v>0</v>
      </c>
      <c r="GZ87" s="244"/>
      <c r="HA87" s="244"/>
      <c r="HB87" s="250"/>
      <c r="HC87" s="250"/>
      <c r="HD87" s="250">
        <f t="shared" si="392"/>
        <v>0</v>
      </c>
      <c r="HE87" s="250">
        <f t="shared" si="360"/>
        <v>0</v>
      </c>
      <c r="HF87" s="250"/>
      <c r="HG87" s="250"/>
      <c r="HH87" s="238"/>
      <c r="HI87" s="238">
        <f t="shared" si="361"/>
        <v>0</v>
      </c>
      <c r="HJ87" s="250"/>
      <c r="HK87" s="250"/>
      <c r="HL87" s="250"/>
      <c r="HM87" s="238">
        <f t="shared" si="481"/>
        <v>0</v>
      </c>
      <c r="HN87" s="250"/>
      <c r="HO87" s="250"/>
      <c r="HP87" s="250"/>
      <c r="HQ87" s="238">
        <f t="shared" si="278"/>
        <v>0</v>
      </c>
      <c r="HR87" s="250"/>
      <c r="HS87" s="250"/>
      <c r="HT87" s="250"/>
      <c r="HU87" s="238">
        <f t="shared" si="279"/>
        <v>0</v>
      </c>
      <c r="HV87" s="250"/>
      <c r="HW87" s="250"/>
      <c r="HX87" s="250"/>
      <c r="HY87" s="265">
        <f t="shared" si="482"/>
        <v>0</v>
      </c>
      <c r="HZ87" s="259">
        <f t="shared" si="280"/>
        <v>0</v>
      </c>
      <c r="IA87" s="250"/>
      <c r="IB87" s="250"/>
      <c r="IC87" s="250"/>
      <c r="ID87" s="238">
        <f t="shared" si="483"/>
        <v>0</v>
      </c>
      <c r="IE87" s="250"/>
      <c r="IF87" s="250"/>
      <c r="IG87" s="250"/>
      <c r="IH87" s="238">
        <f t="shared" si="282"/>
        <v>0</v>
      </c>
      <c r="II87" s="250"/>
      <c r="IJ87" s="250"/>
      <c r="IK87" s="250"/>
      <c r="IL87" s="238">
        <f t="shared" si="283"/>
        <v>0</v>
      </c>
      <c r="IM87" s="250"/>
      <c r="IN87" s="250"/>
      <c r="IO87" s="250"/>
      <c r="IP87" s="265">
        <f t="shared" si="284"/>
        <v>0</v>
      </c>
      <c r="IQ87" s="260">
        <f t="shared" si="285"/>
        <v>0</v>
      </c>
      <c r="IR87" s="238">
        <f t="shared" si="362"/>
        <v>0</v>
      </c>
      <c r="IS87" s="250">
        <f t="shared" si="484"/>
        <v>0</v>
      </c>
      <c r="IT87" s="238"/>
      <c r="IU87" s="238"/>
      <c r="IV87" s="246">
        <f t="shared" si="286"/>
        <v>0</v>
      </c>
      <c r="IW87" s="244"/>
      <c r="IX87" s="254"/>
      <c r="IY87" s="254"/>
      <c r="IZ87" s="247"/>
      <c r="JA87" s="254"/>
      <c r="JB87" s="254"/>
      <c r="JC87" s="254"/>
      <c r="JD87" s="254"/>
      <c r="JE87" s="247">
        <f t="shared" si="448"/>
        <v>0</v>
      </c>
      <c r="JF87" s="254"/>
      <c r="JG87" s="254"/>
      <c r="JH87" s="254"/>
      <c r="JI87" s="247">
        <f t="shared" si="394"/>
        <v>0</v>
      </c>
      <c r="JJ87" s="254"/>
      <c r="JK87" s="254"/>
      <c r="JL87" s="254"/>
      <c r="JM87" s="247"/>
      <c r="JN87" s="254"/>
      <c r="JO87" s="254"/>
      <c r="JP87" s="254"/>
      <c r="JQ87" s="247">
        <f t="shared" si="393"/>
        <v>0</v>
      </c>
      <c r="JR87" s="254"/>
      <c r="JS87" s="254"/>
      <c r="JT87" s="254"/>
      <c r="JU87" s="270"/>
      <c r="JV87" s="261">
        <f t="shared" si="395"/>
        <v>0</v>
      </c>
      <c r="JW87" s="558"/>
      <c r="JX87" s="588"/>
      <c r="JY87" s="589"/>
      <c r="JZ87" s="571"/>
      <c r="KA87" s="254"/>
      <c r="KB87" s="247">
        <f>JW87+JZ87+KA87</f>
        <v>0</v>
      </c>
      <c r="KC87" s="254"/>
      <c r="KD87" s="254"/>
      <c r="KE87" s="254"/>
      <c r="KF87" s="247"/>
      <c r="KG87" s="254"/>
      <c r="KH87" s="254"/>
      <c r="KI87" s="254"/>
      <c r="KJ87" s="247">
        <f t="shared" si="396"/>
        <v>0</v>
      </c>
      <c r="KK87" s="254"/>
      <c r="KL87" s="254"/>
      <c r="KM87" s="254"/>
      <c r="KN87" s="270"/>
      <c r="KO87" s="262">
        <f>JI87+KF87+KJ87+KN87</f>
        <v>0</v>
      </c>
      <c r="KP87" s="247"/>
      <c r="KQ87" s="254">
        <f>JE87-JV87</f>
        <v>0</v>
      </c>
      <c r="KR87" s="247"/>
      <c r="KS87" s="248"/>
      <c r="KT87" s="211">
        <f>JV87-KO87</f>
        <v>0</v>
      </c>
      <c r="KU87" s="211"/>
      <c r="KV87" s="211"/>
      <c r="KW87" s="211"/>
      <c r="KX87" s="211"/>
      <c r="KY87" s="211"/>
      <c r="KZ87" s="211"/>
      <c r="LA87" s="211"/>
      <c r="LB87" s="211"/>
      <c r="LC87" s="211"/>
      <c r="LD87" s="211"/>
      <c r="LF87" s="193"/>
      <c r="LG87" s="193"/>
      <c r="LH87" s="194">
        <f t="shared" si="363"/>
        <v>0</v>
      </c>
      <c r="LI87" s="193">
        <f t="shared" si="364"/>
        <v>0</v>
      </c>
      <c r="LJ87" s="193"/>
      <c r="LK87" s="193"/>
      <c r="LL87" s="193"/>
      <c r="LM87" s="194">
        <f t="shared" si="365"/>
        <v>0</v>
      </c>
      <c r="LN87" s="193"/>
      <c r="LO87" s="193"/>
      <c r="LP87" s="193"/>
      <c r="LQ87" s="194">
        <f t="shared" si="408"/>
        <v>0</v>
      </c>
      <c r="LR87" s="193"/>
      <c r="LS87" s="193"/>
      <c r="LT87" s="193"/>
      <c r="LU87" s="194">
        <f t="shared" si="288"/>
        <v>0</v>
      </c>
      <c r="LV87" s="193"/>
      <c r="LW87" s="193"/>
      <c r="LX87" s="193"/>
      <c r="LY87" s="194">
        <f t="shared" si="289"/>
        <v>0</v>
      </c>
      <c r="LZ87" s="193"/>
      <c r="MA87" s="193"/>
      <c r="MB87" s="193"/>
      <c r="MC87" s="123">
        <f t="shared" si="452"/>
        <v>0</v>
      </c>
      <c r="MD87" s="121">
        <f t="shared" si="366"/>
        <v>0</v>
      </c>
      <c r="ME87" s="193"/>
      <c r="MF87" s="193"/>
      <c r="MG87" s="193"/>
      <c r="MH87" s="194">
        <f t="shared" si="429"/>
        <v>0</v>
      </c>
      <c r="MI87" s="193"/>
      <c r="MJ87" s="193"/>
      <c r="MK87" s="193"/>
      <c r="ML87" s="194">
        <f t="shared" si="430"/>
        <v>0</v>
      </c>
      <c r="MM87" s="193"/>
      <c r="MN87" s="193"/>
      <c r="MO87" s="193"/>
      <c r="MP87" s="194">
        <f t="shared" si="431"/>
        <v>0</v>
      </c>
      <c r="MQ87" s="193"/>
      <c r="MR87" s="193"/>
      <c r="MS87" s="193"/>
      <c r="MT87" s="123">
        <f t="shared" si="293"/>
        <v>0</v>
      </c>
      <c r="MU87" s="121">
        <f t="shared" si="367"/>
        <v>0</v>
      </c>
      <c r="MV87" s="17">
        <f t="shared" si="368"/>
        <v>0</v>
      </c>
      <c r="MW87" s="193">
        <f t="shared" si="453"/>
        <v>0</v>
      </c>
      <c r="MX87" s="194"/>
      <c r="MY87" s="194"/>
      <c r="MZ87" s="115">
        <f t="shared" si="485"/>
        <v>0</v>
      </c>
      <c r="NB87" s="193"/>
      <c r="NC87" s="193"/>
      <c r="ND87" s="194">
        <f t="shared" si="369"/>
        <v>0</v>
      </c>
      <c r="NE87" s="193"/>
      <c r="NF87" s="193"/>
      <c r="NG87" s="193"/>
      <c r="NH87" s="193"/>
      <c r="NI87" s="194">
        <f t="shared" si="370"/>
        <v>0</v>
      </c>
      <c r="NJ87" s="193"/>
      <c r="NK87" s="193"/>
      <c r="NL87" s="193"/>
      <c r="NM87" s="194">
        <f t="shared" si="410"/>
        <v>0</v>
      </c>
      <c r="NN87" s="193"/>
      <c r="NO87" s="193"/>
      <c r="NP87" s="193"/>
      <c r="NQ87" s="194">
        <f t="shared" si="295"/>
        <v>0</v>
      </c>
      <c r="NR87" s="193"/>
      <c r="NS87" s="193"/>
      <c r="NT87" s="193"/>
      <c r="NU87" s="194">
        <f t="shared" si="296"/>
        <v>0</v>
      </c>
      <c r="NV87" s="193"/>
      <c r="NW87" s="193"/>
      <c r="NX87" s="193"/>
      <c r="NY87" s="123">
        <f t="shared" si="454"/>
        <v>0</v>
      </c>
      <c r="NZ87" s="121">
        <f t="shared" si="297"/>
        <v>0</v>
      </c>
      <c r="OA87" s="189"/>
      <c r="OB87" s="189"/>
      <c r="OC87" s="189"/>
      <c r="OD87" s="194">
        <f t="shared" si="411"/>
        <v>0</v>
      </c>
      <c r="OE87" s="189"/>
      <c r="OF87" s="189"/>
      <c r="OG87" s="189"/>
      <c r="OH87" s="194">
        <f t="shared" si="299"/>
        <v>0</v>
      </c>
      <c r="OI87" s="193"/>
      <c r="OJ87" s="193"/>
      <c r="OK87" s="193"/>
      <c r="OL87" s="194">
        <f t="shared" si="300"/>
        <v>0</v>
      </c>
      <c r="OM87" s="193"/>
      <c r="ON87" s="193"/>
      <c r="OO87" s="193"/>
      <c r="OP87" s="123">
        <f t="shared" si="455"/>
        <v>0</v>
      </c>
      <c r="OQ87" s="122">
        <f t="shared" si="301"/>
        <v>0</v>
      </c>
      <c r="OR87" s="17">
        <f t="shared" si="371"/>
        <v>0</v>
      </c>
      <c r="OS87" s="193">
        <f t="shared" si="456"/>
        <v>0</v>
      </c>
      <c r="OT87" s="194"/>
      <c r="OU87" s="194"/>
      <c r="OV87" s="115">
        <f t="shared" si="302"/>
        <v>0</v>
      </c>
      <c r="OX87" s="193"/>
      <c r="OY87" s="193"/>
      <c r="OZ87" s="194">
        <f t="shared" si="372"/>
        <v>0</v>
      </c>
      <c r="PA87" s="193">
        <f t="shared" si="373"/>
        <v>0</v>
      </c>
      <c r="PB87" s="193"/>
      <c r="PC87" s="193"/>
      <c r="PD87" s="193"/>
      <c r="PE87" s="194">
        <f t="shared" si="374"/>
        <v>0</v>
      </c>
      <c r="PG87" s="189"/>
      <c r="PH87" s="193"/>
      <c r="PI87" s="194">
        <f t="shared" si="432"/>
        <v>0</v>
      </c>
      <c r="PJ87" s="193"/>
      <c r="PK87" s="193"/>
      <c r="PL87" s="193"/>
      <c r="PM87" s="194">
        <f t="shared" si="304"/>
        <v>0</v>
      </c>
      <c r="PN87" s="193"/>
      <c r="PO87" s="193"/>
      <c r="PP87" s="193"/>
      <c r="PQ87" s="194">
        <f t="shared" si="305"/>
        <v>0</v>
      </c>
      <c r="PR87" s="193"/>
      <c r="PS87" s="193"/>
      <c r="PT87" s="193"/>
      <c r="PU87" s="123">
        <f t="shared" si="457"/>
        <v>0</v>
      </c>
      <c r="PV87" s="121">
        <f t="shared" si="375"/>
        <v>0</v>
      </c>
      <c r="PW87" s="193"/>
      <c r="PX87" s="189"/>
      <c r="PY87" s="193"/>
      <c r="PZ87" s="194">
        <f t="shared" si="433"/>
        <v>0</v>
      </c>
      <c r="QA87" s="193"/>
      <c r="QB87" s="193"/>
      <c r="QC87" s="193"/>
      <c r="QD87" s="194">
        <f t="shared" si="434"/>
        <v>0</v>
      </c>
      <c r="QE87" s="193"/>
      <c r="QF87" s="193"/>
      <c r="QG87" s="193"/>
      <c r="QH87" s="194">
        <f t="shared" si="308"/>
        <v>0</v>
      </c>
      <c r="QI87" s="193"/>
      <c r="QJ87" s="193"/>
      <c r="QK87" s="193"/>
      <c r="QL87" s="123">
        <f t="shared" si="309"/>
        <v>0</v>
      </c>
      <c r="QM87" s="122">
        <f t="shared" si="310"/>
        <v>0</v>
      </c>
      <c r="QN87" s="17">
        <f t="shared" si="376"/>
        <v>0</v>
      </c>
      <c r="QO87" s="193">
        <f t="shared" si="458"/>
        <v>0</v>
      </c>
      <c r="QP87" s="194"/>
      <c r="QQ87" s="194"/>
      <c r="QR87" s="115">
        <f t="shared" si="486"/>
        <v>0</v>
      </c>
      <c r="QT87" s="193"/>
      <c r="QU87" s="193"/>
      <c r="QV87" s="194">
        <f t="shared" si="377"/>
        <v>0</v>
      </c>
      <c r="QW87" s="193">
        <f t="shared" si="378"/>
        <v>0</v>
      </c>
      <c r="QX87" s="193"/>
      <c r="QY87" s="193"/>
      <c r="QZ87" s="193"/>
      <c r="RA87" s="194">
        <f t="shared" si="379"/>
        <v>0</v>
      </c>
      <c r="RB87" s="193"/>
      <c r="RC87" s="193"/>
      <c r="RD87" s="193"/>
      <c r="RE87" s="194">
        <f t="shared" si="414"/>
        <v>0</v>
      </c>
      <c r="RF87" s="193"/>
      <c r="RG87" s="193"/>
      <c r="RH87" s="193"/>
      <c r="RI87" s="194">
        <f t="shared" si="312"/>
        <v>0</v>
      </c>
      <c r="RJ87" s="193"/>
      <c r="RK87" s="193"/>
      <c r="RL87" s="193"/>
      <c r="RM87" s="194">
        <f t="shared" si="313"/>
        <v>0</v>
      </c>
      <c r="RN87" s="193"/>
      <c r="RO87" s="193"/>
      <c r="RP87" s="193"/>
      <c r="RQ87" s="123">
        <f t="shared" si="314"/>
        <v>0</v>
      </c>
      <c r="RR87" s="121">
        <f t="shared" si="380"/>
        <v>0</v>
      </c>
      <c r="RS87" s="193"/>
      <c r="RT87" s="193"/>
      <c r="RU87" s="193"/>
      <c r="RV87" s="194">
        <f t="shared" si="435"/>
        <v>0</v>
      </c>
      <c r="RW87" s="193"/>
      <c r="RX87" s="193"/>
      <c r="RY87" s="193"/>
      <c r="RZ87" s="194">
        <f t="shared" si="436"/>
        <v>0</v>
      </c>
      <c r="SA87" s="193"/>
      <c r="SB87" s="193"/>
      <c r="SC87" s="193"/>
      <c r="SD87" s="194">
        <f t="shared" si="317"/>
        <v>0</v>
      </c>
      <c r="SE87" s="193"/>
      <c r="SF87" s="193"/>
      <c r="SG87" s="193"/>
      <c r="SH87" s="123">
        <f t="shared" si="318"/>
        <v>0</v>
      </c>
      <c r="SI87" s="122">
        <f t="shared" si="319"/>
        <v>0</v>
      </c>
      <c r="SJ87" s="17">
        <f t="shared" si="381"/>
        <v>0</v>
      </c>
      <c r="SK87" s="193">
        <f t="shared" si="459"/>
        <v>0</v>
      </c>
      <c r="SL87" s="194"/>
      <c r="SM87" s="194"/>
      <c r="SN87" s="115">
        <f t="shared" si="487"/>
        <v>0</v>
      </c>
      <c r="SP87" s="193"/>
      <c r="SQ87" s="193"/>
      <c r="SR87" s="194">
        <f t="shared" si="382"/>
        <v>0</v>
      </c>
      <c r="SS87" s="193">
        <f t="shared" si="383"/>
        <v>0</v>
      </c>
      <c r="ST87" s="193"/>
      <c r="SU87" s="193"/>
      <c r="SV87" s="193"/>
      <c r="SW87" s="194">
        <f t="shared" si="384"/>
        <v>0</v>
      </c>
      <c r="SX87" s="193"/>
      <c r="SY87" s="193"/>
      <c r="SZ87" s="193"/>
      <c r="TA87" s="194">
        <f t="shared" si="437"/>
        <v>0</v>
      </c>
      <c r="TB87" s="193"/>
      <c r="TC87" s="193"/>
      <c r="TD87" s="193"/>
      <c r="TE87" s="194">
        <f t="shared" si="438"/>
        <v>0</v>
      </c>
      <c r="TF87" s="193"/>
      <c r="TG87" s="193"/>
      <c r="TH87" s="193"/>
      <c r="TI87" s="194">
        <f t="shared" si="439"/>
        <v>0</v>
      </c>
      <c r="TJ87" s="193"/>
      <c r="TK87" s="193"/>
      <c r="TL87" s="193"/>
      <c r="TM87" s="123">
        <f t="shared" si="323"/>
        <v>0</v>
      </c>
      <c r="TN87" s="121">
        <f t="shared" si="440"/>
        <v>0</v>
      </c>
      <c r="TO87" s="193"/>
      <c r="TP87" s="193"/>
      <c r="TQ87" s="193"/>
      <c r="TR87" s="194">
        <f t="shared" si="441"/>
        <v>0</v>
      </c>
      <c r="TS87" s="193"/>
      <c r="TT87" s="193"/>
      <c r="TU87" s="193"/>
      <c r="TV87" s="194">
        <f t="shared" si="442"/>
        <v>0</v>
      </c>
      <c r="TW87" s="193"/>
      <c r="TX87" s="193"/>
      <c r="TY87" s="193"/>
      <c r="TZ87" s="194">
        <f t="shared" si="443"/>
        <v>0</v>
      </c>
      <c r="UA87" s="193"/>
      <c r="UB87" s="193"/>
      <c r="UC87" s="193"/>
      <c r="UD87" s="123">
        <f t="shared" si="328"/>
        <v>0</v>
      </c>
      <c r="UE87" s="122">
        <f t="shared" si="444"/>
        <v>0</v>
      </c>
      <c r="UF87" s="17">
        <f t="shared" si="385"/>
        <v>0</v>
      </c>
      <c r="UG87" s="193">
        <f t="shared" si="460"/>
        <v>0</v>
      </c>
      <c r="UH87" s="194"/>
      <c r="UI87" s="194"/>
      <c r="UJ87" s="194"/>
      <c r="UK87" s="115">
        <f t="shared" si="488"/>
        <v>0</v>
      </c>
      <c r="UL87" s="115">
        <f>CK87+EG87+GC87+HZ87+JV87+MD87+NZ87+PV87+RR87+TN87</f>
        <v>0</v>
      </c>
      <c r="UM87" s="115">
        <f>UL87-AF87</f>
        <v>0</v>
      </c>
      <c r="UN87" s="115">
        <f>DB87+EX87+GT87+IQ87+KO87+MU87+OQ87+QM87+SI87+UE87</f>
        <v>0</v>
      </c>
      <c r="UO87" s="115">
        <f>UN87-AW87</f>
        <v>0</v>
      </c>
      <c r="UP87" s="115"/>
      <c r="UQ87" s="115"/>
      <c r="UR87" s="115">
        <f>BU87+DQ87+FM87+HJ87+JF87+LN87+NJ87+PG87+RB87+SX87</f>
        <v>0</v>
      </c>
      <c r="US87" s="115">
        <f>UR87-P87</f>
        <v>0</v>
      </c>
      <c r="UT87" s="115"/>
      <c r="UU87" s="115"/>
      <c r="UV87" s="115"/>
      <c r="UW87" s="115">
        <f>H87</f>
        <v>0</v>
      </c>
      <c r="UX87" s="115">
        <f>AF87</f>
        <v>0</v>
      </c>
      <c r="UY87" s="115"/>
      <c r="UZ87" s="115"/>
      <c r="VA87" s="130">
        <f t="shared" si="386"/>
        <v>0</v>
      </c>
      <c r="VB87" s="193">
        <f>BM87+DI87+FE87+HB87+IX87+LF87+NB87+OX87+QT87+SP87</f>
        <v>0</v>
      </c>
      <c r="VC87" s="193">
        <f>BN87+DJ87+FF87+HC87+IY87+LG87+NC87+OY87+QU87+SQ87</f>
        <v>0</v>
      </c>
      <c r="VD87" s="194">
        <f t="shared" si="330"/>
        <v>0</v>
      </c>
      <c r="VE87" s="193">
        <f t="shared" si="387"/>
        <v>0</v>
      </c>
      <c r="VF87" s="193"/>
      <c r="VG87" s="193"/>
      <c r="VH87" s="193"/>
      <c r="VI87" s="194">
        <f t="shared" si="388"/>
        <v>0</v>
      </c>
      <c r="VJ87" s="193"/>
      <c r="VK87" s="193"/>
      <c r="VL87" s="193"/>
      <c r="VM87" s="194">
        <f t="shared" si="418"/>
        <v>0</v>
      </c>
      <c r="VN87" s="193"/>
      <c r="VO87" s="193"/>
      <c r="VP87" s="193"/>
      <c r="VQ87" s="194">
        <f t="shared" si="332"/>
        <v>0</v>
      </c>
      <c r="VR87" s="193"/>
      <c r="VS87" s="193"/>
      <c r="VT87" s="193"/>
      <c r="VU87" s="194">
        <f t="shared" si="333"/>
        <v>0</v>
      </c>
      <c r="VV87" s="193"/>
      <c r="VW87" s="193"/>
      <c r="VX87" s="193"/>
      <c r="VY87" s="193"/>
      <c r="VZ87" s="121">
        <f t="shared" si="334"/>
        <v>0</v>
      </c>
      <c r="WA87" s="189"/>
      <c r="WB87" s="189"/>
      <c r="WC87" s="189"/>
      <c r="WD87" s="194">
        <f t="shared" si="419"/>
        <v>0</v>
      </c>
      <c r="WE87" s="189"/>
      <c r="WF87" s="189"/>
      <c r="WG87" s="189"/>
      <c r="WH87" s="194">
        <f t="shared" si="336"/>
        <v>0</v>
      </c>
      <c r="WI87" s="189"/>
      <c r="WJ87" s="189"/>
      <c r="WK87" s="193"/>
      <c r="WL87" s="194">
        <f t="shared" si="337"/>
        <v>0</v>
      </c>
      <c r="WM87" s="193"/>
      <c r="WN87" s="193"/>
      <c r="WO87" s="193"/>
      <c r="WP87" s="193"/>
      <c r="WQ87" s="122">
        <f t="shared" si="338"/>
        <v>0</v>
      </c>
      <c r="WR87" s="129">
        <f t="shared" si="389"/>
        <v>0</v>
      </c>
      <c r="WS87" s="120"/>
      <c r="WT87" s="194"/>
      <c r="WU87" s="194"/>
      <c r="WV87" s="115">
        <f t="shared" si="339"/>
        <v>0</v>
      </c>
      <c r="WY87" s="115">
        <f>VI87-BT87-DP87-FL87-HI87-JE87-LM87-NI87-PE87-RA87-SW87</f>
        <v>0</v>
      </c>
      <c r="WZ87" s="115">
        <f>VD87-BO87-DK87-FG87-HD87-IZ87-LH87-ND87-OZ87-QV87-SR87</f>
        <v>0</v>
      </c>
    </row>
    <row r="88" spans="1:624" s="116" customFormat="1" ht="13.5" hidden="1" x14ac:dyDescent="0.25">
      <c r="A88" s="444"/>
      <c r="B88" s="416" t="s">
        <v>180</v>
      </c>
      <c r="C88" s="421"/>
      <c r="D88" s="421"/>
      <c r="E88" s="419"/>
      <c r="F88" s="307"/>
      <c r="G88" s="327" t="s">
        <v>181</v>
      </c>
      <c r="H88" s="250">
        <f>BM88+DI88+FE88+HB88+IX88+LF88+NB88+OX88+QT88+SP88</f>
        <v>0</v>
      </c>
      <c r="I88" s="250">
        <f>BN88+DJ88+FF88+HC88+IY88+LG88+NC88+OY88+QU88+SQ88</f>
        <v>0</v>
      </c>
      <c r="J88" s="238">
        <f t="shared" si="340"/>
        <v>0</v>
      </c>
      <c r="K88" s="250">
        <f t="shared" si="341"/>
        <v>0</v>
      </c>
      <c r="L88" s="250"/>
      <c r="M88" s="250"/>
      <c r="N88" s="250"/>
      <c r="O88" s="238">
        <f t="shared" si="342"/>
        <v>0</v>
      </c>
      <c r="P88" s="250">
        <f>BU88+DQ88+FM88+HJ88+JF88+LN88+NJ88+PF88+RB88+SX88</f>
        <v>432</v>
      </c>
      <c r="Q88" s="250">
        <f>BV88+DR88+FN88+HK88+JG88+LO88+NK88+PG88+RC88+SY88</f>
        <v>480</v>
      </c>
      <c r="R88" s="250">
        <f>BW88+DS88+FO88+HL88+JH88+LP88+NL88+PH88+RD88+SZ88</f>
        <v>0</v>
      </c>
      <c r="S88" s="238">
        <f t="shared" si="254"/>
        <v>912</v>
      </c>
      <c r="T88" s="250">
        <f>BY88+DU88+FQ88+HN88+JJ88+LR88+NN88+PJ88+RF88+TB88</f>
        <v>0</v>
      </c>
      <c r="U88" s="250">
        <f>BZ88+DV88+FR88+HO88+JK88+LS88+NO88+PK88+RG88+TC88</f>
        <v>0</v>
      </c>
      <c r="V88" s="250">
        <f>CA88+DW88+FS88+HP88+JL88+LT88+NP88+PL88+RH88+TD88</f>
        <v>0</v>
      </c>
      <c r="W88" s="238">
        <f t="shared" si="255"/>
        <v>0</v>
      </c>
      <c r="X88" s="250">
        <f>CC88+DY88+FU88+HR88+JN88+LV88+NR88+PN88+RJ88+TF88</f>
        <v>0</v>
      </c>
      <c r="Y88" s="250">
        <f>CD88+DZ88+FV88+HS88+JO88+LW88+NS88+PO88+RK88+TG88</f>
        <v>0</v>
      </c>
      <c r="Z88" s="250">
        <f>CE88+EA88+FW88+HT88+JP88+LX88+NT88+PP88+RL88+TH88</f>
        <v>0</v>
      </c>
      <c r="AA88" s="238">
        <f t="shared" si="256"/>
        <v>0</v>
      </c>
      <c r="AB88" s="250">
        <f>CG88+EC88+FY88+HV88+JR88+LZ88+NV88+PR88+RN88+TJ88</f>
        <v>0</v>
      </c>
      <c r="AC88" s="250">
        <f>CH88+ED88+FZ88+HW88+JS88+MA88+NW88+PS88+RO88+TK88</f>
        <v>0</v>
      </c>
      <c r="AD88" s="250">
        <f>CI88+EE88+GA88+HX88+JT88+MB88+NX88+PT88+RP88+TL88</f>
        <v>0</v>
      </c>
      <c r="AE88" s="250">
        <f t="shared" si="257"/>
        <v>0</v>
      </c>
      <c r="AF88" s="238">
        <f t="shared" si="343"/>
        <v>912</v>
      </c>
      <c r="AG88" s="250">
        <f>CL88+EH88+GD88+IA88+JW88+ME88+OA88+PW88+RS88+TO88</f>
        <v>432</v>
      </c>
      <c r="AH88" s="250">
        <f>CM88+EI88+GE88+IB88+JZ88+MF88+OB88+PX88+RT88+TP88</f>
        <v>480</v>
      </c>
      <c r="AI88" s="250">
        <f>CN88+EJ88+GF88+IC88+KA88+MG88+OC88+PY88+RU88+TQ88</f>
        <v>0</v>
      </c>
      <c r="AJ88" s="238">
        <f t="shared" si="258"/>
        <v>912</v>
      </c>
      <c r="AK88" s="250">
        <f>CP88+EL88+GH88+IE88+KC88+MI88+OE88+QA88+RW88+TS88</f>
        <v>0</v>
      </c>
      <c r="AL88" s="250">
        <f>CQ88+EM88+GI88+IF88+KD88+MJ88+OF88+QB88+RX88+TT88</f>
        <v>0</v>
      </c>
      <c r="AM88" s="250">
        <f>CR88+EN88+GJ88+IG88+KE88+MK88+OG88+QC88+RY88+TU88</f>
        <v>0</v>
      </c>
      <c r="AN88" s="238">
        <f t="shared" si="259"/>
        <v>0</v>
      </c>
      <c r="AO88" s="250">
        <f>CT88+EP88+GL88+II88+KG88+MM88+OI88+QE88+SA88+TW88</f>
        <v>0</v>
      </c>
      <c r="AP88" s="250">
        <f>CU88+EQ88+GM88+IJ88+KH88+MN88+OJ88+QF88+SB88+TX88</f>
        <v>0</v>
      </c>
      <c r="AQ88" s="250">
        <f>CV88+ER88+GN88+IK88+KI88+MO88+OK88+QG88+SC88+TY88</f>
        <v>0</v>
      </c>
      <c r="AR88" s="238">
        <f t="shared" si="260"/>
        <v>0</v>
      </c>
      <c r="AS88" s="250">
        <f>CX88+ET88+GP88+IM88+KK88+MQ88+OM88+QI88+SE88+UA88</f>
        <v>0</v>
      </c>
      <c r="AT88" s="250">
        <f>CY88+EU88+GQ88+IN88+KL88+MR88+ON88+QJ88+SF88+UB88</f>
        <v>0</v>
      </c>
      <c r="AU88" s="250">
        <f>CZ88+EV88+GR88+IO88+KM88+MS88+OO88+QK88+SG88+UC88</f>
        <v>0</v>
      </c>
      <c r="AV88" s="238">
        <f t="shared" si="261"/>
        <v>0</v>
      </c>
      <c r="AW88" s="238">
        <f t="shared" si="344"/>
        <v>912</v>
      </c>
      <c r="AX88" s="250">
        <f t="shared" si="461"/>
        <v>0</v>
      </c>
      <c r="AY88" s="238">
        <f t="shared" si="345"/>
        <v>-912</v>
      </c>
      <c r="AZ88" s="238">
        <f>DE88+FA88+GW88+IT88+KR88+MX88+OT88+QP88+SL88+UH88</f>
        <v>0</v>
      </c>
      <c r="BA88" s="238">
        <f>DF88+FB88+GX88+IU88+KS88+MY88+OU88+QQ88+SM88+UI88</f>
        <v>0</v>
      </c>
      <c r="BB88" s="239">
        <f>CK88+EG88+GC88+HZ88+JV88+MD88+NZ88+PV88+RR88+TN88</f>
        <v>912</v>
      </c>
      <c r="BC88" s="239">
        <f t="shared" si="450"/>
        <v>0</v>
      </c>
      <c r="BD88" s="238">
        <f>AZ88-DE88-FA88-GW88-IT88-KR88-MX88-OT88-QP88-SL88-UH88</f>
        <v>0</v>
      </c>
      <c r="BE88" s="240"/>
      <c r="BF88" s="241">
        <f t="shared" si="449"/>
        <v>0</v>
      </c>
      <c r="BG88" s="241">
        <f t="shared" si="451"/>
        <v>0</v>
      </c>
      <c r="BH88" s="242"/>
      <c r="BI88" s="242"/>
      <c r="BJ88" s="241"/>
      <c r="BK88" s="285"/>
      <c r="BL88" s="251">
        <f>DI88+FE88+HB88+IX88+LF88+NB88+OX88+QT88+SP88</f>
        <v>0</v>
      </c>
      <c r="BM88" s="285"/>
      <c r="BN88" s="251"/>
      <c r="BO88" s="238">
        <f t="shared" si="346"/>
        <v>0</v>
      </c>
      <c r="BP88" s="251">
        <f t="shared" si="347"/>
        <v>0</v>
      </c>
      <c r="BQ88" s="251"/>
      <c r="BR88" s="251"/>
      <c r="BS88" s="251"/>
      <c r="BT88" s="238">
        <f t="shared" si="348"/>
        <v>0</v>
      </c>
      <c r="BU88" s="251">
        <v>432</v>
      </c>
      <c r="BV88" s="251">
        <v>480</v>
      </c>
      <c r="BW88" s="251"/>
      <c r="BX88" s="238">
        <f t="shared" si="462"/>
        <v>912</v>
      </c>
      <c r="BY88" s="251"/>
      <c r="BZ88" s="251"/>
      <c r="CA88" s="251"/>
      <c r="CB88" s="238">
        <f t="shared" si="463"/>
        <v>0</v>
      </c>
      <c r="CC88" s="251"/>
      <c r="CD88" s="251"/>
      <c r="CE88" s="251"/>
      <c r="CF88" s="238">
        <f t="shared" si="464"/>
        <v>0</v>
      </c>
      <c r="CG88" s="251"/>
      <c r="CH88" s="251"/>
      <c r="CI88" s="251"/>
      <c r="CJ88" s="251">
        <f t="shared" si="390"/>
        <v>0</v>
      </c>
      <c r="CK88" s="238">
        <f t="shared" si="465"/>
        <v>912</v>
      </c>
      <c r="CL88" s="251">
        <v>432</v>
      </c>
      <c r="CM88" s="251">
        <v>480</v>
      </c>
      <c r="CN88" s="251"/>
      <c r="CO88" s="238">
        <f t="shared" si="427"/>
        <v>912</v>
      </c>
      <c r="CP88" s="251"/>
      <c r="CQ88" s="251"/>
      <c r="CR88" s="251"/>
      <c r="CS88" s="238">
        <f t="shared" si="428"/>
        <v>0</v>
      </c>
      <c r="CT88" s="251"/>
      <c r="CU88" s="251"/>
      <c r="CV88" s="251"/>
      <c r="CW88" s="238">
        <f t="shared" si="445"/>
        <v>0</v>
      </c>
      <c r="CX88" s="251"/>
      <c r="CY88" s="251"/>
      <c r="CZ88" s="251"/>
      <c r="DA88" s="251">
        <f t="shared" si="391"/>
        <v>0</v>
      </c>
      <c r="DB88" s="238">
        <f t="shared" si="349"/>
        <v>912</v>
      </c>
      <c r="DC88" s="251"/>
      <c r="DD88" s="251">
        <f t="shared" si="466"/>
        <v>-912</v>
      </c>
      <c r="DE88" s="238"/>
      <c r="DF88" s="238"/>
      <c r="DG88" s="243">
        <f t="shared" si="467"/>
        <v>0</v>
      </c>
      <c r="DH88" s="244"/>
      <c r="DI88" s="250"/>
      <c r="DJ88" s="250"/>
      <c r="DK88" s="250">
        <f t="shared" si="350"/>
        <v>0</v>
      </c>
      <c r="DL88" s="250">
        <f t="shared" si="351"/>
        <v>0</v>
      </c>
      <c r="DM88" s="250"/>
      <c r="DN88" s="250"/>
      <c r="DO88" s="250"/>
      <c r="DP88" s="238">
        <f t="shared" si="352"/>
        <v>0</v>
      </c>
      <c r="DQ88" s="250"/>
      <c r="DR88" s="250"/>
      <c r="DS88" s="250"/>
      <c r="DT88" s="238">
        <f t="shared" si="468"/>
        <v>0</v>
      </c>
      <c r="DU88" s="250"/>
      <c r="DV88" s="250"/>
      <c r="DW88" s="250"/>
      <c r="DX88" s="238">
        <f t="shared" si="266"/>
        <v>0</v>
      </c>
      <c r="DY88" s="250"/>
      <c r="DZ88" s="250"/>
      <c r="EA88" s="250"/>
      <c r="EB88" s="238">
        <f t="shared" si="267"/>
        <v>0</v>
      </c>
      <c r="EC88" s="250"/>
      <c r="ED88" s="250"/>
      <c r="EE88" s="250"/>
      <c r="EF88" s="265">
        <f t="shared" si="469"/>
        <v>0</v>
      </c>
      <c r="EG88" s="259">
        <f t="shared" si="353"/>
        <v>0</v>
      </c>
      <c r="EH88" s="250"/>
      <c r="EI88" s="250"/>
      <c r="EJ88" s="250"/>
      <c r="EK88" s="238">
        <f t="shared" si="470"/>
        <v>0</v>
      </c>
      <c r="EL88" s="250"/>
      <c r="EM88" s="250"/>
      <c r="EN88" s="250"/>
      <c r="EO88" s="238">
        <f t="shared" si="471"/>
        <v>0</v>
      </c>
      <c r="EP88" s="250"/>
      <c r="EQ88" s="250"/>
      <c r="ER88" s="250"/>
      <c r="ES88" s="238">
        <f t="shared" si="268"/>
        <v>0</v>
      </c>
      <c r="ET88" s="250"/>
      <c r="EU88" s="250"/>
      <c r="EV88" s="250"/>
      <c r="EW88" s="265">
        <f t="shared" si="472"/>
        <v>0</v>
      </c>
      <c r="EX88" s="260">
        <f t="shared" si="269"/>
        <v>0</v>
      </c>
      <c r="EY88" s="238">
        <f t="shared" si="354"/>
        <v>0</v>
      </c>
      <c r="EZ88" s="250">
        <f t="shared" si="473"/>
        <v>0</v>
      </c>
      <c r="FA88" s="238"/>
      <c r="FB88" s="238"/>
      <c r="FC88" s="246">
        <f t="shared" si="474"/>
        <v>0</v>
      </c>
      <c r="FD88" s="244"/>
      <c r="FE88" s="250"/>
      <c r="FF88" s="250"/>
      <c r="FG88" s="250">
        <f t="shared" si="355"/>
        <v>0</v>
      </c>
      <c r="FH88" s="250">
        <f t="shared" si="356"/>
        <v>0</v>
      </c>
      <c r="FI88" s="250"/>
      <c r="FJ88" s="250"/>
      <c r="FK88" s="250"/>
      <c r="FL88" s="238">
        <f t="shared" si="357"/>
        <v>0</v>
      </c>
      <c r="FM88" s="250"/>
      <c r="FN88" s="250"/>
      <c r="FO88" s="250"/>
      <c r="FP88" s="238">
        <f t="shared" si="475"/>
        <v>0</v>
      </c>
      <c r="FQ88" s="250"/>
      <c r="FR88" s="267"/>
      <c r="FS88" s="267"/>
      <c r="FT88" s="238">
        <f t="shared" si="271"/>
        <v>0</v>
      </c>
      <c r="FU88" s="250"/>
      <c r="FV88" s="250"/>
      <c r="FW88" s="250"/>
      <c r="FX88" s="238">
        <f t="shared" si="272"/>
        <v>0</v>
      </c>
      <c r="FY88" s="250"/>
      <c r="FZ88" s="250"/>
      <c r="GA88" s="250"/>
      <c r="GB88" s="265">
        <f t="shared" si="476"/>
        <v>0</v>
      </c>
      <c r="GC88" s="259">
        <f t="shared" si="358"/>
        <v>0</v>
      </c>
      <c r="GD88" s="267"/>
      <c r="GE88" s="267"/>
      <c r="GF88" s="267"/>
      <c r="GG88" s="238">
        <f t="shared" si="477"/>
        <v>0</v>
      </c>
      <c r="GH88" s="267"/>
      <c r="GI88" s="267"/>
      <c r="GJ88" s="267"/>
      <c r="GK88" s="238">
        <f t="shared" si="274"/>
        <v>0</v>
      </c>
      <c r="GL88" s="267"/>
      <c r="GM88" s="267"/>
      <c r="GN88" s="250"/>
      <c r="GO88" s="238">
        <f t="shared" si="275"/>
        <v>0</v>
      </c>
      <c r="GP88" s="250"/>
      <c r="GQ88" s="250"/>
      <c r="GR88" s="250"/>
      <c r="GS88" s="265">
        <f t="shared" si="478"/>
        <v>0</v>
      </c>
      <c r="GT88" s="260">
        <f t="shared" si="276"/>
        <v>0</v>
      </c>
      <c r="GU88" s="238">
        <f t="shared" si="359"/>
        <v>0</v>
      </c>
      <c r="GV88" s="250">
        <f t="shared" si="479"/>
        <v>0</v>
      </c>
      <c r="GW88" s="238"/>
      <c r="GX88" s="238"/>
      <c r="GY88" s="246">
        <f t="shared" si="480"/>
        <v>0</v>
      </c>
      <c r="GZ88" s="244"/>
      <c r="HA88" s="244"/>
      <c r="HB88" s="250"/>
      <c r="HC88" s="250"/>
      <c r="HD88" s="250">
        <f t="shared" si="392"/>
        <v>0</v>
      </c>
      <c r="HE88" s="250">
        <f t="shared" si="360"/>
        <v>0</v>
      </c>
      <c r="HF88" s="250"/>
      <c r="HG88" s="250"/>
      <c r="HH88" s="238"/>
      <c r="HI88" s="238">
        <f t="shared" si="361"/>
        <v>0</v>
      </c>
      <c r="HJ88" s="250"/>
      <c r="HK88" s="250"/>
      <c r="HL88" s="250"/>
      <c r="HM88" s="238">
        <f t="shared" si="481"/>
        <v>0</v>
      </c>
      <c r="HN88" s="250"/>
      <c r="HO88" s="267"/>
      <c r="HP88" s="267"/>
      <c r="HQ88" s="238">
        <f t="shared" si="278"/>
        <v>0</v>
      </c>
      <c r="HR88" s="250"/>
      <c r="HS88" s="250"/>
      <c r="HT88" s="250"/>
      <c r="HU88" s="238">
        <f t="shared" si="279"/>
        <v>0</v>
      </c>
      <c r="HV88" s="250"/>
      <c r="HW88" s="250"/>
      <c r="HX88" s="250"/>
      <c r="HY88" s="265">
        <f t="shared" si="482"/>
        <v>0</v>
      </c>
      <c r="HZ88" s="259">
        <f t="shared" si="280"/>
        <v>0</v>
      </c>
      <c r="IA88" s="250"/>
      <c r="IB88" s="250"/>
      <c r="IC88" s="250"/>
      <c r="ID88" s="238">
        <f t="shared" si="483"/>
        <v>0</v>
      </c>
      <c r="IE88" s="250"/>
      <c r="IF88" s="267"/>
      <c r="IG88" s="267"/>
      <c r="IH88" s="238">
        <f t="shared" si="282"/>
        <v>0</v>
      </c>
      <c r="II88" s="250"/>
      <c r="IJ88" s="250"/>
      <c r="IK88" s="250"/>
      <c r="IL88" s="238">
        <f t="shared" si="283"/>
        <v>0</v>
      </c>
      <c r="IM88" s="250"/>
      <c r="IN88" s="250"/>
      <c r="IO88" s="250"/>
      <c r="IP88" s="265">
        <f t="shared" si="284"/>
        <v>0</v>
      </c>
      <c r="IQ88" s="260">
        <f t="shared" si="285"/>
        <v>0</v>
      </c>
      <c r="IR88" s="238">
        <f t="shared" si="362"/>
        <v>0</v>
      </c>
      <c r="IS88" s="250">
        <f t="shared" si="484"/>
        <v>0</v>
      </c>
      <c r="IT88" s="238"/>
      <c r="IU88" s="238"/>
      <c r="IV88" s="246">
        <f t="shared" si="286"/>
        <v>0</v>
      </c>
      <c r="IW88" s="244"/>
      <c r="IX88" s="254"/>
      <c r="IY88" s="254"/>
      <c r="IZ88" s="247"/>
      <c r="JA88" s="254"/>
      <c r="JB88" s="254"/>
      <c r="JC88" s="254"/>
      <c r="JD88" s="254"/>
      <c r="JE88" s="247">
        <f t="shared" si="448"/>
        <v>0</v>
      </c>
      <c r="JF88" s="254"/>
      <c r="JG88" s="254"/>
      <c r="JH88" s="254"/>
      <c r="JI88" s="247">
        <f t="shared" si="394"/>
        <v>0</v>
      </c>
      <c r="JJ88" s="254"/>
      <c r="JK88" s="269"/>
      <c r="JL88" s="269"/>
      <c r="JM88" s="247"/>
      <c r="JN88" s="254"/>
      <c r="JO88" s="254"/>
      <c r="JP88" s="254"/>
      <c r="JQ88" s="247">
        <f t="shared" si="393"/>
        <v>0</v>
      </c>
      <c r="JR88" s="254"/>
      <c r="JS88" s="254"/>
      <c r="JT88" s="254"/>
      <c r="JU88" s="270"/>
      <c r="JV88" s="261">
        <f t="shared" si="395"/>
        <v>0</v>
      </c>
      <c r="JW88" s="558"/>
      <c r="JX88" s="588"/>
      <c r="JY88" s="589"/>
      <c r="JZ88" s="571"/>
      <c r="KA88" s="254"/>
      <c r="KB88" s="247">
        <f>JW88+JZ88+KA88</f>
        <v>0</v>
      </c>
      <c r="KC88" s="254"/>
      <c r="KD88" s="269"/>
      <c r="KE88" s="269"/>
      <c r="KF88" s="247"/>
      <c r="KG88" s="254"/>
      <c r="KH88" s="254"/>
      <c r="KI88" s="254"/>
      <c r="KJ88" s="247">
        <f t="shared" si="396"/>
        <v>0</v>
      </c>
      <c r="KK88" s="254"/>
      <c r="KL88" s="254"/>
      <c r="KM88" s="254"/>
      <c r="KN88" s="270"/>
      <c r="KO88" s="262">
        <f>JI88+KF88+KJ88+KN88</f>
        <v>0</v>
      </c>
      <c r="KP88" s="247"/>
      <c r="KQ88" s="254">
        <f>JE88-JV88</f>
        <v>0</v>
      </c>
      <c r="KR88" s="247"/>
      <c r="KS88" s="248"/>
      <c r="KT88" s="211">
        <f>JV88-KO88</f>
        <v>0</v>
      </c>
      <c r="KU88" s="211"/>
      <c r="KV88" s="211"/>
      <c r="KW88" s="211"/>
      <c r="KX88" s="211"/>
      <c r="KY88" s="211"/>
      <c r="KZ88" s="211"/>
      <c r="LA88" s="211"/>
      <c r="LB88" s="211"/>
      <c r="LC88" s="211"/>
      <c r="LD88" s="211"/>
      <c r="LF88" s="193"/>
      <c r="LG88" s="193"/>
      <c r="LH88" s="194">
        <f t="shared" si="363"/>
        <v>0</v>
      </c>
      <c r="LI88" s="193">
        <f t="shared" si="364"/>
        <v>0</v>
      </c>
      <c r="LJ88" s="193"/>
      <c r="LK88" s="193"/>
      <c r="LL88" s="193"/>
      <c r="LM88" s="194">
        <f t="shared" si="365"/>
        <v>0</v>
      </c>
      <c r="LN88" s="193"/>
      <c r="LO88" s="193"/>
      <c r="LP88" s="193"/>
      <c r="LQ88" s="194">
        <f t="shared" si="408"/>
        <v>0</v>
      </c>
      <c r="LR88" s="193"/>
      <c r="LS88" s="189"/>
      <c r="LT88" s="189"/>
      <c r="LU88" s="194">
        <f t="shared" si="288"/>
        <v>0</v>
      </c>
      <c r="LV88" s="193"/>
      <c r="LW88" s="193"/>
      <c r="LX88" s="193"/>
      <c r="LY88" s="194">
        <f t="shared" si="289"/>
        <v>0</v>
      </c>
      <c r="LZ88" s="193"/>
      <c r="MA88" s="193"/>
      <c r="MB88" s="193"/>
      <c r="MC88" s="123">
        <f t="shared" si="452"/>
        <v>0</v>
      </c>
      <c r="MD88" s="121">
        <f t="shared" si="366"/>
        <v>0</v>
      </c>
      <c r="ME88" s="193"/>
      <c r="MF88" s="193"/>
      <c r="MG88" s="193"/>
      <c r="MH88" s="194">
        <f t="shared" si="429"/>
        <v>0</v>
      </c>
      <c r="MI88" s="193"/>
      <c r="MJ88" s="189"/>
      <c r="MK88" s="189"/>
      <c r="ML88" s="194">
        <f t="shared" si="430"/>
        <v>0</v>
      </c>
      <c r="MM88" s="193"/>
      <c r="MN88" s="193"/>
      <c r="MO88" s="193"/>
      <c r="MP88" s="194">
        <f t="shared" si="431"/>
        <v>0</v>
      </c>
      <c r="MQ88" s="193"/>
      <c r="MR88" s="193"/>
      <c r="MS88" s="193"/>
      <c r="MT88" s="123">
        <f t="shared" si="293"/>
        <v>0</v>
      </c>
      <c r="MU88" s="121">
        <f t="shared" si="367"/>
        <v>0</v>
      </c>
      <c r="MV88" s="17">
        <f t="shared" si="368"/>
        <v>0</v>
      </c>
      <c r="MW88" s="193">
        <f t="shared" si="453"/>
        <v>0</v>
      </c>
      <c r="MX88" s="194"/>
      <c r="MY88" s="194"/>
      <c r="MZ88" s="115">
        <f t="shared" si="485"/>
        <v>0</v>
      </c>
      <c r="NB88" s="193"/>
      <c r="NC88" s="193"/>
      <c r="ND88" s="194">
        <f t="shared" si="369"/>
        <v>0</v>
      </c>
      <c r="NE88" s="193"/>
      <c r="NF88" s="193"/>
      <c r="NG88" s="193"/>
      <c r="NH88" s="193"/>
      <c r="NI88" s="194">
        <f t="shared" si="370"/>
        <v>0</v>
      </c>
      <c r="NJ88" s="193"/>
      <c r="NK88" s="193"/>
      <c r="NL88" s="193"/>
      <c r="NM88" s="194">
        <f t="shared" si="410"/>
        <v>0</v>
      </c>
      <c r="NN88" s="193"/>
      <c r="NO88" s="189"/>
      <c r="NP88" s="189"/>
      <c r="NQ88" s="194">
        <f t="shared" si="295"/>
        <v>0</v>
      </c>
      <c r="NR88" s="193"/>
      <c r="NS88" s="193"/>
      <c r="NT88" s="193"/>
      <c r="NU88" s="194">
        <f t="shared" si="296"/>
        <v>0</v>
      </c>
      <c r="NV88" s="193"/>
      <c r="NW88" s="193"/>
      <c r="NX88" s="193"/>
      <c r="NY88" s="123">
        <f t="shared" si="454"/>
        <v>0</v>
      </c>
      <c r="NZ88" s="121">
        <f t="shared" si="297"/>
        <v>0</v>
      </c>
      <c r="OA88" s="189"/>
      <c r="OB88" s="189"/>
      <c r="OC88" s="189"/>
      <c r="OD88" s="194">
        <f t="shared" si="411"/>
        <v>0</v>
      </c>
      <c r="OE88" s="189"/>
      <c r="OF88" s="189"/>
      <c r="OG88" s="189"/>
      <c r="OH88" s="194">
        <f t="shared" si="299"/>
        <v>0</v>
      </c>
      <c r="OI88" s="193"/>
      <c r="OJ88" s="193"/>
      <c r="OK88" s="193"/>
      <c r="OL88" s="194">
        <f t="shared" si="300"/>
        <v>0</v>
      </c>
      <c r="OM88" s="193"/>
      <c r="ON88" s="193"/>
      <c r="OO88" s="193"/>
      <c r="OP88" s="123">
        <f t="shared" si="455"/>
        <v>0</v>
      </c>
      <c r="OQ88" s="122">
        <f t="shared" si="301"/>
        <v>0</v>
      </c>
      <c r="OR88" s="17">
        <f t="shared" si="371"/>
        <v>0</v>
      </c>
      <c r="OS88" s="193">
        <f t="shared" si="456"/>
        <v>0</v>
      </c>
      <c r="OT88" s="194"/>
      <c r="OU88" s="194"/>
      <c r="OV88" s="115">
        <f t="shared" si="302"/>
        <v>0</v>
      </c>
      <c r="OX88" s="193"/>
      <c r="OY88" s="193"/>
      <c r="OZ88" s="194">
        <f t="shared" si="372"/>
        <v>0</v>
      </c>
      <c r="PA88" s="193">
        <f t="shared" si="373"/>
        <v>0</v>
      </c>
      <c r="PB88" s="193"/>
      <c r="PC88" s="193"/>
      <c r="PD88" s="193"/>
      <c r="PE88" s="194">
        <f t="shared" si="374"/>
        <v>0</v>
      </c>
      <c r="PG88" s="189"/>
      <c r="PH88" s="193"/>
      <c r="PI88" s="194">
        <f t="shared" si="432"/>
        <v>0</v>
      </c>
      <c r="PJ88" s="193"/>
      <c r="PK88" s="189"/>
      <c r="PL88" s="189"/>
      <c r="PM88" s="194">
        <f t="shared" si="304"/>
        <v>0</v>
      </c>
      <c r="PN88" s="193"/>
      <c r="PO88" s="193"/>
      <c r="PP88" s="193"/>
      <c r="PQ88" s="194">
        <f t="shared" si="305"/>
        <v>0</v>
      </c>
      <c r="PR88" s="193"/>
      <c r="PS88" s="193"/>
      <c r="PT88" s="193"/>
      <c r="PU88" s="123">
        <f t="shared" si="457"/>
        <v>0</v>
      </c>
      <c r="PV88" s="121">
        <f t="shared" si="375"/>
        <v>0</v>
      </c>
      <c r="PW88" s="193"/>
      <c r="PX88" s="189"/>
      <c r="PY88" s="193"/>
      <c r="PZ88" s="194">
        <f t="shared" si="433"/>
        <v>0</v>
      </c>
      <c r="QA88" s="193"/>
      <c r="QB88" s="189"/>
      <c r="QC88" s="189"/>
      <c r="QD88" s="194">
        <f t="shared" si="434"/>
        <v>0</v>
      </c>
      <c r="QE88" s="193"/>
      <c r="QF88" s="193"/>
      <c r="QG88" s="193"/>
      <c r="QH88" s="194">
        <f t="shared" si="308"/>
        <v>0</v>
      </c>
      <c r="QI88" s="193"/>
      <c r="QJ88" s="193"/>
      <c r="QK88" s="193"/>
      <c r="QL88" s="123">
        <f t="shared" si="309"/>
        <v>0</v>
      </c>
      <c r="QM88" s="122">
        <f t="shared" si="310"/>
        <v>0</v>
      </c>
      <c r="QN88" s="17">
        <f t="shared" si="376"/>
        <v>0</v>
      </c>
      <c r="QO88" s="193">
        <f t="shared" si="458"/>
        <v>0</v>
      </c>
      <c r="QP88" s="194"/>
      <c r="QQ88" s="194"/>
      <c r="QR88" s="115">
        <f t="shared" si="486"/>
        <v>0</v>
      </c>
      <c r="QT88" s="193"/>
      <c r="QU88" s="193"/>
      <c r="QV88" s="194">
        <f t="shared" si="377"/>
        <v>0</v>
      </c>
      <c r="QW88" s="193">
        <f t="shared" si="378"/>
        <v>0</v>
      </c>
      <c r="QX88" s="193"/>
      <c r="QY88" s="193"/>
      <c r="QZ88" s="193"/>
      <c r="RA88" s="194">
        <f t="shared" si="379"/>
        <v>0</v>
      </c>
      <c r="RB88" s="193"/>
      <c r="RC88" s="193"/>
      <c r="RD88" s="193"/>
      <c r="RE88" s="194">
        <f t="shared" si="414"/>
        <v>0</v>
      </c>
      <c r="RF88" s="193"/>
      <c r="RG88" s="189"/>
      <c r="RH88" s="189"/>
      <c r="RI88" s="194">
        <f t="shared" si="312"/>
        <v>0</v>
      </c>
      <c r="RJ88" s="193"/>
      <c r="RK88" s="193"/>
      <c r="RL88" s="193"/>
      <c r="RM88" s="194">
        <f t="shared" si="313"/>
        <v>0</v>
      </c>
      <c r="RN88" s="193"/>
      <c r="RO88" s="193"/>
      <c r="RP88" s="193"/>
      <c r="RQ88" s="123">
        <f t="shared" si="314"/>
        <v>0</v>
      </c>
      <c r="RR88" s="121">
        <f t="shared" si="380"/>
        <v>0</v>
      </c>
      <c r="RS88" s="193"/>
      <c r="RT88" s="193"/>
      <c r="RU88" s="193"/>
      <c r="RV88" s="194">
        <f t="shared" si="435"/>
        <v>0</v>
      </c>
      <c r="RW88" s="193"/>
      <c r="RX88" s="189"/>
      <c r="RY88" s="189"/>
      <c r="RZ88" s="194">
        <f t="shared" si="436"/>
        <v>0</v>
      </c>
      <c r="SA88" s="193"/>
      <c r="SB88" s="193"/>
      <c r="SC88" s="193"/>
      <c r="SD88" s="194">
        <f t="shared" si="317"/>
        <v>0</v>
      </c>
      <c r="SE88" s="193"/>
      <c r="SF88" s="193"/>
      <c r="SG88" s="193"/>
      <c r="SH88" s="123">
        <f t="shared" si="318"/>
        <v>0</v>
      </c>
      <c r="SI88" s="122">
        <f t="shared" si="319"/>
        <v>0</v>
      </c>
      <c r="SJ88" s="17">
        <f t="shared" si="381"/>
        <v>0</v>
      </c>
      <c r="SK88" s="193">
        <f t="shared" si="459"/>
        <v>0</v>
      </c>
      <c r="SL88" s="194"/>
      <c r="SM88" s="194"/>
      <c r="SN88" s="115">
        <f t="shared" si="487"/>
        <v>0</v>
      </c>
      <c r="SP88" s="193"/>
      <c r="SQ88" s="193"/>
      <c r="SR88" s="194">
        <f t="shared" si="382"/>
        <v>0</v>
      </c>
      <c r="SS88" s="193">
        <f t="shared" si="383"/>
        <v>0</v>
      </c>
      <c r="ST88" s="193"/>
      <c r="SU88" s="193"/>
      <c r="SV88" s="193"/>
      <c r="SW88" s="194">
        <f t="shared" si="384"/>
        <v>0</v>
      </c>
      <c r="SX88" s="193"/>
      <c r="SY88" s="193"/>
      <c r="SZ88" s="193"/>
      <c r="TA88" s="194">
        <f t="shared" si="437"/>
        <v>0</v>
      </c>
      <c r="TB88" s="193"/>
      <c r="TC88" s="189"/>
      <c r="TD88" s="189"/>
      <c r="TE88" s="194">
        <f t="shared" si="438"/>
        <v>0</v>
      </c>
      <c r="TF88" s="193"/>
      <c r="TG88" s="193"/>
      <c r="TH88" s="193"/>
      <c r="TI88" s="194">
        <f t="shared" si="439"/>
        <v>0</v>
      </c>
      <c r="TJ88" s="193"/>
      <c r="TK88" s="193"/>
      <c r="TL88" s="193"/>
      <c r="TM88" s="123">
        <f t="shared" si="323"/>
        <v>0</v>
      </c>
      <c r="TN88" s="121">
        <f t="shared" si="440"/>
        <v>0</v>
      </c>
      <c r="TO88" s="193"/>
      <c r="TP88" s="193"/>
      <c r="TQ88" s="193"/>
      <c r="TR88" s="194">
        <f t="shared" si="441"/>
        <v>0</v>
      </c>
      <c r="TS88" s="193"/>
      <c r="TT88" s="189"/>
      <c r="TU88" s="189"/>
      <c r="TV88" s="194">
        <f t="shared" si="442"/>
        <v>0</v>
      </c>
      <c r="TW88" s="193"/>
      <c r="TX88" s="193"/>
      <c r="TY88" s="193"/>
      <c r="TZ88" s="194">
        <f t="shared" si="443"/>
        <v>0</v>
      </c>
      <c r="UA88" s="193"/>
      <c r="UB88" s="193"/>
      <c r="UC88" s="193"/>
      <c r="UD88" s="123">
        <f t="shared" si="328"/>
        <v>0</v>
      </c>
      <c r="UE88" s="122">
        <f t="shared" si="444"/>
        <v>0</v>
      </c>
      <c r="UF88" s="17">
        <f t="shared" si="385"/>
        <v>0</v>
      </c>
      <c r="UG88" s="193">
        <f t="shared" si="460"/>
        <v>0</v>
      </c>
      <c r="UH88" s="194"/>
      <c r="UI88" s="194"/>
      <c r="UJ88" s="194"/>
      <c r="UK88" s="115">
        <f t="shared" si="488"/>
        <v>0</v>
      </c>
      <c r="UL88" s="115">
        <f>CK88+EG88+GC88+HZ88+JV88+MD88+NZ88+PV88+RR88+TN88</f>
        <v>912</v>
      </c>
      <c r="UM88" s="115">
        <f>UL88-AF88</f>
        <v>0</v>
      </c>
      <c r="UN88" s="115">
        <f>DB88+EX88+GT88+IQ88+KO88+MU88+OQ88+QM88+SI88+UE88</f>
        <v>912</v>
      </c>
      <c r="UO88" s="115">
        <f>UN88-AW88</f>
        <v>0</v>
      </c>
      <c r="UP88" s="115"/>
      <c r="UQ88" s="115"/>
      <c r="UR88" s="115">
        <f>BU88+DQ88+FM88+HJ88+JF88+LN88+NJ88+PG88+RB88+SX88</f>
        <v>432</v>
      </c>
      <c r="US88" s="115">
        <f>UR88-P88</f>
        <v>0</v>
      </c>
      <c r="UT88" s="115"/>
      <c r="UU88" s="115"/>
      <c r="UV88" s="115"/>
      <c r="UW88" s="115">
        <f>H88</f>
        <v>0</v>
      </c>
      <c r="UX88" s="115">
        <f>AF88</f>
        <v>912</v>
      </c>
      <c r="UY88" s="115"/>
      <c r="UZ88" s="115"/>
      <c r="VA88" s="130">
        <f t="shared" si="386"/>
        <v>0</v>
      </c>
      <c r="VB88" s="193">
        <f>BM88+DI88+FE88+HB88+IX88+LF88+NB88+OX88+QT88+SP88</f>
        <v>0</v>
      </c>
      <c r="VC88" s="193">
        <f>BN88+DJ88+FF88+HC88+IY88+LG88+NC88+OY88+QU88+SQ88</f>
        <v>0</v>
      </c>
      <c r="VD88" s="194">
        <f t="shared" si="330"/>
        <v>0</v>
      </c>
      <c r="VE88" s="193">
        <f t="shared" si="387"/>
        <v>0</v>
      </c>
      <c r="VF88" s="193"/>
      <c r="VG88" s="193"/>
      <c r="VH88" s="193"/>
      <c r="VI88" s="194">
        <f t="shared" si="388"/>
        <v>0</v>
      </c>
      <c r="VJ88" s="193"/>
      <c r="VK88" s="193"/>
      <c r="VL88" s="193"/>
      <c r="VM88" s="194">
        <f t="shared" si="418"/>
        <v>0</v>
      </c>
      <c r="VN88" s="193"/>
      <c r="VO88" s="189"/>
      <c r="VP88" s="189"/>
      <c r="VQ88" s="194">
        <f t="shared" si="332"/>
        <v>0</v>
      </c>
      <c r="VR88" s="193"/>
      <c r="VS88" s="193"/>
      <c r="VT88" s="193"/>
      <c r="VU88" s="194">
        <f t="shared" si="333"/>
        <v>0</v>
      </c>
      <c r="VV88" s="193"/>
      <c r="VW88" s="193"/>
      <c r="VX88" s="193"/>
      <c r="VY88" s="193"/>
      <c r="VZ88" s="121">
        <f t="shared" si="334"/>
        <v>0</v>
      </c>
      <c r="WA88" s="189"/>
      <c r="WB88" s="189"/>
      <c r="WC88" s="189"/>
      <c r="WD88" s="194">
        <f t="shared" si="419"/>
        <v>0</v>
      </c>
      <c r="WE88" s="189"/>
      <c r="WF88" s="189"/>
      <c r="WG88" s="189"/>
      <c r="WH88" s="194">
        <f t="shared" si="336"/>
        <v>0</v>
      </c>
      <c r="WI88" s="189"/>
      <c r="WJ88" s="189"/>
      <c r="WK88" s="193"/>
      <c r="WL88" s="194">
        <f t="shared" si="337"/>
        <v>0</v>
      </c>
      <c r="WM88" s="193"/>
      <c r="WN88" s="193"/>
      <c r="WO88" s="193"/>
      <c r="WP88" s="193"/>
      <c r="WQ88" s="122">
        <f t="shared" si="338"/>
        <v>0</v>
      </c>
      <c r="WR88" s="129">
        <f t="shared" si="389"/>
        <v>0</v>
      </c>
      <c r="WS88" s="120"/>
      <c r="WT88" s="194"/>
      <c r="WU88" s="194"/>
      <c r="WV88" s="115">
        <f t="shared" si="339"/>
        <v>0</v>
      </c>
      <c r="WY88" s="115">
        <f>VI88-BT88-DP88-FL88-HI88-JE88-LM88-NI88-PE88-RA88-SW88</f>
        <v>0</v>
      </c>
      <c r="WZ88" s="115">
        <f>VD88-BO88-DK88-FG88-HD88-IZ88-LH88-ND88-OZ88-QV88-SR88</f>
        <v>0</v>
      </c>
    </row>
    <row r="89" spans="1:624" s="116" customFormat="1" ht="13.5" hidden="1" x14ac:dyDescent="0.25">
      <c r="A89" s="444"/>
      <c r="B89" s="416" t="s">
        <v>182</v>
      </c>
      <c r="C89" s="421"/>
      <c r="D89" s="421"/>
      <c r="E89" s="419"/>
      <c r="F89" s="307"/>
      <c r="G89" s="328" t="s">
        <v>183</v>
      </c>
      <c r="H89" s="250">
        <f>BM89+DI89+FE89+HB89+IX89+LF89+NB89+OX89+QT89+SP89</f>
        <v>2921000</v>
      </c>
      <c r="I89" s="250">
        <f>BN89+DJ89+FF89+HC89+IY89+LG89+NC89+OY89+QU89+SQ89</f>
        <v>0</v>
      </c>
      <c r="J89" s="238">
        <f t="shared" si="340"/>
        <v>2921000</v>
      </c>
      <c r="K89" s="250">
        <f t="shared" si="341"/>
        <v>2921000</v>
      </c>
      <c r="L89" s="250"/>
      <c r="M89" s="250"/>
      <c r="N89" s="250"/>
      <c r="O89" s="238">
        <f t="shared" si="342"/>
        <v>2921000</v>
      </c>
      <c r="P89" s="250">
        <f>BU89+DQ89+FM89+HJ89+JF89+LN89+NJ89+PF89+RB89+SX89</f>
        <v>0</v>
      </c>
      <c r="Q89" s="250">
        <f>BV89+DR89+FN89+HK89+JG89+LO89+NK89+PG89+RC89+SY89</f>
        <v>36066.5</v>
      </c>
      <c r="R89" s="250">
        <f>BW89+DS89+FO89+HL89+JH89+LP89+NL89+PH89+RD89+SZ89</f>
        <v>0</v>
      </c>
      <c r="S89" s="238">
        <f t="shared" si="254"/>
        <v>36066.5</v>
      </c>
      <c r="T89" s="250">
        <f>BY89+DU89+FQ89+HN89+JJ89+LR89+NN89+PJ89+RF89+TB89</f>
        <v>0</v>
      </c>
      <c r="U89" s="250">
        <f>BZ89+DV89+FR89+HO89+JK89+LS89+NO89+PK89+RG89+TC89</f>
        <v>0</v>
      </c>
      <c r="V89" s="250">
        <f>CA89+DW89+FS89+HP89+JL89+LT89+NP89+PL89+RH89+TD89</f>
        <v>0</v>
      </c>
      <c r="W89" s="238">
        <f t="shared" si="255"/>
        <v>0</v>
      </c>
      <c r="X89" s="250">
        <f>CC89+DY89+FU89+HR89+JN89+LV89+NR89+PN89+RJ89+TF89</f>
        <v>0</v>
      </c>
      <c r="Y89" s="250">
        <f>CD89+DZ89+FV89+HS89+JO89+LW89+NS89+PO89+RK89+TG89</f>
        <v>0</v>
      </c>
      <c r="Z89" s="250">
        <f>CE89+EA89+FW89+HT89+JP89+LX89+NT89+PP89+RL89+TH89</f>
        <v>0</v>
      </c>
      <c r="AA89" s="238">
        <f t="shared" si="256"/>
        <v>0</v>
      </c>
      <c r="AB89" s="250">
        <f>CG89+EC89+FY89+HV89+JR89+LZ89+NV89+PR89+RN89+TJ89</f>
        <v>0</v>
      </c>
      <c r="AC89" s="250">
        <f>CH89+ED89+FZ89+HW89+JS89+MA89+NW89+PS89+RO89+TK89</f>
        <v>0</v>
      </c>
      <c r="AD89" s="250">
        <f>CI89+EE89+GA89+HX89+JT89+MB89+NX89+PT89+RP89+TL89</f>
        <v>0</v>
      </c>
      <c r="AE89" s="250">
        <f t="shared" si="257"/>
        <v>0</v>
      </c>
      <c r="AF89" s="238">
        <f t="shared" si="343"/>
        <v>36066.5</v>
      </c>
      <c r="AG89" s="250">
        <f>CL89+EH89+GD89+IA89+JW89+ME89+OA89+PW89+RS89+TO89</f>
        <v>0</v>
      </c>
      <c r="AH89" s="250">
        <f>CM89+EI89+GE89+IB89+JZ89+MF89+OB89+PX89+RT89+TP89</f>
        <v>36066.5</v>
      </c>
      <c r="AI89" s="250">
        <f>CN89+EJ89+GF89+IC89+KA89+MG89+OC89+PY89+RU89+TQ89</f>
        <v>0</v>
      </c>
      <c r="AJ89" s="238">
        <f t="shared" si="258"/>
        <v>36066.5</v>
      </c>
      <c r="AK89" s="250">
        <f>CP89+EL89+GH89+IE89+KC89+MI89+OE89+QA89+RW89+TS89</f>
        <v>0</v>
      </c>
      <c r="AL89" s="250">
        <f>CQ89+EM89+GI89+IF89+KD89+MJ89+OF89+QB89+RX89+TT89</f>
        <v>0</v>
      </c>
      <c r="AM89" s="250">
        <f>CR89+EN89+GJ89+IG89+KE89+MK89+OG89+QC89+RY89+TU89</f>
        <v>0</v>
      </c>
      <c r="AN89" s="238">
        <f t="shared" si="259"/>
        <v>0</v>
      </c>
      <c r="AO89" s="250">
        <f>CT89+EP89+GL89+II89+KG89+MM89+OI89+QE89+SA89+TW89</f>
        <v>0</v>
      </c>
      <c r="AP89" s="250">
        <f>CU89+EQ89+GM89+IJ89+KH89+MN89+OJ89+QF89+SB89+TX89</f>
        <v>0</v>
      </c>
      <c r="AQ89" s="250">
        <f>CV89+ER89+GN89+IK89+KI89+MO89+OK89+QG89+SC89+TY89</f>
        <v>0</v>
      </c>
      <c r="AR89" s="238">
        <f t="shared" si="260"/>
        <v>0</v>
      </c>
      <c r="AS89" s="250">
        <f>CX89+ET89+GP89+IM89+KK89+MQ89+OM89+QI89+SE89+UA89</f>
        <v>0</v>
      </c>
      <c r="AT89" s="250">
        <f>CY89+EU89+GQ89+IN89+KL89+MR89+ON89+QJ89+SF89+UB89</f>
        <v>0</v>
      </c>
      <c r="AU89" s="250">
        <f>CZ89+EV89+GR89+IO89+KM89+MS89+OO89+QK89+SG89+UC89</f>
        <v>0</v>
      </c>
      <c r="AV89" s="238">
        <f t="shared" si="261"/>
        <v>0</v>
      </c>
      <c r="AW89" s="238">
        <f t="shared" si="344"/>
        <v>36066.5</v>
      </c>
      <c r="AX89" s="250">
        <f t="shared" si="461"/>
        <v>0</v>
      </c>
      <c r="AY89" s="238">
        <f t="shared" si="345"/>
        <v>2884933.5</v>
      </c>
      <c r="AZ89" s="238">
        <f>DE89+FA89+GW89+IT89+KR89+MX89+OT89+QP89+SL89+UH89</f>
        <v>0</v>
      </c>
      <c r="BA89" s="238">
        <f>DF89+FB89+GX89+IU89+KS89+MY89+OU89+QQ89+SM89+UI89</f>
        <v>0</v>
      </c>
      <c r="BB89" s="239">
        <f>CK89+EG89+GC89+HZ89+JV89+MD89+NZ89+PV89+RR89+TN89</f>
        <v>36066.5</v>
      </c>
      <c r="BC89" s="239">
        <f t="shared" si="450"/>
        <v>0</v>
      </c>
      <c r="BD89" s="238">
        <f>AZ89-DE89-FA89-GW89-IT89-KR89-MX89-OT89-QP89-SL89-UH89</f>
        <v>0</v>
      </c>
      <c r="BE89" s="240"/>
      <c r="BF89" s="241">
        <f t="shared" si="449"/>
        <v>0</v>
      </c>
      <c r="BG89" s="241">
        <f t="shared" si="451"/>
        <v>2921000</v>
      </c>
      <c r="BH89" s="242"/>
      <c r="BI89" s="242"/>
      <c r="BJ89" s="241"/>
      <c r="BK89" s="285">
        <v>2921000</v>
      </c>
      <c r="BL89" s="251">
        <f>DI89+FE89+HB89+IX89+LF89+NB89+OX89+QT89+SP89</f>
        <v>0</v>
      </c>
      <c r="BM89" s="285">
        <v>2921000</v>
      </c>
      <c r="BN89" s="251"/>
      <c r="BO89" s="238">
        <f t="shared" si="346"/>
        <v>2921000</v>
      </c>
      <c r="BP89" s="251">
        <f t="shared" si="347"/>
        <v>2921000</v>
      </c>
      <c r="BQ89" s="251"/>
      <c r="BR89" s="251"/>
      <c r="BS89" s="251"/>
      <c r="BT89" s="238">
        <f t="shared" si="348"/>
        <v>2921000</v>
      </c>
      <c r="BU89" s="251"/>
      <c r="BV89" s="251"/>
      <c r="BW89" s="251"/>
      <c r="BX89" s="238">
        <f t="shared" si="462"/>
        <v>0</v>
      </c>
      <c r="BY89" s="251"/>
      <c r="BZ89" s="251"/>
      <c r="CA89" s="251"/>
      <c r="CB89" s="238">
        <f t="shared" si="463"/>
        <v>0</v>
      </c>
      <c r="CC89" s="251"/>
      <c r="CD89" s="251"/>
      <c r="CE89" s="251"/>
      <c r="CF89" s="238">
        <f t="shared" si="464"/>
        <v>0</v>
      </c>
      <c r="CG89" s="251"/>
      <c r="CH89" s="251"/>
      <c r="CI89" s="251"/>
      <c r="CJ89" s="251">
        <f t="shared" si="390"/>
        <v>0</v>
      </c>
      <c r="CK89" s="238">
        <f t="shared" si="465"/>
        <v>0</v>
      </c>
      <c r="CL89" s="251"/>
      <c r="CM89" s="251"/>
      <c r="CN89" s="251"/>
      <c r="CO89" s="238">
        <f t="shared" si="427"/>
        <v>0</v>
      </c>
      <c r="CP89" s="251"/>
      <c r="CQ89" s="251"/>
      <c r="CR89" s="251"/>
      <c r="CS89" s="238">
        <f t="shared" si="428"/>
        <v>0</v>
      </c>
      <c r="CT89" s="251"/>
      <c r="CU89" s="251"/>
      <c r="CV89" s="251"/>
      <c r="CW89" s="238">
        <f t="shared" si="445"/>
        <v>0</v>
      </c>
      <c r="CX89" s="251"/>
      <c r="CY89" s="251"/>
      <c r="CZ89" s="251"/>
      <c r="DA89" s="251">
        <f t="shared" si="391"/>
        <v>0</v>
      </c>
      <c r="DB89" s="238">
        <f t="shared" si="349"/>
        <v>0</v>
      </c>
      <c r="DC89" s="251"/>
      <c r="DD89" s="251">
        <f t="shared" si="466"/>
        <v>2921000</v>
      </c>
      <c r="DE89" s="238"/>
      <c r="DF89" s="238"/>
      <c r="DG89" s="243">
        <f t="shared" si="467"/>
        <v>0</v>
      </c>
      <c r="DH89" s="244"/>
      <c r="DI89" s="250"/>
      <c r="DJ89" s="250"/>
      <c r="DK89" s="250">
        <f t="shared" si="350"/>
        <v>0</v>
      </c>
      <c r="DL89" s="250">
        <f t="shared" si="351"/>
        <v>0</v>
      </c>
      <c r="DM89" s="250"/>
      <c r="DN89" s="250"/>
      <c r="DO89" s="250"/>
      <c r="DP89" s="238">
        <f t="shared" si="352"/>
        <v>0</v>
      </c>
      <c r="DQ89" s="250"/>
      <c r="DR89" s="250">
        <v>35066.5</v>
      </c>
      <c r="DS89" s="250"/>
      <c r="DT89" s="238">
        <f t="shared" si="468"/>
        <v>35066.5</v>
      </c>
      <c r="DU89" s="250"/>
      <c r="DV89" s="250"/>
      <c r="DW89" s="250"/>
      <c r="DX89" s="238">
        <f t="shared" si="266"/>
        <v>0</v>
      </c>
      <c r="DY89" s="250"/>
      <c r="DZ89" s="250"/>
      <c r="EA89" s="250"/>
      <c r="EB89" s="238">
        <f t="shared" si="267"/>
        <v>0</v>
      </c>
      <c r="EC89" s="250"/>
      <c r="ED89" s="329"/>
      <c r="EE89" s="250"/>
      <c r="EF89" s="265">
        <f t="shared" si="469"/>
        <v>0</v>
      </c>
      <c r="EG89" s="259">
        <f t="shared" si="353"/>
        <v>35066.5</v>
      </c>
      <c r="EH89" s="250"/>
      <c r="EI89" s="250">
        <v>35066.5</v>
      </c>
      <c r="EJ89" s="250"/>
      <c r="EK89" s="238">
        <f t="shared" si="470"/>
        <v>35066.5</v>
      </c>
      <c r="EL89" s="250"/>
      <c r="EM89" s="250"/>
      <c r="EN89" s="250"/>
      <c r="EO89" s="238">
        <f t="shared" si="471"/>
        <v>0</v>
      </c>
      <c r="EP89" s="250"/>
      <c r="EQ89" s="250"/>
      <c r="ER89" s="250"/>
      <c r="ES89" s="238">
        <f t="shared" si="268"/>
        <v>0</v>
      </c>
      <c r="ET89" s="250"/>
      <c r="EU89" s="329"/>
      <c r="EV89" s="250"/>
      <c r="EW89" s="265">
        <f t="shared" si="472"/>
        <v>0</v>
      </c>
      <c r="EX89" s="260">
        <f t="shared" si="269"/>
        <v>35066.5</v>
      </c>
      <c r="EY89" s="238">
        <f t="shared" si="354"/>
        <v>0</v>
      </c>
      <c r="EZ89" s="250">
        <f t="shared" si="473"/>
        <v>-35066.5</v>
      </c>
      <c r="FA89" s="238"/>
      <c r="FB89" s="238"/>
      <c r="FC89" s="246">
        <f t="shared" si="474"/>
        <v>0</v>
      </c>
      <c r="FD89" s="244"/>
      <c r="FE89" s="250"/>
      <c r="FF89" s="250"/>
      <c r="FG89" s="250">
        <f t="shared" si="355"/>
        <v>0</v>
      </c>
      <c r="FH89" s="250">
        <f t="shared" si="356"/>
        <v>0</v>
      </c>
      <c r="FI89" s="250"/>
      <c r="FJ89" s="250"/>
      <c r="FK89" s="250"/>
      <c r="FL89" s="238">
        <f t="shared" si="357"/>
        <v>0</v>
      </c>
      <c r="FM89" s="250"/>
      <c r="FN89" s="250">
        <v>1000</v>
      </c>
      <c r="FO89" s="250"/>
      <c r="FP89" s="238">
        <f t="shared" si="475"/>
        <v>1000</v>
      </c>
      <c r="FQ89" s="250"/>
      <c r="FR89" s="267"/>
      <c r="FS89" s="267"/>
      <c r="FT89" s="238">
        <f t="shared" si="271"/>
        <v>0</v>
      </c>
      <c r="FU89" s="250"/>
      <c r="FV89" s="250"/>
      <c r="FW89" s="250"/>
      <c r="FX89" s="238">
        <f t="shared" si="272"/>
        <v>0</v>
      </c>
      <c r="FY89" s="250"/>
      <c r="FZ89" s="250"/>
      <c r="GA89" s="250"/>
      <c r="GB89" s="265">
        <f t="shared" si="476"/>
        <v>0</v>
      </c>
      <c r="GC89" s="259">
        <f t="shared" si="358"/>
        <v>1000</v>
      </c>
      <c r="GD89" s="267"/>
      <c r="GE89" s="267">
        <v>1000</v>
      </c>
      <c r="GF89" s="267"/>
      <c r="GG89" s="238">
        <f t="shared" si="477"/>
        <v>1000</v>
      </c>
      <c r="GH89" s="267"/>
      <c r="GI89" s="267"/>
      <c r="GJ89" s="267"/>
      <c r="GK89" s="238">
        <f t="shared" si="274"/>
        <v>0</v>
      </c>
      <c r="GL89" s="267"/>
      <c r="GM89" s="267"/>
      <c r="GN89" s="250"/>
      <c r="GO89" s="238">
        <f t="shared" si="275"/>
        <v>0</v>
      </c>
      <c r="GP89" s="250"/>
      <c r="GQ89" s="250"/>
      <c r="GR89" s="250"/>
      <c r="GS89" s="265">
        <f t="shared" si="478"/>
        <v>0</v>
      </c>
      <c r="GT89" s="260">
        <f t="shared" si="276"/>
        <v>1000</v>
      </c>
      <c r="GU89" s="238">
        <f t="shared" si="359"/>
        <v>0</v>
      </c>
      <c r="GV89" s="250">
        <f t="shared" si="479"/>
        <v>-1000</v>
      </c>
      <c r="GW89" s="238"/>
      <c r="GX89" s="238"/>
      <c r="GY89" s="246">
        <f t="shared" si="480"/>
        <v>0</v>
      </c>
      <c r="GZ89" s="244"/>
      <c r="HA89" s="244"/>
      <c r="HB89" s="250"/>
      <c r="HC89" s="250"/>
      <c r="HD89" s="250">
        <f t="shared" si="392"/>
        <v>0</v>
      </c>
      <c r="HE89" s="250">
        <f t="shared" si="360"/>
        <v>0</v>
      </c>
      <c r="HF89" s="250"/>
      <c r="HG89" s="250"/>
      <c r="HH89" s="238"/>
      <c r="HI89" s="238">
        <f t="shared" si="361"/>
        <v>0</v>
      </c>
      <c r="HJ89" s="250"/>
      <c r="HK89" s="250"/>
      <c r="HL89" s="250"/>
      <c r="HM89" s="238">
        <f t="shared" si="481"/>
        <v>0</v>
      </c>
      <c r="HN89" s="250"/>
      <c r="HO89" s="267"/>
      <c r="HP89" s="267"/>
      <c r="HQ89" s="238">
        <f t="shared" si="278"/>
        <v>0</v>
      </c>
      <c r="HR89" s="250"/>
      <c r="HS89" s="250"/>
      <c r="HT89" s="250"/>
      <c r="HU89" s="238">
        <f t="shared" si="279"/>
        <v>0</v>
      </c>
      <c r="HV89" s="250"/>
      <c r="HW89" s="250"/>
      <c r="HX89" s="250"/>
      <c r="HY89" s="265">
        <f t="shared" si="482"/>
        <v>0</v>
      </c>
      <c r="HZ89" s="259">
        <f t="shared" si="280"/>
        <v>0</v>
      </c>
      <c r="IA89" s="250"/>
      <c r="IB89" s="250"/>
      <c r="IC89" s="250"/>
      <c r="ID89" s="238">
        <f t="shared" si="483"/>
        <v>0</v>
      </c>
      <c r="IE89" s="250"/>
      <c r="IF89" s="267"/>
      <c r="IG89" s="267"/>
      <c r="IH89" s="238">
        <f t="shared" si="282"/>
        <v>0</v>
      </c>
      <c r="II89" s="250"/>
      <c r="IJ89" s="250"/>
      <c r="IK89" s="250"/>
      <c r="IL89" s="238">
        <f t="shared" si="283"/>
        <v>0</v>
      </c>
      <c r="IM89" s="250"/>
      <c r="IN89" s="250"/>
      <c r="IO89" s="250"/>
      <c r="IP89" s="265">
        <f t="shared" si="284"/>
        <v>0</v>
      </c>
      <c r="IQ89" s="260">
        <f t="shared" si="285"/>
        <v>0</v>
      </c>
      <c r="IR89" s="238">
        <f t="shared" si="362"/>
        <v>0</v>
      </c>
      <c r="IS89" s="250">
        <f t="shared" si="484"/>
        <v>0</v>
      </c>
      <c r="IT89" s="238"/>
      <c r="IU89" s="238"/>
      <c r="IV89" s="246">
        <f t="shared" si="286"/>
        <v>0</v>
      </c>
      <c r="IW89" s="244"/>
      <c r="IX89" s="254"/>
      <c r="IY89" s="254"/>
      <c r="IZ89" s="247"/>
      <c r="JA89" s="254"/>
      <c r="JB89" s="254"/>
      <c r="JC89" s="254"/>
      <c r="JD89" s="254"/>
      <c r="JE89" s="247">
        <f t="shared" si="448"/>
        <v>0</v>
      </c>
      <c r="JF89" s="254"/>
      <c r="JG89" s="254"/>
      <c r="JH89" s="254"/>
      <c r="JI89" s="247">
        <f t="shared" si="394"/>
        <v>0</v>
      </c>
      <c r="JJ89" s="254"/>
      <c r="JK89" s="269"/>
      <c r="JL89" s="269"/>
      <c r="JM89" s="247"/>
      <c r="JN89" s="254"/>
      <c r="JO89" s="254"/>
      <c r="JP89" s="254"/>
      <c r="JQ89" s="247">
        <f t="shared" si="393"/>
        <v>0</v>
      </c>
      <c r="JR89" s="254"/>
      <c r="JS89" s="254"/>
      <c r="JT89" s="254"/>
      <c r="JU89" s="270"/>
      <c r="JV89" s="261">
        <f t="shared" si="395"/>
        <v>0</v>
      </c>
      <c r="JW89" s="558"/>
      <c r="JX89" s="588"/>
      <c r="JY89" s="589"/>
      <c r="JZ89" s="571"/>
      <c r="KA89" s="254"/>
      <c r="KB89" s="247">
        <f>JW89+JZ89+KA89</f>
        <v>0</v>
      </c>
      <c r="KC89" s="254"/>
      <c r="KD89" s="269"/>
      <c r="KE89" s="269"/>
      <c r="KF89" s="247"/>
      <c r="KG89" s="254"/>
      <c r="KH89" s="254"/>
      <c r="KI89" s="254"/>
      <c r="KJ89" s="247">
        <f t="shared" si="396"/>
        <v>0</v>
      </c>
      <c r="KK89" s="254"/>
      <c r="KL89" s="254"/>
      <c r="KM89" s="254"/>
      <c r="KN89" s="270"/>
      <c r="KO89" s="262">
        <f>JI89+KF89+KJ89+KN89</f>
        <v>0</v>
      </c>
      <c r="KP89" s="247"/>
      <c r="KQ89" s="254">
        <f>JE89-JV89</f>
        <v>0</v>
      </c>
      <c r="KR89" s="247"/>
      <c r="KS89" s="248"/>
      <c r="KT89" s="211">
        <f>JV89-KO89</f>
        <v>0</v>
      </c>
      <c r="KU89" s="211"/>
      <c r="KV89" s="211"/>
      <c r="KW89" s="211"/>
      <c r="KX89" s="211"/>
      <c r="KY89" s="211"/>
      <c r="KZ89" s="211"/>
      <c r="LA89" s="211"/>
      <c r="LB89" s="211"/>
      <c r="LC89" s="211"/>
      <c r="LD89" s="211"/>
      <c r="LF89" s="193"/>
      <c r="LG89" s="193"/>
      <c r="LH89" s="194">
        <f t="shared" si="363"/>
        <v>0</v>
      </c>
      <c r="LI89" s="193">
        <f t="shared" si="364"/>
        <v>0</v>
      </c>
      <c r="LJ89" s="193"/>
      <c r="LK89" s="193"/>
      <c r="LL89" s="193"/>
      <c r="LM89" s="194">
        <f t="shared" si="365"/>
        <v>0</v>
      </c>
      <c r="LN89" s="193"/>
      <c r="LO89" s="193"/>
      <c r="LP89" s="193"/>
      <c r="LQ89" s="194">
        <f t="shared" si="408"/>
        <v>0</v>
      </c>
      <c r="LR89" s="193"/>
      <c r="LS89" s="189"/>
      <c r="LT89" s="189"/>
      <c r="LU89" s="194">
        <f t="shared" si="288"/>
        <v>0</v>
      </c>
      <c r="LV89" s="193"/>
      <c r="LW89" s="193"/>
      <c r="LX89" s="193"/>
      <c r="LY89" s="194">
        <f t="shared" si="289"/>
        <v>0</v>
      </c>
      <c r="LZ89" s="193"/>
      <c r="MA89" s="193"/>
      <c r="MB89" s="193"/>
      <c r="MC89" s="123">
        <f t="shared" si="452"/>
        <v>0</v>
      </c>
      <c r="MD89" s="121">
        <f t="shared" si="366"/>
        <v>0</v>
      </c>
      <c r="ME89" s="193"/>
      <c r="MF89" s="193"/>
      <c r="MG89" s="193"/>
      <c r="MH89" s="194">
        <f t="shared" si="429"/>
        <v>0</v>
      </c>
      <c r="MI89" s="193"/>
      <c r="MJ89" s="189"/>
      <c r="MK89" s="189"/>
      <c r="ML89" s="194">
        <f t="shared" si="430"/>
        <v>0</v>
      </c>
      <c r="MM89" s="193"/>
      <c r="MN89" s="193"/>
      <c r="MO89" s="193"/>
      <c r="MP89" s="194">
        <f t="shared" si="431"/>
        <v>0</v>
      </c>
      <c r="MQ89" s="193"/>
      <c r="MR89" s="193"/>
      <c r="MS89" s="193"/>
      <c r="MT89" s="123">
        <f t="shared" si="293"/>
        <v>0</v>
      </c>
      <c r="MU89" s="121">
        <f t="shared" si="367"/>
        <v>0</v>
      </c>
      <c r="MV89" s="17">
        <f t="shared" si="368"/>
        <v>0</v>
      </c>
      <c r="MW89" s="193">
        <f t="shared" si="453"/>
        <v>0</v>
      </c>
      <c r="MX89" s="194"/>
      <c r="MY89" s="194"/>
      <c r="MZ89" s="115">
        <f t="shared" si="485"/>
        <v>0</v>
      </c>
      <c r="NB89" s="193"/>
      <c r="NC89" s="193"/>
      <c r="ND89" s="194">
        <f t="shared" si="369"/>
        <v>0</v>
      </c>
      <c r="NE89" s="193"/>
      <c r="NF89" s="193"/>
      <c r="NG89" s="193"/>
      <c r="NH89" s="193"/>
      <c r="NI89" s="194">
        <f t="shared" si="370"/>
        <v>0</v>
      </c>
      <c r="NJ89" s="193"/>
      <c r="NK89" s="193"/>
      <c r="NL89" s="193"/>
      <c r="NM89" s="194">
        <f t="shared" si="410"/>
        <v>0</v>
      </c>
      <c r="NN89" s="193"/>
      <c r="NO89" s="189"/>
      <c r="NP89" s="189"/>
      <c r="NQ89" s="194">
        <f t="shared" si="295"/>
        <v>0</v>
      </c>
      <c r="NR89" s="193"/>
      <c r="NS89" s="193"/>
      <c r="NT89" s="193"/>
      <c r="NU89" s="194">
        <f t="shared" si="296"/>
        <v>0</v>
      </c>
      <c r="NV89" s="193"/>
      <c r="NW89" s="193"/>
      <c r="NX89" s="193"/>
      <c r="NY89" s="123">
        <f t="shared" si="454"/>
        <v>0</v>
      </c>
      <c r="NZ89" s="121">
        <f t="shared" si="297"/>
        <v>0</v>
      </c>
      <c r="OA89" s="189"/>
      <c r="OB89" s="189"/>
      <c r="OC89" s="189"/>
      <c r="OD89" s="194">
        <f t="shared" si="411"/>
        <v>0</v>
      </c>
      <c r="OE89" s="189"/>
      <c r="OF89" s="189"/>
      <c r="OG89" s="189"/>
      <c r="OH89" s="194">
        <f t="shared" si="299"/>
        <v>0</v>
      </c>
      <c r="OI89" s="193"/>
      <c r="OJ89" s="193"/>
      <c r="OK89" s="193"/>
      <c r="OL89" s="194">
        <f t="shared" si="300"/>
        <v>0</v>
      </c>
      <c r="OM89" s="193"/>
      <c r="ON89" s="193"/>
      <c r="OO89" s="193"/>
      <c r="OP89" s="123">
        <f t="shared" si="455"/>
        <v>0</v>
      </c>
      <c r="OQ89" s="122">
        <f t="shared" si="301"/>
        <v>0</v>
      </c>
      <c r="OR89" s="17">
        <f t="shared" si="371"/>
        <v>0</v>
      </c>
      <c r="OS89" s="193">
        <f t="shared" si="456"/>
        <v>0</v>
      </c>
      <c r="OT89" s="194"/>
      <c r="OU89" s="194"/>
      <c r="OV89" s="115">
        <f t="shared" si="302"/>
        <v>0</v>
      </c>
      <c r="OX89" s="193"/>
      <c r="OY89" s="193"/>
      <c r="OZ89" s="194">
        <f t="shared" si="372"/>
        <v>0</v>
      </c>
      <c r="PA89" s="193">
        <f t="shared" si="373"/>
        <v>0</v>
      </c>
      <c r="PB89" s="193"/>
      <c r="PC89" s="193"/>
      <c r="PD89" s="193"/>
      <c r="PE89" s="194">
        <f t="shared" si="374"/>
        <v>0</v>
      </c>
      <c r="PG89" s="189"/>
      <c r="PH89" s="193"/>
      <c r="PI89" s="194">
        <f t="shared" si="432"/>
        <v>0</v>
      </c>
      <c r="PJ89" s="193"/>
      <c r="PK89" s="189"/>
      <c r="PL89" s="189"/>
      <c r="PM89" s="194">
        <f t="shared" si="304"/>
        <v>0</v>
      </c>
      <c r="PN89" s="193"/>
      <c r="PO89" s="193"/>
      <c r="PP89" s="193"/>
      <c r="PQ89" s="194">
        <f t="shared" si="305"/>
        <v>0</v>
      </c>
      <c r="PR89" s="193"/>
      <c r="PS89" s="193"/>
      <c r="PT89" s="193"/>
      <c r="PU89" s="123">
        <f t="shared" si="457"/>
        <v>0</v>
      </c>
      <c r="PV89" s="121">
        <f t="shared" si="375"/>
        <v>0</v>
      </c>
      <c r="PW89" s="193"/>
      <c r="PX89" s="189"/>
      <c r="PY89" s="193"/>
      <c r="PZ89" s="194">
        <f t="shared" si="433"/>
        <v>0</v>
      </c>
      <c r="QA89" s="193"/>
      <c r="QB89" s="189"/>
      <c r="QC89" s="189"/>
      <c r="QD89" s="194">
        <f t="shared" si="434"/>
        <v>0</v>
      </c>
      <c r="QE89" s="193"/>
      <c r="QF89" s="193"/>
      <c r="QG89" s="193"/>
      <c r="QH89" s="194">
        <f t="shared" si="308"/>
        <v>0</v>
      </c>
      <c r="QI89" s="193"/>
      <c r="QJ89" s="193"/>
      <c r="QK89" s="193"/>
      <c r="QL89" s="123">
        <f t="shared" si="309"/>
        <v>0</v>
      </c>
      <c r="QM89" s="122">
        <f t="shared" si="310"/>
        <v>0</v>
      </c>
      <c r="QN89" s="17">
        <f t="shared" si="376"/>
        <v>0</v>
      </c>
      <c r="QO89" s="193">
        <f t="shared" si="458"/>
        <v>0</v>
      </c>
      <c r="QP89" s="194"/>
      <c r="QQ89" s="194"/>
      <c r="QR89" s="115">
        <f t="shared" si="486"/>
        <v>0</v>
      </c>
      <c r="QT89" s="193"/>
      <c r="QU89" s="193"/>
      <c r="QV89" s="194">
        <f t="shared" si="377"/>
        <v>0</v>
      </c>
      <c r="QW89" s="193">
        <f t="shared" si="378"/>
        <v>0</v>
      </c>
      <c r="QX89" s="193"/>
      <c r="QY89" s="193"/>
      <c r="QZ89" s="193"/>
      <c r="RA89" s="194">
        <f t="shared" si="379"/>
        <v>0</v>
      </c>
      <c r="RB89" s="193"/>
      <c r="RC89" s="193"/>
      <c r="RD89" s="193"/>
      <c r="RE89" s="194">
        <f t="shared" si="414"/>
        <v>0</v>
      </c>
      <c r="RF89" s="193"/>
      <c r="RG89" s="189"/>
      <c r="RH89" s="189"/>
      <c r="RI89" s="194">
        <f t="shared" si="312"/>
        <v>0</v>
      </c>
      <c r="RJ89" s="193"/>
      <c r="RK89" s="193"/>
      <c r="RL89" s="193"/>
      <c r="RM89" s="194">
        <f t="shared" si="313"/>
        <v>0</v>
      </c>
      <c r="RN89" s="193"/>
      <c r="RO89" s="193"/>
      <c r="RP89" s="193"/>
      <c r="RQ89" s="123">
        <f t="shared" si="314"/>
        <v>0</v>
      </c>
      <c r="RR89" s="121">
        <f t="shared" si="380"/>
        <v>0</v>
      </c>
      <c r="RS89" s="193"/>
      <c r="RT89" s="193"/>
      <c r="RU89" s="193"/>
      <c r="RV89" s="194">
        <f t="shared" si="435"/>
        <v>0</v>
      </c>
      <c r="RW89" s="193"/>
      <c r="RX89" s="189"/>
      <c r="RY89" s="189"/>
      <c r="RZ89" s="194">
        <f t="shared" si="436"/>
        <v>0</v>
      </c>
      <c r="SA89" s="193"/>
      <c r="SB89" s="193"/>
      <c r="SC89" s="193"/>
      <c r="SD89" s="194">
        <f t="shared" si="317"/>
        <v>0</v>
      </c>
      <c r="SE89" s="193"/>
      <c r="SF89" s="193"/>
      <c r="SG89" s="193"/>
      <c r="SH89" s="123">
        <f t="shared" si="318"/>
        <v>0</v>
      </c>
      <c r="SI89" s="122">
        <f t="shared" si="319"/>
        <v>0</v>
      </c>
      <c r="SJ89" s="17">
        <f t="shared" si="381"/>
        <v>0</v>
      </c>
      <c r="SK89" s="193">
        <f t="shared" si="459"/>
        <v>0</v>
      </c>
      <c r="SL89" s="194"/>
      <c r="SM89" s="194"/>
      <c r="SN89" s="115">
        <f t="shared" si="487"/>
        <v>0</v>
      </c>
      <c r="SP89" s="193"/>
      <c r="SQ89" s="193"/>
      <c r="SR89" s="194">
        <f t="shared" si="382"/>
        <v>0</v>
      </c>
      <c r="SS89" s="193">
        <f t="shared" si="383"/>
        <v>0</v>
      </c>
      <c r="ST89" s="193"/>
      <c r="SU89" s="193"/>
      <c r="SV89" s="193"/>
      <c r="SW89" s="194">
        <f t="shared" si="384"/>
        <v>0</v>
      </c>
      <c r="SX89" s="193"/>
      <c r="SY89" s="193"/>
      <c r="SZ89" s="193"/>
      <c r="TA89" s="194">
        <f t="shared" si="437"/>
        <v>0</v>
      </c>
      <c r="TB89" s="193"/>
      <c r="TC89" s="189"/>
      <c r="TD89" s="189"/>
      <c r="TE89" s="194">
        <f t="shared" si="438"/>
        <v>0</v>
      </c>
      <c r="TF89" s="193"/>
      <c r="TG89" s="193"/>
      <c r="TH89" s="193"/>
      <c r="TI89" s="194">
        <f t="shared" si="439"/>
        <v>0</v>
      </c>
      <c r="TJ89" s="193"/>
      <c r="TK89" s="193"/>
      <c r="TL89" s="193"/>
      <c r="TM89" s="123">
        <f t="shared" si="323"/>
        <v>0</v>
      </c>
      <c r="TN89" s="121">
        <f t="shared" si="440"/>
        <v>0</v>
      </c>
      <c r="TO89" s="193"/>
      <c r="TP89" s="193"/>
      <c r="TQ89" s="193"/>
      <c r="TR89" s="194">
        <f t="shared" si="441"/>
        <v>0</v>
      </c>
      <c r="TS89" s="193"/>
      <c r="TT89" s="189"/>
      <c r="TU89" s="189"/>
      <c r="TV89" s="194">
        <f t="shared" si="442"/>
        <v>0</v>
      </c>
      <c r="TW89" s="193"/>
      <c r="TX89" s="193"/>
      <c r="TY89" s="193"/>
      <c r="TZ89" s="194">
        <f t="shared" si="443"/>
        <v>0</v>
      </c>
      <c r="UA89" s="193"/>
      <c r="UB89" s="193"/>
      <c r="UC89" s="193"/>
      <c r="UD89" s="123">
        <f t="shared" si="328"/>
        <v>0</v>
      </c>
      <c r="UE89" s="122">
        <f t="shared" si="444"/>
        <v>0</v>
      </c>
      <c r="UF89" s="17">
        <f t="shared" si="385"/>
        <v>0</v>
      </c>
      <c r="UG89" s="193">
        <f t="shared" si="460"/>
        <v>0</v>
      </c>
      <c r="UH89" s="194"/>
      <c r="UI89" s="194"/>
      <c r="UJ89" s="194"/>
      <c r="UK89" s="115">
        <f t="shared" si="488"/>
        <v>0</v>
      </c>
      <c r="UL89" s="115">
        <f>CK89+EG89+GC89+HZ89+JV89+MD89+NZ89+PV89+RR89+TN89</f>
        <v>36066.5</v>
      </c>
      <c r="UM89" s="115">
        <f>UL89-AF89</f>
        <v>0</v>
      </c>
      <c r="UN89" s="115">
        <f>DB89+EX89+GT89+IQ89+KO89+MU89+OQ89+QM89+SI89+UE89</f>
        <v>36066.5</v>
      </c>
      <c r="UO89" s="115">
        <f>UN89-AW89</f>
        <v>0</v>
      </c>
      <c r="UP89" s="115"/>
      <c r="UQ89" s="115"/>
      <c r="UR89" s="115">
        <f>BU89+DQ89+FM89+HJ89+JF89+LN89+NJ89+PG89+RB89+SX89</f>
        <v>0</v>
      </c>
      <c r="US89" s="115">
        <f>UR89-P89</f>
        <v>0</v>
      </c>
      <c r="UT89" s="115"/>
      <c r="UU89" s="115"/>
      <c r="UV89" s="115"/>
      <c r="UW89" s="115">
        <f>H89</f>
        <v>2921000</v>
      </c>
      <c r="UX89" s="115">
        <f>AF89</f>
        <v>36066.5</v>
      </c>
      <c r="UY89" s="115"/>
      <c r="UZ89" s="115"/>
      <c r="VA89" s="130">
        <f t="shared" si="386"/>
        <v>0</v>
      </c>
      <c r="VB89" s="193">
        <f>BM89+DI89+FE89+HB89+IX89+LF89+NB89+OX89+QT89+SP89</f>
        <v>2921000</v>
      </c>
      <c r="VC89" s="193">
        <f>BN89+DJ89+FF89+HC89+IY89+LG89+NC89+OY89+QU89+SQ89</f>
        <v>0</v>
      </c>
      <c r="VD89" s="194">
        <f t="shared" si="330"/>
        <v>2921000</v>
      </c>
      <c r="VE89" s="193">
        <f t="shared" si="387"/>
        <v>2921000</v>
      </c>
      <c r="VF89" s="193"/>
      <c r="VG89" s="193"/>
      <c r="VH89" s="193"/>
      <c r="VI89" s="194">
        <f t="shared" si="388"/>
        <v>2921000</v>
      </c>
      <c r="VJ89" s="193"/>
      <c r="VK89" s="193"/>
      <c r="VL89" s="193"/>
      <c r="VM89" s="194">
        <f t="shared" si="418"/>
        <v>0</v>
      </c>
      <c r="VN89" s="193"/>
      <c r="VO89" s="189"/>
      <c r="VP89" s="189"/>
      <c r="VQ89" s="194">
        <f t="shared" si="332"/>
        <v>0</v>
      </c>
      <c r="VR89" s="193"/>
      <c r="VS89" s="193"/>
      <c r="VT89" s="193"/>
      <c r="VU89" s="194">
        <f t="shared" si="333"/>
        <v>0</v>
      </c>
      <c r="VV89" s="193"/>
      <c r="VW89" s="193"/>
      <c r="VX89" s="193"/>
      <c r="VY89" s="193"/>
      <c r="VZ89" s="121">
        <f t="shared" si="334"/>
        <v>0</v>
      </c>
      <c r="WA89" s="189"/>
      <c r="WB89" s="189"/>
      <c r="WC89" s="189"/>
      <c r="WD89" s="194">
        <f t="shared" si="419"/>
        <v>0</v>
      </c>
      <c r="WE89" s="189"/>
      <c r="WF89" s="189"/>
      <c r="WG89" s="189"/>
      <c r="WH89" s="194">
        <f t="shared" si="336"/>
        <v>0</v>
      </c>
      <c r="WI89" s="189"/>
      <c r="WJ89" s="189"/>
      <c r="WK89" s="193"/>
      <c r="WL89" s="194">
        <f t="shared" si="337"/>
        <v>0</v>
      </c>
      <c r="WM89" s="193"/>
      <c r="WN89" s="193"/>
      <c r="WO89" s="193"/>
      <c r="WP89" s="193"/>
      <c r="WQ89" s="122">
        <f t="shared" si="338"/>
        <v>0</v>
      </c>
      <c r="WR89" s="129">
        <f t="shared" si="389"/>
        <v>0</v>
      </c>
      <c r="WS89" s="120"/>
      <c r="WT89" s="194"/>
      <c r="WU89" s="194"/>
      <c r="WV89" s="115">
        <f t="shared" si="339"/>
        <v>0</v>
      </c>
      <c r="WY89" s="115">
        <f>VI89-BT89-DP89-FL89-HI89-JE89-LM89-NI89-PE89-RA89-SW89</f>
        <v>0</v>
      </c>
      <c r="WZ89" s="115">
        <f>VD89-BO89-DK89-FG89-HD89-IZ89-LH89-ND89-OZ89-QV89-SR89</f>
        <v>0</v>
      </c>
    </row>
    <row r="90" spans="1:624" s="116" customFormat="1" ht="13.5" x14ac:dyDescent="0.25">
      <c r="A90" s="444"/>
      <c r="B90" s="447" t="s">
        <v>325</v>
      </c>
      <c r="C90" s="421"/>
      <c r="D90" s="421"/>
      <c r="E90" s="419"/>
      <c r="F90" s="307"/>
      <c r="G90" s="330" t="s">
        <v>328</v>
      </c>
      <c r="H90" s="250">
        <f>BM90+DI90+FE90+HB90+IX90+LF90+NB90+OX90+QT90+SP90</f>
        <v>3200</v>
      </c>
      <c r="I90" s="250">
        <f>BN90+DJ90+FF90+HC90+IY90+LG90+NC90+OY90+QU90+SQ90</f>
        <v>0</v>
      </c>
      <c r="J90" s="238">
        <f t="shared" si="340"/>
        <v>3200</v>
      </c>
      <c r="K90" s="250">
        <f t="shared" si="341"/>
        <v>3200</v>
      </c>
      <c r="L90" s="250"/>
      <c r="M90" s="250"/>
      <c r="N90" s="250"/>
      <c r="O90" s="238">
        <f t="shared" si="342"/>
        <v>3200</v>
      </c>
      <c r="P90" s="250">
        <f>BU90+DQ90+FM90+HJ90+JF90+LN90+NJ90+PF90+RB90+SX90</f>
        <v>0</v>
      </c>
      <c r="Q90" s="250">
        <f>BV90+DR90+FN90+HK90+JG90+LO90+NK90+PG90+RC90+SY90</f>
        <v>0</v>
      </c>
      <c r="R90" s="250">
        <f>BW90+DS90+FO90+HL90+JH90+LP90+NL90+PH90+RD90+SZ90</f>
        <v>800</v>
      </c>
      <c r="S90" s="238">
        <f t="shared" si="254"/>
        <v>800</v>
      </c>
      <c r="T90" s="250">
        <f>BY90+DU90+FQ90+HN90+JJ90+LR90+NN90+PJ90+RF90+TB90</f>
        <v>0</v>
      </c>
      <c r="U90" s="250">
        <f>BZ90+DV90+FR90+HO90+JK90+LS90+NO90+PK90+RG90+TC90</f>
        <v>0</v>
      </c>
      <c r="V90" s="250">
        <f>CA90+DW90+FS90+HP90+JL90+LT90+NP90+PL90+RH90+TD90</f>
        <v>0</v>
      </c>
      <c r="W90" s="238">
        <f t="shared" si="255"/>
        <v>0</v>
      </c>
      <c r="X90" s="250">
        <f>CC90+DY90+FU90+HR90+JN90+LV90+NR90+PN90+RJ90+TF90</f>
        <v>800</v>
      </c>
      <c r="Y90" s="250">
        <f>CD90+DZ90+FV90+HS90+JO90+LW90+NS90+PO90+RK90+TG90</f>
        <v>0</v>
      </c>
      <c r="Z90" s="250">
        <f>CE90+EA90+FW90+HT90+JP90+LX90+NT90+PP90+RL90+TH90</f>
        <v>0</v>
      </c>
      <c r="AA90" s="238">
        <f t="shared" si="256"/>
        <v>800</v>
      </c>
      <c r="AB90" s="250">
        <f>CG90+EC90+FY90+HV90+JR90+LZ90+NV90+PR90+RN90+TJ90</f>
        <v>0</v>
      </c>
      <c r="AC90" s="250">
        <f>CH90+ED90+FZ90+HW90+JS90+MA90+NW90+PS90+RO90+TK90</f>
        <v>0</v>
      </c>
      <c r="AD90" s="250">
        <f>CI90+EE90+GA90+HX90+JT90+MB90+NX90+PT90+RP90+TL90</f>
        <v>0</v>
      </c>
      <c r="AE90" s="250">
        <f t="shared" si="257"/>
        <v>0</v>
      </c>
      <c r="AF90" s="238">
        <f t="shared" si="343"/>
        <v>1600</v>
      </c>
      <c r="AG90" s="250">
        <f>CL90+EH90+GD90+IA90+JW90+ME90+OA90+PW90+RS90+TO90</f>
        <v>0</v>
      </c>
      <c r="AH90" s="250">
        <f>CM90+EI90+GE90+IB90+JZ90+MF90+OB90+PX90+RT90+TP90</f>
        <v>0</v>
      </c>
      <c r="AI90" s="250">
        <f>CN90+EJ90+GF90+IC90+KA90+MG90+OC90+PY90+RU90+TQ90</f>
        <v>800</v>
      </c>
      <c r="AJ90" s="238">
        <f t="shared" si="258"/>
        <v>800</v>
      </c>
      <c r="AK90" s="250">
        <f>CP90+EL90+GH90+IE90+KC90+MI90+OE90+QA90+RW90+TS90</f>
        <v>0</v>
      </c>
      <c r="AL90" s="250">
        <f>CQ90+EM90+GI90+IF90+KD90+MJ90+OF90+QB90+RX90+TT90</f>
        <v>0</v>
      </c>
      <c r="AM90" s="250">
        <f>CR90+EN90+GJ90+IG90+KE90+MK90+OG90+QC90+RY90+TU90</f>
        <v>0</v>
      </c>
      <c r="AN90" s="238">
        <f t="shared" si="259"/>
        <v>0</v>
      </c>
      <c r="AO90" s="250">
        <f>CT90+EP90+GL90+II90+KG90+MM90+OI90+QE90+SA90+TW90</f>
        <v>800</v>
      </c>
      <c r="AP90" s="250">
        <f>CU90+EQ90+GM90+IJ90+KH90+MN90+OJ90+QF90+SB90+TX90</f>
        <v>0</v>
      </c>
      <c r="AQ90" s="250">
        <f>CV90+ER90+GN90+IK90+KI90+MO90+OK90+QG90+SC90+TY90</f>
        <v>0</v>
      </c>
      <c r="AR90" s="238">
        <f t="shared" si="260"/>
        <v>800</v>
      </c>
      <c r="AS90" s="250">
        <f>CX90+ET90+GP90+IM90+KK90+MQ90+OM90+QI90+SE90+UA90</f>
        <v>0</v>
      </c>
      <c r="AT90" s="250">
        <f>CY90+EU90+GQ90+IN90+KL90+MR90+ON90+QJ90+SF90+UB90</f>
        <v>0</v>
      </c>
      <c r="AU90" s="250">
        <f>CZ90+EV90+GR90+IO90+KM90+MS90+OO90+QK90+SG90+UC90</f>
        <v>0</v>
      </c>
      <c r="AV90" s="238">
        <f t="shared" si="261"/>
        <v>0</v>
      </c>
      <c r="AW90" s="238">
        <f t="shared" si="344"/>
        <v>1600</v>
      </c>
      <c r="AX90" s="250">
        <f t="shared" si="461"/>
        <v>0</v>
      </c>
      <c r="AY90" s="238">
        <f t="shared" si="345"/>
        <v>1600</v>
      </c>
      <c r="AZ90" s="238">
        <f>DE90+FA90+GW90+IT90+KR90+MX90+OT90+QP90+SL90+UH90</f>
        <v>0</v>
      </c>
      <c r="BA90" s="238">
        <f>DF90+FB90+GX90+IU90+KS90+MY90+OU90+QQ90+SM90+UI90</f>
        <v>0</v>
      </c>
      <c r="BB90" s="239">
        <f>CK90+EG90+GC90+HZ90+JV90+MD90+NZ90+PV90+RR90+TN90</f>
        <v>1600</v>
      </c>
      <c r="BC90" s="239">
        <f t="shared" si="450"/>
        <v>0</v>
      </c>
      <c r="BD90" s="238">
        <f>AZ90-DE90-FA90-GW90-IT90-KR90-MX90-OT90-QP90-SL90-UH90</f>
        <v>0</v>
      </c>
      <c r="BE90" s="240"/>
      <c r="BF90" s="241">
        <f t="shared" si="449"/>
        <v>-3200</v>
      </c>
      <c r="BG90" s="241">
        <f t="shared" si="451"/>
        <v>0</v>
      </c>
      <c r="BH90" s="242"/>
      <c r="BI90" s="242"/>
      <c r="BJ90" s="241"/>
      <c r="BK90" s="285"/>
      <c r="BL90" s="251">
        <f>DI90+FE90+HB90+IX90+LF90+NB90+OX90+QT90+SP90</f>
        <v>3200</v>
      </c>
      <c r="BM90" s="285"/>
      <c r="BN90" s="251"/>
      <c r="BO90" s="238">
        <f t="shared" si="346"/>
        <v>0</v>
      </c>
      <c r="BP90" s="251">
        <f t="shared" si="347"/>
        <v>0</v>
      </c>
      <c r="BQ90" s="251"/>
      <c r="BR90" s="251"/>
      <c r="BS90" s="251"/>
      <c r="BT90" s="238">
        <f t="shared" si="348"/>
        <v>0</v>
      </c>
      <c r="BU90" s="251"/>
      <c r="BV90" s="251"/>
      <c r="BW90" s="251"/>
      <c r="BX90" s="238">
        <f t="shared" si="462"/>
        <v>0</v>
      </c>
      <c r="BY90" s="251"/>
      <c r="BZ90" s="251"/>
      <c r="CA90" s="251"/>
      <c r="CB90" s="238">
        <f t="shared" si="463"/>
        <v>0</v>
      </c>
      <c r="CC90" s="251"/>
      <c r="CD90" s="251"/>
      <c r="CE90" s="251"/>
      <c r="CF90" s="238">
        <f t="shared" si="464"/>
        <v>0</v>
      </c>
      <c r="CG90" s="251"/>
      <c r="CH90" s="251"/>
      <c r="CI90" s="251"/>
      <c r="CJ90" s="251">
        <f t="shared" si="390"/>
        <v>0</v>
      </c>
      <c r="CK90" s="238">
        <f t="shared" si="465"/>
        <v>0</v>
      </c>
      <c r="CL90" s="251"/>
      <c r="CM90" s="251"/>
      <c r="CN90" s="251"/>
      <c r="CO90" s="238">
        <f t="shared" si="427"/>
        <v>0</v>
      </c>
      <c r="CP90" s="251"/>
      <c r="CQ90" s="251"/>
      <c r="CR90" s="251"/>
      <c r="CS90" s="238">
        <f t="shared" si="428"/>
        <v>0</v>
      </c>
      <c r="CT90" s="251"/>
      <c r="CU90" s="251"/>
      <c r="CV90" s="251"/>
      <c r="CW90" s="238">
        <f t="shared" si="445"/>
        <v>0</v>
      </c>
      <c r="CX90" s="251"/>
      <c r="CY90" s="251"/>
      <c r="CZ90" s="251"/>
      <c r="DA90" s="251">
        <f t="shared" si="391"/>
        <v>0</v>
      </c>
      <c r="DB90" s="238">
        <f t="shared" si="349"/>
        <v>0</v>
      </c>
      <c r="DC90" s="251"/>
      <c r="DD90" s="251">
        <f t="shared" si="466"/>
        <v>0</v>
      </c>
      <c r="DE90" s="238"/>
      <c r="DF90" s="238"/>
      <c r="DG90" s="243">
        <f t="shared" si="467"/>
        <v>0</v>
      </c>
      <c r="DH90" s="244"/>
      <c r="DI90" s="250"/>
      <c r="DJ90" s="250"/>
      <c r="DK90" s="250">
        <f t="shared" si="350"/>
        <v>0</v>
      </c>
      <c r="DL90" s="250">
        <f t="shared" si="351"/>
        <v>0</v>
      </c>
      <c r="DM90" s="250"/>
      <c r="DN90" s="250"/>
      <c r="DO90" s="250"/>
      <c r="DP90" s="238">
        <f t="shared" si="352"/>
        <v>0</v>
      </c>
      <c r="DQ90" s="250"/>
      <c r="DR90" s="250"/>
      <c r="DS90" s="250"/>
      <c r="DT90" s="238">
        <f t="shared" si="468"/>
        <v>0</v>
      </c>
      <c r="DU90" s="250"/>
      <c r="DV90" s="250"/>
      <c r="DW90" s="250"/>
      <c r="DX90" s="238">
        <f t="shared" si="266"/>
        <v>0</v>
      </c>
      <c r="DY90" s="250"/>
      <c r="DZ90" s="250"/>
      <c r="EA90" s="250"/>
      <c r="EB90" s="238">
        <f t="shared" si="267"/>
        <v>0</v>
      </c>
      <c r="EC90" s="250"/>
      <c r="ED90" s="250"/>
      <c r="EE90" s="250"/>
      <c r="EF90" s="265">
        <f t="shared" si="469"/>
        <v>0</v>
      </c>
      <c r="EG90" s="259">
        <f t="shared" si="353"/>
        <v>0</v>
      </c>
      <c r="EH90" s="250"/>
      <c r="EI90" s="250"/>
      <c r="EJ90" s="250"/>
      <c r="EK90" s="238">
        <f t="shared" si="470"/>
        <v>0</v>
      </c>
      <c r="EL90" s="250"/>
      <c r="EM90" s="250"/>
      <c r="EN90" s="250"/>
      <c r="EO90" s="238">
        <f t="shared" si="471"/>
        <v>0</v>
      </c>
      <c r="EP90" s="250"/>
      <c r="EQ90" s="250"/>
      <c r="ER90" s="250"/>
      <c r="ES90" s="238">
        <f t="shared" si="268"/>
        <v>0</v>
      </c>
      <c r="ET90" s="250"/>
      <c r="EU90" s="250"/>
      <c r="EV90" s="250"/>
      <c r="EW90" s="265">
        <f t="shared" si="472"/>
        <v>0</v>
      </c>
      <c r="EX90" s="260">
        <f t="shared" si="269"/>
        <v>0</v>
      </c>
      <c r="EY90" s="238">
        <f t="shared" si="354"/>
        <v>0</v>
      </c>
      <c r="EZ90" s="250">
        <f t="shared" si="473"/>
        <v>0</v>
      </c>
      <c r="FA90" s="238"/>
      <c r="FB90" s="238"/>
      <c r="FC90" s="246">
        <f t="shared" si="474"/>
        <v>0</v>
      </c>
      <c r="FD90" s="244"/>
      <c r="FE90" s="250"/>
      <c r="FF90" s="250"/>
      <c r="FG90" s="250">
        <f t="shared" si="355"/>
        <v>0</v>
      </c>
      <c r="FH90" s="250">
        <f t="shared" si="356"/>
        <v>0</v>
      </c>
      <c r="FI90" s="250"/>
      <c r="FJ90" s="250"/>
      <c r="FK90" s="250"/>
      <c r="FL90" s="238">
        <f t="shared" si="357"/>
        <v>0</v>
      </c>
      <c r="FM90" s="250"/>
      <c r="FN90" s="250"/>
      <c r="FO90" s="250"/>
      <c r="FP90" s="238">
        <f t="shared" si="475"/>
        <v>0</v>
      </c>
      <c r="FQ90" s="250"/>
      <c r="FR90" s="267"/>
      <c r="FS90" s="267"/>
      <c r="FT90" s="238">
        <f t="shared" si="271"/>
        <v>0</v>
      </c>
      <c r="FU90" s="250"/>
      <c r="FV90" s="250"/>
      <c r="FW90" s="250"/>
      <c r="FX90" s="238">
        <f t="shared" si="272"/>
        <v>0</v>
      </c>
      <c r="FY90" s="250"/>
      <c r="FZ90" s="250"/>
      <c r="GA90" s="250"/>
      <c r="GB90" s="265">
        <f t="shared" si="476"/>
        <v>0</v>
      </c>
      <c r="GC90" s="259">
        <f t="shared" si="358"/>
        <v>0</v>
      </c>
      <c r="GD90" s="267"/>
      <c r="GE90" s="267"/>
      <c r="GF90" s="267"/>
      <c r="GG90" s="238">
        <f t="shared" si="477"/>
        <v>0</v>
      </c>
      <c r="GH90" s="267"/>
      <c r="GI90" s="267"/>
      <c r="GJ90" s="267"/>
      <c r="GK90" s="238">
        <f t="shared" si="274"/>
        <v>0</v>
      </c>
      <c r="GL90" s="267"/>
      <c r="GM90" s="267"/>
      <c r="GN90" s="250"/>
      <c r="GO90" s="238">
        <f t="shared" si="275"/>
        <v>0</v>
      </c>
      <c r="GP90" s="250"/>
      <c r="GQ90" s="250"/>
      <c r="GR90" s="250"/>
      <c r="GS90" s="265">
        <f t="shared" si="478"/>
        <v>0</v>
      </c>
      <c r="GT90" s="260">
        <f t="shared" si="276"/>
        <v>0</v>
      </c>
      <c r="GU90" s="238">
        <f t="shared" si="359"/>
        <v>0</v>
      </c>
      <c r="GV90" s="250">
        <f t="shared" si="479"/>
        <v>0</v>
      </c>
      <c r="GW90" s="238"/>
      <c r="GX90" s="238"/>
      <c r="GY90" s="246">
        <f t="shared" si="480"/>
        <v>0</v>
      </c>
      <c r="GZ90" s="244"/>
      <c r="HA90" s="244"/>
      <c r="HB90" s="250"/>
      <c r="HC90" s="250"/>
      <c r="HD90" s="250">
        <f t="shared" si="392"/>
        <v>0</v>
      </c>
      <c r="HE90" s="250">
        <f t="shared" si="360"/>
        <v>0</v>
      </c>
      <c r="HF90" s="250"/>
      <c r="HG90" s="250"/>
      <c r="HH90" s="238"/>
      <c r="HI90" s="238">
        <f t="shared" si="361"/>
        <v>0</v>
      </c>
      <c r="HJ90" s="250"/>
      <c r="HK90" s="250"/>
      <c r="HL90" s="250"/>
      <c r="HM90" s="238">
        <f t="shared" si="481"/>
        <v>0</v>
      </c>
      <c r="HN90" s="250"/>
      <c r="HO90" s="267"/>
      <c r="HP90" s="267"/>
      <c r="HQ90" s="238">
        <f t="shared" si="278"/>
        <v>0</v>
      </c>
      <c r="HR90" s="250"/>
      <c r="HS90" s="250"/>
      <c r="HT90" s="250"/>
      <c r="HU90" s="238">
        <f t="shared" si="279"/>
        <v>0</v>
      </c>
      <c r="HV90" s="250"/>
      <c r="HW90" s="250"/>
      <c r="HX90" s="250"/>
      <c r="HY90" s="265">
        <f t="shared" si="482"/>
        <v>0</v>
      </c>
      <c r="HZ90" s="259">
        <f t="shared" si="280"/>
        <v>0</v>
      </c>
      <c r="IA90" s="250"/>
      <c r="IB90" s="250"/>
      <c r="IC90" s="250"/>
      <c r="ID90" s="238">
        <f t="shared" si="483"/>
        <v>0</v>
      </c>
      <c r="IE90" s="250"/>
      <c r="IF90" s="267"/>
      <c r="IG90" s="267"/>
      <c r="IH90" s="238">
        <f t="shared" si="282"/>
        <v>0</v>
      </c>
      <c r="II90" s="250"/>
      <c r="IJ90" s="250"/>
      <c r="IK90" s="250"/>
      <c r="IL90" s="238">
        <f t="shared" si="283"/>
        <v>0</v>
      </c>
      <c r="IM90" s="250"/>
      <c r="IN90" s="250"/>
      <c r="IO90" s="250"/>
      <c r="IP90" s="265">
        <f t="shared" si="284"/>
        <v>0</v>
      </c>
      <c r="IQ90" s="260">
        <f t="shared" si="285"/>
        <v>0</v>
      </c>
      <c r="IR90" s="238">
        <f t="shared" si="362"/>
        <v>0</v>
      </c>
      <c r="IS90" s="250">
        <f t="shared" si="484"/>
        <v>0</v>
      </c>
      <c r="IT90" s="238"/>
      <c r="IU90" s="238"/>
      <c r="IV90" s="246">
        <f t="shared" si="286"/>
        <v>0</v>
      </c>
      <c r="IW90" s="244"/>
      <c r="IX90" s="254">
        <f>6400-3200</f>
        <v>3200</v>
      </c>
      <c r="IY90" s="254"/>
      <c r="IZ90" s="247">
        <f t="shared" ref="IZ90:IZ93" si="489">IX90</f>
        <v>3200</v>
      </c>
      <c r="JA90" s="254">
        <f t="shared" ref="JA90:JA94" si="490">IZ90</f>
        <v>3200</v>
      </c>
      <c r="JB90" s="254"/>
      <c r="JC90" s="254"/>
      <c r="JD90" s="254"/>
      <c r="JE90" s="247">
        <f t="shared" si="448"/>
        <v>3200</v>
      </c>
      <c r="JF90" s="254"/>
      <c r="JG90" s="254"/>
      <c r="JH90" s="254">
        <v>800</v>
      </c>
      <c r="JI90" s="247">
        <f t="shared" si="394"/>
        <v>800</v>
      </c>
      <c r="JJ90" s="254"/>
      <c r="JK90" s="269"/>
      <c r="JL90" s="269"/>
      <c r="JM90" s="247"/>
      <c r="JN90" s="254">
        <v>800</v>
      </c>
      <c r="JO90" s="254"/>
      <c r="JP90" s="254"/>
      <c r="JQ90" s="247">
        <f t="shared" si="393"/>
        <v>800</v>
      </c>
      <c r="JR90" s="254"/>
      <c r="JS90" s="254"/>
      <c r="JT90" s="254"/>
      <c r="JU90" s="270"/>
      <c r="JV90" s="261">
        <f t="shared" si="395"/>
        <v>1600</v>
      </c>
      <c r="JW90" s="558"/>
      <c r="JX90" s="588"/>
      <c r="JY90" s="589"/>
      <c r="JZ90" s="571"/>
      <c r="KA90" s="254">
        <v>800</v>
      </c>
      <c r="KB90" s="247">
        <f>JW90+JZ90+KA90</f>
        <v>800</v>
      </c>
      <c r="KC90" s="254"/>
      <c r="KD90" s="269"/>
      <c r="KE90" s="269"/>
      <c r="KF90" s="247"/>
      <c r="KG90" s="254">
        <v>800</v>
      </c>
      <c r="KH90" s="254"/>
      <c r="KI90" s="254"/>
      <c r="KJ90" s="247">
        <f t="shared" si="396"/>
        <v>800</v>
      </c>
      <c r="KK90" s="254"/>
      <c r="KL90" s="254"/>
      <c r="KM90" s="254"/>
      <c r="KN90" s="270"/>
      <c r="KO90" s="262">
        <f>JI90+KF90+KJ90+KN90</f>
        <v>1600</v>
      </c>
      <c r="KP90" s="247"/>
      <c r="KQ90" s="254">
        <f>JE90-JV90</f>
        <v>1600</v>
      </c>
      <c r="KR90" s="247"/>
      <c r="KS90" s="248"/>
      <c r="KT90" s="211">
        <f>JV90-KO90</f>
        <v>0</v>
      </c>
      <c r="KU90" s="211"/>
      <c r="KV90" s="211"/>
      <c r="KW90" s="211"/>
      <c r="KX90" s="211"/>
      <c r="KY90" s="211"/>
      <c r="KZ90" s="211"/>
      <c r="LA90" s="211"/>
      <c r="LB90" s="211"/>
      <c r="LC90" s="211"/>
      <c r="LD90" s="211"/>
      <c r="LF90" s="193"/>
      <c r="LG90" s="193"/>
      <c r="LH90" s="194">
        <f t="shared" si="363"/>
        <v>0</v>
      </c>
      <c r="LI90" s="193">
        <f t="shared" si="364"/>
        <v>0</v>
      </c>
      <c r="LJ90" s="193"/>
      <c r="LK90" s="193"/>
      <c r="LL90" s="193"/>
      <c r="LM90" s="194">
        <f t="shared" si="365"/>
        <v>0</v>
      </c>
      <c r="LN90" s="193"/>
      <c r="LO90" s="193"/>
      <c r="LP90" s="193"/>
      <c r="LQ90" s="194">
        <f t="shared" si="408"/>
        <v>0</v>
      </c>
      <c r="LR90" s="193"/>
      <c r="LS90" s="189"/>
      <c r="LT90" s="189"/>
      <c r="LU90" s="194">
        <f t="shared" si="288"/>
        <v>0</v>
      </c>
      <c r="LV90" s="193"/>
      <c r="LW90" s="193"/>
      <c r="LX90" s="193"/>
      <c r="LY90" s="194">
        <f t="shared" si="289"/>
        <v>0</v>
      </c>
      <c r="LZ90" s="193"/>
      <c r="MA90" s="193"/>
      <c r="MB90" s="193"/>
      <c r="MC90" s="123">
        <f t="shared" si="452"/>
        <v>0</v>
      </c>
      <c r="MD90" s="121">
        <f t="shared" si="366"/>
        <v>0</v>
      </c>
      <c r="ME90" s="193"/>
      <c r="MF90" s="193"/>
      <c r="MG90" s="193"/>
      <c r="MH90" s="194">
        <f t="shared" si="429"/>
        <v>0</v>
      </c>
      <c r="MI90" s="193"/>
      <c r="MJ90" s="189"/>
      <c r="MK90" s="189"/>
      <c r="ML90" s="194">
        <f t="shared" si="430"/>
        <v>0</v>
      </c>
      <c r="MM90" s="193"/>
      <c r="MN90" s="193"/>
      <c r="MO90" s="193"/>
      <c r="MP90" s="194">
        <f t="shared" si="431"/>
        <v>0</v>
      </c>
      <c r="MQ90" s="193"/>
      <c r="MR90" s="193"/>
      <c r="MS90" s="193"/>
      <c r="MT90" s="123">
        <f t="shared" si="293"/>
        <v>0</v>
      </c>
      <c r="MU90" s="121">
        <f t="shared" si="367"/>
        <v>0</v>
      </c>
      <c r="MV90" s="17">
        <f t="shared" si="368"/>
        <v>0</v>
      </c>
      <c r="MW90" s="193">
        <f t="shared" si="453"/>
        <v>0</v>
      </c>
      <c r="MX90" s="194"/>
      <c r="MY90" s="194"/>
      <c r="MZ90" s="115">
        <f t="shared" si="485"/>
        <v>0</v>
      </c>
      <c r="NB90" s="193"/>
      <c r="NC90" s="193"/>
      <c r="ND90" s="194">
        <f t="shared" si="369"/>
        <v>0</v>
      </c>
      <c r="NE90" s="193"/>
      <c r="NF90" s="193"/>
      <c r="NG90" s="193"/>
      <c r="NH90" s="193"/>
      <c r="NI90" s="194">
        <f t="shared" si="370"/>
        <v>0</v>
      </c>
      <c r="NJ90" s="193"/>
      <c r="NK90" s="193"/>
      <c r="NL90" s="193"/>
      <c r="NM90" s="194">
        <f t="shared" si="410"/>
        <v>0</v>
      </c>
      <c r="NN90" s="193"/>
      <c r="NO90" s="189"/>
      <c r="NP90" s="189"/>
      <c r="NQ90" s="194">
        <f t="shared" si="295"/>
        <v>0</v>
      </c>
      <c r="NR90" s="193"/>
      <c r="NS90" s="193"/>
      <c r="NT90" s="193"/>
      <c r="NU90" s="194">
        <f t="shared" si="296"/>
        <v>0</v>
      </c>
      <c r="NV90" s="193"/>
      <c r="NW90" s="193"/>
      <c r="NX90" s="193"/>
      <c r="NY90" s="123">
        <f t="shared" si="454"/>
        <v>0</v>
      </c>
      <c r="NZ90" s="121">
        <f t="shared" si="297"/>
        <v>0</v>
      </c>
      <c r="OA90" s="189"/>
      <c r="OB90" s="189"/>
      <c r="OC90" s="189"/>
      <c r="OD90" s="194">
        <f t="shared" si="411"/>
        <v>0</v>
      </c>
      <c r="OE90" s="189"/>
      <c r="OF90" s="189"/>
      <c r="OG90" s="189"/>
      <c r="OH90" s="194">
        <f t="shared" si="299"/>
        <v>0</v>
      </c>
      <c r="OI90" s="193"/>
      <c r="OJ90" s="193"/>
      <c r="OK90" s="193"/>
      <c r="OL90" s="194">
        <f t="shared" si="300"/>
        <v>0</v>
      </c>
      <c r="OM90" s="193"/>
      <c r="ON90" s="193"/>
      <c r="OO90" s="193"/>
      <c r="OP90" s="123">
        <f t="shared" si="455"/>
        <v>0</v>
      </c>
      <c r="OQ90" s="122">
        <f t="shared" si="301"/>
        <v>0</v>
      </c>
      <c r="OR90" s="17">
        <f t="shared" si="371"/>
        <v>0</v>
      </c>
      <c r="OS90" s="193">
        <f t="shared" si="456"/>
        <v>0</v>
      </c>
      <c r="OT90" s="194"/>
      <c r="OU90" s="194"/>
      <c r="OV90" s="115">
        <f t="shared" si="302"/>
        <v>0</v>
      </c>
      <c r="OX90" s="193"/>
      <c r="OY90" s="193"/>
      <c r="OZ90" s="194">
        <f t="shared" si="372"/>
        <v>0</v>
      </c>
      <c r="PA90" s="193">
        <f t="shared" si="373"/>
        <v>0</v>
      </c>
      <c r="PB90" s="193"/>
      <c r="PC90" s="193"/>
      <c r="PD90" s="193"/>
      <c r="PE90" s="194">
        <f t="shared" si="374"/>
        <v>0</v>
      </c>
      <c r="PG90" s="189"/>
      <c r="PH90" s="193"/>
      <c r="PI90" s="194">
        <f t="shared" si="432"/>
        <v>0</v>
      </c>
      <c r="PJ90" s="193"/>
      <c r="PK90" s="189"/>
      <c r="PL90" s="189"/>
      <c r="PM90" s="194">
        <f t="shared" si="304"/>
        <v>0</v>
      </c>
      <c r="PN90" s="193"/>
      <c r="PO90" s="193"/>
      <c r="PP90" s="193"/>
      <c r="PQ90" s="194">
        <f t="shared" si="305"/>
        <v>0</v>
      </c>
      <c r="PR90" s="193"/>
      <c r="PS90" s="193"/>
      <c r="PT90" s="193"/>
      <c r="PU90" s="123">
        <f t="shared" si="457"/>
        <v>0</v>
      </c>
      <c r="PV90" s="121">
        <f t="shared" si="375"/>
        <v>0</v>
      </c>
      <c r="PW90" s="193"/>
      <c r="PX90" s="189"/>
      <c r="PY90" s="193"/>
      <c r="PZ90" s="194">
        <f t="shared" si="433"/>
        <v>0</v>
      </c>
      <c r="QA90" s="193"/>
      <c r="QB90" s="189"/>
      <c r="QC90" s="189"/>
      <c r="QD90" s="194">
        <f t="shared" si="434"/>
        <v>0</v>
      </c>
      <c r="QE90" s="193"/>
      <c r="QF90" s="193"/>
      <c r="QG90" s="193"/>
      <c r="QH90" s="194">
        <f t="shared" si="308"/>
        <v>0</v>
      </c>
      <c r="QI90" s="193"/>
      <c r="QJ90" s="193"/>
      <c r="QK90" s="193"/>
      <c r="QL90" s="123">
        <f t="shared" si="309"/>
        <v>0</v>
      </c>
      <c r="QM90" s="122">
        <f t="shared" si="310"/>
        <v>0</v>
      </c>
      <c r="QN90" s="17">
        <f t="shared" si="376"/>
        <v>0</v>
      </c>
      <c r="QO90" s="193">
        <f t="shared" si="458"/>
        <v>0</v>
      </c>
      <c r="QP90" s="194"/>
      <c r="QQ90" s="194"/>
      <c r="QR90" s="115">
        <f t="shared" si="486"/>
        <v>0</v>
      </c>
      <c r="QT90" s="193"/>
      <c r="QU90" s="193"/>
      <c r="QV90" s="194">
        <f t="shared" si="377"/>
        <v>0</v>
      </c>
      <c r="QW90" s="193">
        <f t="shared" si="378"/>
        <v>0</v>
      </c>
      <c r="QX90" s="193"/>
      <c r="QY90" s="193"/>
      <c r="QZ90" s="193"/>
      <c r="RA90" s="194">
        <f t="shared" si="379"/>
        <v>0</v>
      </c>
      <c r="RB90" s="193"/>
      <c r="RC90" s="193"/>
      <c r="RD90" s="193"/>
      <c r="RE90" s="194">
        <f t="shared" si="414"/>
        <v>0</v>
      </c>
      <c r="RF90" s="193"/>
      <c r="RG90" s="189"/>
      <c r="RH90" s="189"/>
      <c r="RI90" s="194">
        <f t="shared" si="312"/>
        <v>0</v>
      </c>
      <c r="RJ90" s="193"/>
      <c r="RK90" s="193"/>
      <c r="RL90" s="193"/>
      <c r="RM90" s="194">
        <f t="shared" si="313"/>
        <v>0</v>
      </c>
      <c r="RN90" s="193"/>
      <c r="RO90" s="193"/>
      <c r="RP90" s="193"/>
      <c r="RQ90" s="123">
        <f t="shared" si="314"/>
        <v>0</v>
      </c>
      <c r="RR90" s="121">
        <f t="shared" si="380"/>
        <v>0</v>
      </c>
      <c r="RS90" s="193"/>
      <c r="RT90" s="193"/>
      <c r="RU90" s="193"/>
      <c r="RV90" s="194">
        <f t="shared" si="435"/>
        <v>0</v>
      </c>
      <c r="RW90" s="193"/>
      <c r="RX90" s="189"/>
      <c r="RY90" s="189"/>
      <c r="RZ90" s="194">
        <f t="shared" si="436"/>
        <v>0</v>
      </c>
      <c r="SA90" s="193"/>
      <c r="SB90" s="193"/>
      <c r="SC90" s="193"/>
      <c r="SD90" s="194">
        <f t="shared" si="317"/>
        <v>0</v>
      </c>
      <c r="SE90" s="193"/>
      <c r="SF90" s="193"/>
      <c r="SG90" s="193"/>
      <c r="SH90" s="123">
        <f t="shared" si="318"/>
        <v>0</v>
      </c>
      <c r="SI90" s="122">
        <f t="shared" si="319"/>
        <v>0</v>
      </c>
      <c r="SJ90" s="17">
        <f t="shared" si="381"/>
        <v>0</v>
      </c>
      <c r="SK90" s="193">
        <f t="shared" si="459"/>
        <v>0</v>
      </c>
      <c r="SL90" s="194"/>
      <c r="SM90" s="194"/>
      <c r="SN90" s="115">
        <f t="shared" si="487"/>
        <v>0</v>
      </c>
      <c r="SP90" s="193"/>
      <c r="SQ90" s="193"/>
      <c r="SR90" s="194">
        <f t="shared" si="382"/>
        <v>0</v>
      </c>
      <c r="SS90" s="193">
        <f t="shared" si="383"/>
        <v>0</v>
      </c>
      <c r="ST90" s="193"/>
      <c r="SU90" s="193"/>
      <c r="SV90" s="193"/>
      <c r="SW90" s="194">
        <f t="shared" si="384"/>
        <v>0</v>
      </c>
      <c r="SX90" s="193"/>
      <c r="SY90" s="193"/>
      <c r="SZ90" s="193"/>
      <c r="TA90" s="194">
        <f t="shared" si="437"/>
        <v>0</v>
      </c>
      <c r="TB90" s="193"/>
      <c r="TC90" s="189"/>
      <c r="TD90" s="189"/>
      <c r="TE90" s="194">
        <f t="shared" si="438"/>
        <v>0</v>
      </c>
      <c r="TF90" s="193"/>
      <c r="TG90" s="193"/>
      <c r="TH90" s="193"/>
      <c r="TI90" s="194">
        <f t="shared" si="439"/>
        <v>0</v>
      </c>
      <c r="TJ90" s="193"/>
      <c r="TK90" s="193"/>
      <c r="TL90" s="193"/>
      <c r="TM90" s="123">
        <f t="shared" si="323"/>
        <v>0</v>
      </c>
      <c r="TN90" s="121">
        <f t="shared" si="440"/>
        <v>0</v>
      </c>
      <c r="TO90" s="193"/>
      <c r="TP90" s="193"/>
      <c r="TQ90" s="193"/>
      <c r="TR90" s="194">
        <f t="shared" si="441"/>
        <v>0</v>
      </c>
      <c r="TS90" s="193"/>
      <c r="TT90" s="189"/>
      <c r="TU90" s="189"/>
      <c r="TV90" s="194">
        <f t="shared" si="442"/>
        <v>0</v>
      </c>
      <c r="TW90" s="193"/>
      <c r="TX90" s="193"/>
      <c r="TY90" s="193"/>
      <c r="TZ90" s="194">
        <f t="shared" si="443"/>
        <v>0</v>
      </c>
      <c r="UA90" s="193"/>
      <c r="UB90" s="193"/>
      <c r="UC90" s="193"/>
      <c r="UD90" s="123">
        <f t="shared" si="328"/>
        <v>0</v>
      </c>
      <c r="UE90" s="122">
        <f t="shared" si="444"/>
        <v>0</v>
      </c>
      <c r="UF90" s="17">
        <f t="shared" si="385"/>
        <v>0</v>
      </c>
      <c r="UG90" s="193">
        <f t="shared" si="460"/>
        <v>0</v>
      </c>
      <c r="UH90" s="194"/>
      <c r="UI90" s="194"/>
      <c r="UJ90" s="194"/>
      <c r="UK90" s="115">
        <f t="shared" si="488"/>
        <v>0</v>
      </c>
      <c r="UL90" s="115">
        <f>CK90+EG90+GC90+HZ90+JV90+MD90+NZ90+PV90+RR90+TN90</f>
        <v>1600</v>
      </c>
      <c r="UM90" s="115">
        <f>UL90-AF90</f>
        <v>0</v>
      </c>
      <c r="UN90" s="115">
        <f>DB90+EX90+GT90+IQ90+KO90+MU90+OQ90+QM90+SI90+UE90</f>
        <v>1600</v>
      </c>
      <c r="UO90" s="115">
        <f>UN90-AW90</f>
        <v>0</v>
      </c>
      <c r="UP90" s="115"/>
      <c r="UQ90" s="115"/>
      <c r="UR90" s="115">
        <f>BU90+DQ90+FM90+HJ90+JF90+LN90+NJ90+PG90+RB90+SX90</f>
        <v>0</v>
      </c>
      <c r="US90" s="115">
        <f>UR90-P90</f>
        <v>0</v>
      </c>
      <c r="UT90" s="115"/>
      <c r="UU90" s="115"/>
      <c r="UV90" s="115"/>
      <c r="UW90" s="115">
        <f>H90</f>
        <v>3200</v>
      </c>
      <c r="UX90" s="115">
        <f>AF90</f>
        <v>1600</v>
      </c>
      <c r="UY90" s="115"/>
      <c r="UZ90" s="115"/>
      <c r="VA90" s="130">
        <f t="shared" si="386"/>
        <v>0</v>
      </c>
      <c r="VB90" s="193">
        <f>BM90+DI90+FE90+HB90+IX90+LF90+NB90+OX90+QT90+SP90</f>
        <v>3200</v>
      </c>
      <c r="VC90" s="193">
        <f>BN90+DJ90+FF90+HC90+IY90+LG90+NC90+OY90+QU90+SQ90</f>
        <v>0</v>
      </c>
      <c r="VD90" s="194">
        <f t="shared" si="330"/>
        <v>3200</v>
      </c>
      <c r="VE90" s="193">
        <f t="shared" si="387"/>
        <v>3200</v>
      </c>
      <c r="VF90" s="193"/>
      <c r="VG90" s="193"/>
      <c r="VH90" s="193"/>
      <c r="VI90" s="194">
        <f t="shared" si="388"/>
        <v>3200</v>
      </c>
      <c r="VJ90" s="193"/>
      <c r="VK90" s="193"/>
      <c r="VL90" s="193"/>
      <c r="VM90" s="194">
        <f t="shared" si="418"/>
        <v>0</v>
      </c>
      <c r="VN90" s="193"/>
      <c r="VO90" s="189"/>
      <c r="VP90" s="189"/>
      <c r="VQ90" s="194">
        <f t="shared" si="332"/>
        <v>0</v>
      </c>
      <c r="VR90" s="193"/>
      <c r="VS90" s="193"/>
      <c r="VT90" s="193"/>
      <c r="VU90" s="194">
        <f t="shared" si="333"/>
        <v>0</v>
      </c>
      <c r="VV90" s="193"/>
      <c r="VW90" s="193"/>
      <c r="VX90" s="193"/>
      <c r="VY90" s="193"/>
      <c r="VZ90" s="121">
        <f t="shared" si="334"/>
        <v>0</v>
      </c>
      <c r="WA90" s="189"/>
      <c r="WB90" s="189"/>
      <c r="WC90" s="189"/>
      <c r="WD90" s="194">
        <f t="shared" si="419"/>
        <v>0</v>
      </c>
      <c r="WE90" s="189"/>
      <c r="WF90" s="189"/>
      <c r="WG90" s="189"/>
      <c r="WH90" s="194">
        <f t="shared" si="336"/>
        <v>0</v>
      </c>
      <c r="WI90" s="189"/>
      <c r="WJ90" s="189"/>
      <c r="WK90" s="193"/>
      <c r="WL90" s="194">
        <f t="shared" si="337"/>
        <v>0</v>
      </c>
      <c r="WM90" s="193"/>
      <c r="WN90" s="193"/>
      <c r="WO90" s="193"/>
      <c r="WP90" s="193"/>
      <c r="WQ90" s="122">
        <f t="shared" si="338"/>
        <v>0</v>
      </c>
      <c r="WR90" s="129">
        <f t="shared" si="389"/>
        <v>0</v>
      </c>
      <c r="WS90" s="120"/>
      <c r="WT90" s="194"/>
      <c r="WU90" s="194"/>
      <c r="WV90" s="115">
        <f t="shared" si="339"/>
        <v>0</v>
      </c>
      <c r="WY90" s="115">
        <f>VI90-BT90-DP90-FL90-HI90-JE90-LM90-NI90-PE90-RA90-SW90</f>
        <v>0</v>
      </c>
      <c r="WZ90" s="115">
        <f>VD90-BO90-DK90-FG90-HD90-IZ90-LH90-ND90-OZ90-QV90-SR90</f>
        <v>0</v>
      </c>
    </row>
    <row r="91" spans="1:624" s="116" customFormat="1" ht="12.75" hidden="1" customHeight="1" x14ac:dyDescent="0.25">
      <c r="A91" s="444"/>
      <c r="B91" s="416" t="s">
        <v>184</v>
      </c>
      <c r="C91" s="421"/>
      <c r="D91" s="421"/>
      <c r="E91" s="419"/>
      <c r="F91" s="307"/>
      <c r="G91" s="312"/>
      <c r="H91" s="250">
        <f>BM91+DI91+FE91+HB91+IX91+LF91+NB91+OX91+QT91+SP91</f>
        <v>0</v>
      </c>
      <c r="I91" s="250">
        <f>BN91+DJ91+FF91+HC91+IY91+LG91+NC91+OY91+QU91+SQ91</f>
        <v>0</v>
      </c>
      <c r="J91" s="238">
        <f t="shared" si="340"/>
        <v>0</v>
      </c>
      <c r="K91" s="250">
        <f t="shared" si="341"/>
        <v>0</v>
      </c>
      <c r="L91" s="250"/>
      <c r="M91" s="250"/>
      <c r="N91" s="250"/>
      <c r="O91" s="238">
        <f t="shared" si="342"/>
        <v>0</v>
      </c>
      <c r="P91" s="250">
        <f>BU91+DQ91+FM91+HJ91+JF91+LN91+NJ91+PF91+RB91+SX91</f>
        <v>4366.01</v>
      </c>
      <c r="Q91" s="250">
        <f>BV91+DR91+FN91+HK91+JG91+LO91+NK91+PG91+RC91+SY91</f>
        <v>43691.14</v>
      </c>
      <c r="R91" s="250">
        <f>BW91+DS91+FO91+HL91+JH91+LP91+NL91+PH91+RD91+SZ91</f>
        <v>0</v>
      </c>
      <c r="S91" s="238">
        <f t="shared" si="254"/>
        <v>48057.15</v>
      </c>
      <c r="T91" s="250">
        <f>BY91+DU91+FQ91+HN91+JJ91+LR91+NN91+PJ91+RF91+TB91</f>
        <v>0</v>
      </c>
      <c r="U91" s="250">
        <f>BZ91+DV91+FR91+HO91+JK91+LS91+NO91+PK91+RG91+TC91</f>
        <v>0</v>
      </c>
      <c r="V91" s="250">
        <f>CA91+DW91+FS91+HP91+JL91+LT91+NP91+PL91+RH91+TD91</f>
        <v>0</v>
      </c>
      <c r="W91" s="238">
        <f t="shared" si="255"/>
        <v>0</v>
      </c>
      <c r="X91" s="250">
        <f>CC91+DY91+FU91+HR91+JN91+LV91+NR91+PN91+RJ91+TF91</f>
        <v>0</v>
      </c>
      <c r="Y91" s="250">
        <f>CD91+DZ91+FV91+HS91+JO91+LW91+NS91+PO91+RK91+TG91</f>
        <v>0</v>
      </c>
      <c r="Z91" s="250">
        <f>CE91+EA91+FW91+HT91+JP91+LX91+NT91+PP91+RL91+TH91</f>
        <v>0</v>
      </c>
      <c r="AA91" s="238">
        <f t="shared" si="256"/>
        <v>0</v>
      </c>
      <c r="AB91" s="250">
        <f>CG91+EC91+FY91+HV91+JR91+LZ91+NV91+PR91+RN91+TJ91</f>
        <v>0</v>
      </c>
      <c r="AC91" s="250">
        <f>CH91+ED91+FZ91+HW91+JS91+MA91+NW91+PS91+RO91+TK91</f>
        <v>0</v>
      </c>
      <c r="AD91" s="250">
        <f>CI91+EE91+GA91+HX91+JT91+MB91+NX91+PT91+RP91+TL91</f>
        <v>0</v>
      </c>
      <c r="AE91" s="250">
        <f t="shared" si="257"/>
        <v>0</v>
      </c>
      <c r="AF91" s="238">
        <f t="shared" si="343"/>
        <v>48057.15</v>
      </c>
      <c r="AG91" s="250">
        <f>CL91+EH91+GD91+IA91+JW91+ME91+OA91+PW91+RS91+TO91</f>
        <v>4366.01</v>
      </c>
      <c r="AH91" s="250">
        <f>CM91+EI91+GE91+IB91+JZ91+MF91+OB91+PX91+RT91+TP91</f>
        <v>43691.14</v>
      </c>
      <c r="AI91" s="250">
        <f>CN91+EJ91+GF91+IC91+KA91+MG91+OC91+PY91+RU91+TQ91</f>
        <v>0</v>
      </c>
      <c r="AJ91" s="238">
        <f t="shared" si="258"/>
        <v>48057.15</v>
      </c>
      <c r="AK91" s="250">
        <f>CP91+EL91+GH91+IE91+KC91+MI91+OE91+QA91+RW91+TS91</f>
        <v>0</v>
      </c>
      <c r="AL91" s="250">
        <f>CQ91+EM91+GI91+IF91+KD91+MJ91+OF91+QB91+RX91+TT91</f>
        <v>0</v>
      </c>
      <c r="AM91" s="250">
        <f>CR91+EN91+GJ91+IG91+KE91+MK91+OG91+QC91+RY91+TU91</f>
        <v>0</v>
      </c>
      <c r="AN91" s="238">
        <f t="shared" si="259"/>
        <v>0</v>
      </c>
      <c r="AO91" s="250">
        <f>CT91+EP91+GL91+II91+KG91+MM91+OI91+QE91+SA91+TW91</f>
        <v>0</v>
      </c>
      <c r="AP91" s="250">
        <f>CU91+EQ91+GM91+IJ91+KH91+MN91+OJ91+QF91+SB91+TX91</f>
        <v>0</v>
      </c>
      <c r="AQ91" s="250">
        <f>CV91+ER91+GN91+IK91+KI91+MO91+OK91+QG91+SC91+TY91</f>
        <v>0</v>
      </c>
      <c r="AR91" s="238">
        <f t="shared" si="260"/>
        <v>0</v>
      </c>
      <c r="AS91" s="250">
        <f>CX91+ET91+GP91+IM91+KK91+MQ91+OM91+QI91+SE91+UA91</f>
        <v>0</v>
      </c>
      <c r="AT91" s="250">
        <f>CY91+EU91+GQ91+IN91+KL91+MR91+ON91+QJ91+SF91+UB91</f>
        <v>0</v>
      </c>
      <c r="AU91" s="250">
        <f>CZ91+EV91+GR91+IO91+KM91+MS91+OO91+QK91+SG91+UC91</f>
        <v>0</v>
      </c>
      <c r="AV91" s="238">
        <f t="shared" si="261"/>
        <v>0</v>
      </c>
      <c r="AW91" s="238">
        <f t="shared" si="344"/>
        <v>48057.15</v>
      </c>
      <c r="AX91" s="250">
        <f t="shared" si="461"/>
        <v>0</v>
      </c>
      <c r="AY91" s="238">
        <f t="shared" si="345"/>
        <v>-48057.15</v>
      </c>
      <c r="AZ91" s="238">
        <f>DE91+FA91+GW91+IT91+KR91+MX91+OT91+QP91+SL91+UH91</f>
        <v>0</v>
      </c>
      <c r="BA91" s="238">
        <f>DF91+FB91+GX91+IU91+KS91+MY91+OU91+QQ91+SM91+UI91</f>
        <v>0</v>
      </c>
      <c r="BB91" s="239">
        <f>CK91+EG91+GC91+HZ91+JV91+MD91+NZ91+PV91+RR91+TN91</f>
        <v>48057.15</v>
      </c>
      <c r="BC91" s="239">
        <f t="shared" si="450"/>
        <v>0</v>
      </c>
      <c r="BD91" s="238">
        <f>AZ91-DE91-FA91-GW91-IT91-KR91-MX91-OT91-QP91-SL91-UH91</f>
        <v>0</v>
      </c>
      <c r="BE91" s="240"/>
      <c r="BF91" s="241">
        <f t="shared" si="449"/>
        <v>0</v>
      </c>
      <c r="BG91" s="241">
        <f t="shared" si="451"/>
        <v>0</v>
      </c>
      <c r="BH91" s="242"/>
      <c r="BI91" s="242"/>
      <c r="BJ91" s="241"/>
      <c r="BK91" s="285"/>
      <c r="BL91" s="251">
        <f>DI91+FE91+HB91+IX91+LF91+NB91+OX91+QT91+SP91</f>
        <v>0</v>
      </c>
      <c r="BM91" s="285"/>
      <c r="BN91" s="251"/>
      <c r="BO91" s="238">
        <f t="shared" si="346"/>
        <v>0</v>
      </c>
      <c r="BP91" s="251">
        <f t="shared" si="347"/>
        <v>0</v>
      </c>
      <c r="BQ91" s="251"/>
      <c r="BR91" s="251"/>
      <c r="BS91" s="251"/>
      <c r="BT91" s="238">
        <f t="shared" si="348"/>
        <v>0</v>
      </c>
      <c r="BU91" s="251">
        <v>4366.01</v>
      </c>
      <c r="BV91" s="251">
        <v>4762.92</v>
      </c>
      <c r="BW91" s="251"/>
      <c r="BX91" s="238">
        <f t="shared" si="462"/>
        <v>9128.93</v>
      </c>
      <c r="BY91" s="251"/>
      <c r="BZ91" s="251"/>
      <c r="CA91" s="251"/>
      <c r="CB91" s="238">
        <f t="shared" si="463"/>
        <v>0</v>
      </c>
      <c r="CC91" s="251"/>
      <c r="CD91" s="251"/>
      <c r="CE91" s="251"/>
      <c r="CF91" s="238">
        <f t="shared" si="464"/>
        <v>0</v>
      </c>
      <c r="CG91" s="251"/>
      <c r="CH91" s="251"/>
      <c r="CI91" s="251"/>
      <c r="CJ91" s="251">
        <f t="shared" si="390"/>
        <v>0</v>
      </c>
      <c r="CK91" s="238">
        <f t="shared" si="465"/>
        <v>9128.93</v>
      </c>
      <c r="CL91" s="251">
        <v>4366.01</v>
      </c>
      <c r="CM91" s="251">
        <v>4762.92</v>
      </c>
      <c r="CN91" s="251"/>
      <c r="CO91" s="238">
        <f t="shared" si="427"/>
        <v>9128.93</v>
      </c>
      <c r="CP91" s="251"/>
      <c r="CQ91" s="251"/>
      <c r="CR91" s="251"/>
      <c r="CS91" s="238">
        <f t="shared" si="428"/>
        <v>0</v>
      </c>
      <c r="CT91" s="251"/>
      <c r="CU91" s="251"/>
      <c r="CV91" s="251"/>
      <c r="CW91" s="238">
        <f t="shared" si="445"/>
        <v>0</v>
      </c>
      <c r="CX91" s="251"/>
      <c r="CY91" s="251"/>
      <c r="CZ91" s="251"/>
      <c r="DA91" s="251">
        <f t="shared" si="391"/>
        <v>0</v>
      </c>
      <c r="DB91" s="238">
        <f t="shared" si="349"/>
        <v>9128.93</v>
      </c>
      <c r="DC91" s="251"/>
      <c r="DD91" s="251">
        <f t="shared" si="466"/>
        <v>-9128.93</v>
      </c>
      <c r="DE91" s="238"/>
      <c r="DF91" s="238"/>
      <c r="DG91" s="243">
        <f t="shared" si="467"/>
        <v>0</v>
      </c>
      <c r="DH91" s="244"/>
      <c r="DI91" s="250"/>
      <c r="DJ91" s="250"/>
      <c r="DK91" s="250">
        <f t="shared" si="350"/>
        <v>0</v>
      </c>
      <c r="DL91" s="250">
        <f t="shared" si="351"/>
        <v>0</v>
      </c>
      <c r="DM91" s="250"/>
      <c r="DN91" s="250"/>
      <c r="DO91" s="250"/>
      <c r="DP91" s="238">
        <f t="shared" si="352"/>
        <v>0</v>
      </c>
      <c r="DQ91" s="250"/>
      <c r="DR91" s="250"/>
      <c r="DS91" s="250"/>
      <c r="DT91" s="238">
        <f t="shared" si="468"/>
        <v>0</v>
      </c>
      <c r="DU91" s="250"/>
      <c r="DV91" s="250"/>
      <c r="DW91" s="250"/>
      <c r="DX91" s="238">
        <f t="shared" si="266"/>
        <v>0</v>
      </c>
      <c r="DY91" s="250"/>
      <c r="DZ91" s="250"/>
      <c r="EA91" s="250"/>
      <c r="EB91" s="238">
        <f t="shared" si="267"/>
        <v>0</v>
      </c>
      <c r="EC91" s="250"/>
      <c r="ED91" s="250"/>
      <c r="EE91" s="250"/>
      <c r="EF91" s="265">
        <f t="shared" si="469"/>
        <v>0</v>
      </c>
      <c r="EG91" s="259">
        <f t="shared" si="353"/>
        <v>0</v>
      </c>
      <c r="EH91" s="250"/>
      <c r="EI91" s="250"/>
      <c r="EJ91" s="250"/>
      <c r="EK91" s="238">
        <f t="shared" si="470"/>
        <v>0</v>
      </c>
      <c r="EL91" s="250"/>
      <c r="EM91" s="250"/>
      <c r="EN91" s="250"/>
      <c r="EO91" s="238">
        <f t="shared" si="471"/>
        <v>0</v>
      </c>
      <c r="EP91" s="250"/>
      <c r="EQ91" s="250"/>
      <c r="ER91" s="250"/>
      <c r="ES91" s="238">
        <f t="shared" si="268"/>
        <v>0</v>
      </c>
      <c r="ET91" s="250"/>
      <c r="EU91" s="250"/>
      <c r="EV91" s="250"/>
      <c r="EW91" s="265">
        <f t="shared" si="472"/>
        <v>0</v>
      </c>
      <c r="EX91" s="260">
        <f t="shared" si="269"/>
        <v>0</v>
      </c>
      <c r="EY91" s="238">
        <f t="shared" si="354"/>
        <v>0</v>
      </c>
      <c r="EZ91" s="250">
        <f t="shared" si="473"/>
        <v>0</v>
      </c>
      <c r="FA91" s="238"/>
      <c r="FB91" s="238"/>
      <c r="FC91" s="246">
        <f t="shared" si="474"/>
        <v>0</v>
      </c>
      <c r="FD91" s="244"/>
      <c r="FE91" s="250"/>
      <c r="FF91" s="250"/>
      <c r="FG91" s="250">
        <f t="shared" si="355"/>
        <v>0</v>
      </c>
      <c r="FH91" s="250">
        <f t="shared" si="356"/>
        <v>0</v>
      </c>
      <c r="FI91" s="250"/>
      <c r="FJ91" s="250"/>
      <c r="FK91" s="250"/>
      <c r="FL91" s="238">
        <f t="shared" si="357"/>
        <v>0</v>
      </c>
      <c r="FM91" s="250"/>
      <c r="FN91" s="250"/>
      <c r="FO91" s="250"/>
      <c r="FP91" s="238">
        <f t="shared" si="475"/>
        <v>0</v>
      </c>
      <c r="FQ91" s="250"/>
      <c r="FR91" s="267"/>
      <c r="FS91" s="267"/>
      <c r="FT91" s="238">
        <f t="shared" si="271"/>
        <v>0</v>
      </c>
      <c r="FU91" s="250"/>
      <c r="FV91" s="250"/>
      <c r="FW91" s="250"/>
      <c r="FX91" s="238">
        <f t="shared" si="272"/>
        <v>0</v>
      </c>
      <c r="FY91" s="250"/>
      <c r="FZ91" s="250"/>
      <c r="GA91" s="250"/>
      <c r="GB91" s="265">
        <f t="shared" si="476"/>
        <v>0</v>
      </c>
      <c r="GC91" s="259">
        <f t="shared" si="358"/>
        <v>0</v>
      </c>
      <c r="GD91" s="267"/>
      <c r="GE91" s="267"/>
      <c r="GF91" s="267"/>
      <c r="GG91" s="238">
        <f t="shared" si="477"/>
        <v>0</v>
      </c>
      <c r="GH91" s="267"/>
      <c r="GI91" s="267"/>
      <c r="GJ91" s="267"/>
      <c r="GK91" s="238">
        <f t="shared" si="274"/>
        <v>0</v>
      </c>
      <c r="GL91" s="267"/>
      <c r="GM91" s="267"/>
      <c r="GN91" s="250"/>
      <c r="GO91" s="238">
        <f t="shared" si="275"/>
        <v>0</v>
      </c>
      <c r="GP91" s="250"/>
      <c r="GQ91" s="250"/>
      <c r="GR91" s="250"/>
      <c r="GS91" s="265">
        <f t="shared" si="478"/>
        <v>0</v>
      </c>
      <c r="GT91" s="260">
        <f t="shared" si="276"/>
        <v>0</v>
      </c>
      <c r="GU91" s="238">
        <f t="shared" si="359"/>
        <v>0</v>
      </c>
      <c r="GV91" s="250">
        <f t="shared" si="479"/>
        <v>0</v>
      </c>
      <c r="GW91" s="238"/>
      <c r="GX91" s="238"/>
      <c r="GY91" s="246">
        <f t="shared" si="480"/>
        <v>0</v>
      </c>
      <c r="GZ91" s="244"/>
      <c r="HA91" s="244"/>
      <c r="HB91" s="250"/>
      <c r="HC91" s="250"/>
      <c r="HD91" s="250">
        <f t="shared" si="392"/>
        <v>0</v>
      </c>
      <c r="HE91" s="250">
        <f t="shared" si="360"/>
        <v>0</v>
      </c>
      <c r="HF91" s="250"/>
      <c r="HG91" s="250"/>
      <c r="HH91" s="238"/>
      <c r="HI91" s="238">
        <f t="shared" si="361"/>
        <v>0</v>
      </c>
      <c r="HJ91" s="250"/>
      <c r="HK91" s="250"/>
      <c r="HL91" s="250"/>
      <c r="HM91" s="238">
        <f t="shared" si="481"/>
        <v>0</v>
      </c>
      <c r="HN91" s="250"/>
      <c r="HO91" s="267"/>
      <c r="HP91" s="267"/>
      <c r="HQ91" s="238">
        <f t="shared" si="278"/>
        <v>0</v>
      </c>
      <c r="HR91" s="250"/>
      <c r="HS91" s="250"/>
      <c r="HT91" s="250"/>
      <c r="HU91" s="238">
        <f t="shared" si="279"/>
        <v>0</v>
      </c>
      <c r="HV91" s="250"/>
      <c r="HW91" s="250"/>
      <c r="HX91" s="250"/>
      <c r="HY91" s="265">
        <f t="shared" si="482"/>
        <v>0</v>
      </c>
      <c r="HZ91" s="259">
        <f t="shared" si="280"/>
        <v>0</v>
      </c>
      <c r="IA91" s="250"/>
      <c r="IB91" s="250"/>
      <c r="IC91" s="250"/>
      <c r="ID91" s="238">
        <f t="shared" si="483"/>
        <v>0</v>
      </c>
      <c r="IE91" s="250"/>
      <c r="IF91" s="267"/>
      <c r="IG91" s="267"/>
      <c r="IH91" s="238">
        <f t="shared" si="282"/>
        <v>0</v>
      </c>
      <c r="II91" s="250"/>
      <c r="IJ91" s="250"/>
      <c r="IK91" s="250"/>
      <c r="IL91" s="238">
        <f t="shared" si="283"/>
        <v>0</v>
      </c>
      <c r="IM91" s="250"/>
      <c r="IN91" s="250"/>
      <c r="IO91" s="250"/>
      <c r="IP91" s="265">
        <f t="shared" si="284"/>
        <v>0</v>
      </c>
      <c r="IQ91" s="260">
        <f t="shared" si="285"/>
        <v>0</v>
      </c>
      <c r="IR91" s="238">
        <f t="shared" si="362"/>
        <v>0</v>
      </c>
      <c r="IS91" s="250">
        <f t="shared" si="484"/>
        <v>0</v>
      </c>
      <c r="IT91" s="238"/>
      <c r="IU91" s="238"/>
      <c r="IV91" s="246">
        <f t="shared" si="286"/>
        <v>0</v>
      </c>
      <c r="IW91" s="244"/>
      <c r="IX91" s="254"/>
      <c r="IY91" s="254"/>
      <c r="IZ91" s="247">
        <f t="shared" si="489"/>
        <v>0</v>
      </c>
      <c r="JA91" s="254">
        <f t="shared" si="490"/>
        <v>0</v>
      </c>
      <c r="JB91" s="254"/>
      <c r="JC91" s="254"/>
      <c r="JD91" s="254"/>
      <c r="JE91" s="247">
        <f t="shared" si="448"/>
        <v>0</v>
      </c>
      <c r="JF91" s="254"/>
      <c r="JG91" s="254"/>
      <c r="JH91" s="254"/>
      <c r="JI91" s="247">
        <f t="shared" si="394"/>
        <v>0</v>
      </c>
      <c r="JJ91" s="254"/>
      <c r="JK91" s="269"/>
      <c r="JL91" s="269"/>
      <c r="JM91" s="247"/>
      <c r="JN91" s="254"/>
      <c r="JO91" s="254"/>
      <c r="JP91" s="254"/>
      <c r="JQ91" s="247">
        <f t="shared" si="393"/>
        <v>0</v>
      </c>
      <c r="JR91" s="254"/>
      <c r="JS91" s="254"/>
      <c r="JT91" s="254"/>
      <c r="JU91" s="270"/>
      <c r="JV91" s="261">
        <f t="shared" si="395"/>
        <v>0</v>
      </c>
      <c r="JW91" s="558"/>
      <c r="JX91" s="588"/>
      <c r="JY91" s="589"/>
      <c r="JZ91" s="571"/>
      <c r="KA91" s="254"/>
      <c r="KB91" s="247">
        <f>JW91+JZ91+KA91</f>
        <v>0</v>
      </c>
      <c r="KC91" s="254"/>
      <c r="KD91" s="269"/>
      <c r="KE91" s="269"/>
      <c r="KF91" s="247"/>
      <c r="KG91" s="254"/>
      <c r="KH91" s="254"/>
      <c r="KI91" s="254"/>
      <c r="KJ91" s="247">
        <f t="shared" si="396"/>
        <v>0</v>
      </c>
      <c r="KK91" s="254"/>
      <c r="KL91" s="254"/>
      <c r="KM91" s="254"/>
      <c r="KN91" s="270"/>
      <c r="KO91" s="262">
        <f>JI91+KF91+KJ91+KN91</f>
        <v>0</v>
      </c>
      <c r="KP91" s="247"/>
      <c r="KQ91" s="254">
        <f>JE91-JV91</f>
        <v>0</v>
      </c>
      <c r="KR91" s="247"/>
      <c r="KS91" s="248"/>
      <c r="KT91" s="211">
        <f>JV91-KO91</f>
        <v>0</v>
      </c>
      <c r="KU91" s="211"/>
      <c r="KV91" s="211"/>
      <c r="KW91" s="211"/>
      <c r="KX91" s="211"/>
      <c r="KY91" s="211"/>
      <c r="KZ91" s="211"/>
      <c r="LA91" s="211"/>
      <c r="LB91" s="211"/>
      <c r="LC91" s="211"/>
      <c r="LD91" s="211"/>
      <c r="LF91" s="193"/>
      <c r="LG91" s="193"/>
      <c r="LH91" s="194">
        <f t="shared" si="363"/>
        <v>0</v>
      </c>
      <c r="LI91" s="193">
        <f t="shared" si="364"/>
        <v>0</v>
      </c>
      <c r="LJ91" s="193"/>
      <c r="LK91" s="193"/>
      <c r="LL91" s="193"/>
      <c r="LM91" s="194">
        <f t="shared" si="365"/>
        <v>0</v>
      </c>
      <c r="LN91" s="193"/>
      <c r="LO91" s="193"/>
      <c r="LP91" s="193"/>
      <c r="LQ91" s="194">
        <f t="shared" si="408"/>
        <v>0</v>
      </c>
      <c r="LR91" s="193"/>
      <c r="LS91" s="189"/>
      <c r="LT91" s="189"/>
      <c r="LU91" s="194">
        <f t="shared" si="288"/>
        <v>0</v>
      </c>
      <c r="LV91" s="193"/>
      <c r="LW91" s="193"/>
      <c r="LX91" s="193"/>
      <c r="LY91" s="194">
        <f t="shared" si="289"/>
        <v>0</v>
      </c>
      <c r="LZ91" s="193"/>
      <c r="MA91" s="193"/>
      <c r="MB91" s="193"/>
      <c r="MC91" s="123">
        <f t="shared" si="452"/>
        <v>0</v>
      </c>
      <c r="MD91" s="121">
        <f t="shared" si="366"/>
        <v>0</v>
      </c>
      <c r="ME91" s="193"/>
      <c r="MF91" s="193"/>
      <c r="MG91" s="193"/>
      <c r="MH91" s="194">
        <f t="shared" si="429"/>
        <v>0</v>
      </c>
      <c r="MI91" s="193"/>
      <c r="MJ91" s="189"/>
      <c r="MK91" s="189"/>
      <c r="ML91" s="194">
        <f t="shared" si="430"/>
        <v>0</v>
      </c>
      <c r="MM91" s="193"/>
      <c r="MN91" s="193"/>
      <c r="MO91" s="193"/>
      <c r="MP91" s="194">
        <f t="shared" si="431"/>
        <v>0</v>
      </c>
      <c r="MQ91" s="193"/>
      <c r="MR91" s="193"/>
      <c r="MS91" s="193"/>
      <c r="MT91" s="123">
        <f t="shared" si="293"/>
        <v>0</v>
      </c>
      <c r="MU91" s="121">
        <f t="shared" si="367"/>
        <v>0</v>
      </c>
      <c r="MV91" s="17">
        <f t="shared" si="368"/>
        <v>0</v>
      </c>
      <c r="MW91" s="193">
        <f t="shared" si="453"/>
        <v>0</v>
      </c>
      <c r="MX91" s="194"/>
      <c r="MY91" s="194"/>
      <c r="MZ91" s="115">
        <f t="shared" si="485"/>
        <v>0</v>
      </c>
      <c r="NB91" s="193"/>
      <c r="NC91" s="193"/>
      <c r="ND91" s="194">
        <f t="shared" si="369"/>
        <v>0</v>
      </c>
      <c r="NE91" s="193"/>
      <c r="NF91" s="193"/>
      <c r="NG91" s="193"/>
      <c r="NH91" s="193"/>
      <c r="NI91" s="194">
        <f t="shared" si="370"/>
        <v>0</v>
      </c>
      <c r="NJ91" s="193"/>
      <c r="NK91" s="193"/>
      <c r="NL91" s="193"/>
      <c r="NM91" s="194">
        <f t="shared" si="410"/>
        <v>0</v>
      </c>
      <c r="NN91" s="193"/>
      <c r="NO91" s="189"/>
      <c r="NP91" s="189"/>
      <c r="NQ91" s="194">
        <f t="shared" si="295"/>
        <v>0</v>
      </c>
      <c r="NR91" s="193"/>
      <c r="NS91" s="193"/>
      <c r="NT91" s="193"/>
      <c r="NU91" s="194">
        <f t="shared" si="296"/>
        <v>0</v>
      </c>
      <c r="NV91" s="193"/>
      <c r="NW91" s="193"/>
      <c r="NX91" s="193"/>
      <c r="NY91" s="123">
        <f t="shared" si="454"/>
        <v>0</v>
      </c>
      <c r="NZ91" s="121">
        <f t="shared" si="297"/>
        <v>0</v>
      </c>
      <c r="OA91" s="189"/>
      <c r="OB91" s="189"/>
      <c r="OC91" s="189"/>
      <c r="OD91" s="194">
        <f t="shared" si="411"/>
        <v>0</v>
      </c>
      <c r="OE91" s="189"/>
      <c r="OF91" s="189"/>
      <c r="OG91" s="189"/>
      <c r="OH91" s="194">
        <f t="shared" si="299"/>
        <v>0</v>
      </c>
      <c r="OI91" s="193"/>
      <c r="OJ91" s="193"/>
      <c r="OK91" s="193"/>
      <c r="OL91" s="194">
        <f t="shared" si="300"/>
        <v>0</v>
      </c>
      <c r="OM91" s="193"/>
      <c r="ON91" s="193"/>
      <c r="OO91" s="193"/>
      <c r="OP91" s="123">
        <f t="shared" si="455"/>
        <v>0</v>
      </c>
      <c r="OQ91" s="122">
        <f t="shared" si="301"/>
        <v>0</v>
      </c>
      <c r="OR91" s="17">
        <f t="shared" si="371"/>
        <v>0</v>
      </c>
      <c r="OS91" s="193">
        <f t="shared" si="456"/>
        <v>0</v>
      </c>
      <c r="OT91" s="194"/>
      <c r="OU91" s="194"/>
      <c r="OV91" s="115">
        <f t="shared" si="302"/>
        <v>0</v>
      </c>
      <c r="OX91" s="193"/>
      <c r="OY91" s="193"/>
      <c r="OZ91" s="194">
        <f t="shared" si="372"/>
        <v>0</v>
      </c>
      <c r="PA91" s="193">
        <f t="shared" si="373"/>
        <v>0</v>
      </c>
      <c r="PB91" s="193"/>
      <c r="PC91" s="193"/>
      <c r="PD91" s="193"/>
      <c r="PE91" s="194">
        <f t="shared" si="374"/>
        <v>0</v>
      </c>
      <c r="PG91" s="189">
        <v>38928.22</v>
      </c>
      <c r="PH91" s="193"/>
      <c r="PI91" s="194">
        <f t="shared" si="432"/>
        <v>38928.22</v>
      </c>
      <c r="PJ91" s="193"/>
      <c r="PK91" s="189"/>
      <c r="PL91" s="189"/>
      <c r="PM91" s="194">
        <f t="shared" si="304"/>
        <v>0</v>
      </c>
      <c r="PN91" s="193"/>
      <c r="PO91" s="193"/>
      <c r="PP91" s="193"/>
      <c r="PQ91" s="194">
        <f t="shared" si="305"/>
        <v>0</v>
      </c>
      <c r="PR91" s="193"/>
      <c r="PS91" s="193"/>
      <c r="PT91" s="193"/>
      <c r="PU91" s="123">
        <f t="shared" si="457"/>
        <v>0</v>
      </c>
      <c r="PV91" s="121">
        <f t="shared" si="375"/>
        <v>38928.22</v>
      </c>
      <c r="PW91" s="193"/>
      <c r="PX91" s="189">
        <v>38928.22</v>
      </c>
      <c r="PY91" s="193"/>
      <c r="PZ91" s="194">
        <f t="shared" si="433"/>
        <v>38928.22</v>
      </c>
      <c r="QA91" s="193"/>
      <c r="QB91" s="189"/>
      <c r="QC91" s="189"/>
      <c r="QD91" s="194">
        <f t="shared" si="434"/>
        <v>0</v>
      </c>
      <c r="QE91" s="193"/>
      <c r="QF91" s="193"/>
      <c r="QG91" s="193"/>
      <c r="QH91" s="194">
        <f t="shared" si="308"/>
        <v>0</v>
      </c>
      <c r="QI91" s="193"/>
      <c r="QJ91" s="193"/>
      <c r="QK91" s="193"/>
      <c r="QL91" s="123">
        <f t="shared" si="309"/>
        <v>0</v>
      </c>
      <c r="QM91" s="122">
        <f t="shared" si="310"/>
        <v>38928.22</v>
      </c>
      <c r="QN91" s="17">
        <f t="shared" si="376"/>
        <v>0</v>
      </c>
      <c r="QO91" s="193">
        <f t="shared" si="458"/>
        <v>-38928.22</v>
      </c>
      <c r="QP91" s="194"/>
      <c r="QQ91" s="194"/>
      <c r="QR91" s="115">
        <f t="shared" si="486"/>
        <v>0</v>
      </c>
      <c r="QT91" s="193"/>
      <c r="QU91" s="193"/>
      <c r="QV91" s="194">
        <f t="shared" si="377"/>
        <v>0</v>
      </c>
      <c r="QW91" s="193">
        <f t="shared" si="378"/>
        <v>0</v>
      </c>
      <c r="QX91" s="193"/>
      <c r="QY91" s="193"/>
      <c r="QZ91" s="193"/>
      <c r="RA91" s="194">
        <f t="shared" si="379"/>
        <v>0</v>
      </c>
      <c r="RB91" s="193"/>
      <c r="RC91" s="193"/>
      <c r="RD91" s="193"/>
      <c r="RE91" s="194">
        <f t="shared" si="414"/>
        <v>0</v>
      </c>
      <c r="RF91" s="193"/>
      <c r="RG91" s="189"/>
      <c r="RH91" s="189"/>
      <c r="RI91" s="194">
        <f t="shared" si="312"/>
        <v>0</v>
      </c>
      <c r="RJ91" s="193"/>
      <c r="RK91" s="193"/>
      <c r="RL91" s="193"/>
      <c r="RM91" s="194">
        <f t="shared" si="313"/>
        <v>0</v>
      </c>
      <c r="RN91" s="193"/>
      <c r="RO91" s="193"/>
      <c r="RP91" s="193"/>
      <c r="RQ91" s="123">
        <f t="shared" si="314"/>
        <v>0</v>
      </c>
      <c r="RR91" s="121">
        <f t="shared" si="380"/>
        <v>0</v>
      </c>
      <c r="RS91" s="193"/>
      <c r="RT91" s="193"/>
      <c r="RU91" s="193"/>
      <c r="RV91" s="194">
        <f t="shared" si="435"/>
        <v>0</v>
      </c>
      <c r="RW91" s="193"/>
      <c r="RX91" s="189"/>
      <c r="RY91" s="189"/>
      <c r="RZ91" s="194">
        <f t="shared" si="436"/>
        <v>0</v>
      </c>
      <c r="SA91" s="193"/>
      <c r="SB91" s="193"/>
      <c r="SC91" s="193"/>
      <c r="SD91" s="194">
        <f t="shared" si="317"/>
        <v>0</v>
      </c>
      <c r="SE91" s="193"/>
      <c r="SF91" s="193"/>
      <c r="SG91" s="193"/>
      <c r="SH91" s="123">
        <f t="shared" si="318"/>
        <v>0</v>
      </c>
      <c r="SI91" s="122">
        <f t="shared" si="319"/>
        <v>0</v>
      </c>
      <c r="SJ91" s="17">
        <f t="shared" si="381"/>
        <v>0</v>
      </c>
      <c r="SK91" s="193">
        <f t="shared" si="459"/>
        <v>0</v>
      </c>
      <c r="SL91" s="194"/>
      <c r="SM91" s="194"/>
      <c r="SN91" s="115">
        <f t="shared" si="487"/>
        <v>0</v>
      </c>
      <c r="SP91" s="193"/>
      <c r="SQ91" s="193"/>
      <c r="SR91" s="194">
        <f t="shared" si="382"/>
        <v>0</v>
      </c>
      <c r="SS91" s="193">
        <f t="shared" si="383"/>
        <v>0</v>
      </c>
      <c r="ST91" s="193"/>
      <c r="SU91" s="193"/>
      <c r="SV91" s="193"/>
      <c r="SW91" s="194">
        <f t="shared" si="384"/>
        <v>0</v>
      </c>
      <c r="SX91" s="193"/>
      <c r="SY91" s="193"/>
      <c r="SZ91" s="193"/>
      <c r="TA91" s="194">
        <f t="shared" si="437"/>
        <v>0</v>
      </c>
      <c r="TB91" s="193"/>
      <c r="TC91" s="189"/>
      <c r="TD91" s="189"/>
      <c r="TE91" s="194">
        <f t="shared" si="438"/>
        <v>0</v>
      </c>
      <c r="TF91" s="193"/>
      <c r="TG91" s="193"/>
      <c r="TH91" s="193"/>
      <c r="TI91" s="194">
        <f t="shared" si="439"/>
        <v>0</v>
      </c>
      <c r="TJ91" s="193"/>
      <c r="TK91" s="193"/>
      <c r="TL91" s="193"/>
      <c r="TM91" s="123">
        <f t="shared" si="323"/>
        <v>0</v>
      </c>
      <c r="TN91" s="121">
        <f t="shared" si="440"/>
        <v>0</v>
      </c>
      <c r="TO91" s="193"/>
      <c r="TP91" s="193"/>
      <c r="TQ91" s="193"/>
      <c r="TR91" s="194">
        <f t="shared" si="441"/>
        <v>0</v>
      </c>
      <c r="TS91" s="193"/>
      <c r="TT91" s="189"/>
      <c r="TU91" s="189"/>
      <c r="TV91" s="194">
        <f t="shared" si="442"/>
        <v>0</v>
      </c>
      <c r="TW91" s="193"/>
      <c r="TX91" s="193"/>
      <c r="TY91" s="193"/>
      <c r="TZ91" s="194">
        <f t="shared" si="443"/>
        <v>0</v>
      </c>
      <c r="UA91" s="193"/>
      <c r="UB91" s="193"/>
      <c r="UC91" s="193"/>
      <c r="UD91" s="123">
        <f t="shared" si="328"/>
        <v>0</v>
      </c>
      <c r="UE91" s="122">
        <f t="shared" si="444"/>
        <v>0</v>
      </c>
      <c r="UF91" s="17">
        <f t="shared" si="385"/>
        <v>0</v>
      </c>
      <c r="UG91" s="193">
        <f t="shared" si="460"/>
        <v>0</v>
      </c>
      <c r="UH91" s="194"/>
      <c r="UI91" s="194"/>
      <c r="UJ91" s="194"/>
      <c r="UK91" s="115">
        <f t="shared" si="488"/>
        <v>0</v>
      </c>
      <c r="UL91" s="115">
        <f>CK91+EG91+GC91+HZ91+JV91+MD91+NZ91+PV91+RR91+TN91</f>
        <v>48057.15</v>
      </c>
      <c r="UM91" s="115">
        <f>UL91-AF91</f>
        <v>0</v>
      </c>
      <c r="UN91" s="115">
        <f>DB91+EX91+GT91+IQ91+KO91+MU91+OQ91+QM91+SI91+UE91</f>
        <v>48057.15</v>
      </c>
      <c r="UO91" s="115">
        <f>UN91-AW91</f>
        <v>0</v>
      </c>
      <c r="UP91" s="115"/>
      <c r="UQ91" s="115"/>
      <c r="UR91" s="115">
        <f>BU91+DQ91+FM91+HJ91+JF91+LN91+NJ91+PG91+RB91+SX91</f>
        <v>43294.23</v>
      </c>
      <c r="US91" s="115">
        <f>UR91-P91</f>
        <v>38928.22</v>
      </c>
      <c r="UT91" s="115"/>
      <c r="UU91" s="115"/>
      <c r="UV91" s="115"/>
      <c r="UW91" s="115">
        <f>H91</f>
        <v>0</v>
      </c>
      <c r="UX91" s="115">
        <f>AF91</f>
        <v>48057.15</v>
      </c>
      <c r="UY91" s="115"/>
      <c r="UZ91" s="115"/>
      <c r="VA91" s="130">
        <f t="shared" si="386"/>
        <v>0</v>
      </c>
      <c r="VB91" s="193">
        <f>BM91+DI91+FE91+HB91+IX91+LF91+NB91+OX91+QT91+SP91</f>
        <v>0</v>
      </c>
      <c r="VC91" s="193">
        <f>BN91+DJ91+FF91+HC91+IY91+LG91+NC91+OY91+QU91+SQ91</f>
        <v>0</v>
      </c>
      <c r="VD91" s="194">
        <f t="shared" si="330"/>
        <v>0</v>
      </c>
      <c r="VE91" s="193">
        <f t="shared" si="387"/>
        <v>0</v>
      </c>
      <c r="VF91" s="193"/>
      <c r="VG91" s="193"/>
      <c r="VH91" s="193"/>
      <c r="VI91" s="194">
        <f t="shared" si="388"/>
        <v>0</v>
      </c>
      <c r="VJ91" s="193"/>
      <c r="VK91" s="193"/>
      <c r="VL91" s="193"/>
      <c r="VM91" s="194">
        <f t="shared" si="418"/>
        <v>0</v>
      </c>
      <c r="VN91" s="193"/>
      <c r="VO91" s="189"/>
      <c r="VP91" s="189"/>
      <c r="VQ91" s="194">
        <f t="shared" si="332"/>
        <v>0</v>
      </c>
      <c r="VR91" s="193"/>
      <c r="VS91" s="193"/>
      <c r="VT91" s="193"/>
      <c r="VU91" s="194">
        <f t="shared" si="333"/>
        <v>0</v>
      </c>
      <c r="VV91" s="193"/>
      <c r="VW91" s="193"/>
      <c r="VX91" s="193"/>
      <c r="VY91" s="193"/>
      <c r="VZ91" s="121">
        <f t="shared" si="334"/>
        <v>0</v>
      </c>
      <c r="WA91" s="189"/>
      <c r="WB91" s="189"/>
      <c r="WC91" s="189"/>
      <c r="WD91" s="194">
        <f t="shared" si="419"/>
        <v>0</v>
      </c>
      <c r="WE91" s="189"/>
      <c r="WF91" s="189"/>
      <c r="WG91" s="189"/>
      <c r="WH91" s="194">
        <f t="shared" si="336"/>
        <v>0</v>
      </c>
      <c r="WI91" s="189"/>
      <c r="WJ91" s="189"/>
      <c r="WK91" s="193"/>
      <c r="WL91" s="194">
        <f t="shared" si="337"/>
        <v>0</v>
      </c>
      <c r="WM91" s="193"/>
      <c r="WN91" s="193"/>
      <c r="WO91" s="193"/>
      <c r="WP91" s="193"/>
      <c r="WQ91" s="122">
        <f t="shared" si="338"/>
        <v>0</v>
      </c>
      <c r="WR91" s="129">
        <f t="shared" si="389"/>
        <v>0</v>
      </c>
      <c r="WS91" s="120"/>
      <c r="WT91" s="194"/>
      <c r="WU91" s="194"/>
      <c r="WV91" s="115">
        <f t="shared" si="339"/>
        <v>0</v>
      </c>
      <c r="WY91" s="115">
        <f>VI91-BT91-DP91-FL91-HI91-JE91-LM91-NI91-PE91-RA91-SW91</f>
        <v>0</v>
      </c>
      <c r="WZ91" s="115">
        <f>VD91-BO91-DK91-FG91-HD91-IZ91-LH91-ND91-OZ91-QV91-SR91</f>
        <v>0</v>
      </c>
    </row>
    <row r="92" spans="1:624" s="116" customFormat="1" ht="13.5" hidden="1" x14ac:dyDescent="0.25">
      <c r="A92" s="444"/>
      <c r="B92" s="416" t="s">
        <v>185</v>
      </c>
      <c r="C92" s="421"/>
      <c r="D92" s="421"/>
      <c r="E92" s="419"/>
      <c r="F92" s="307"/>
      <c r="G92" s="331" t="s">
        <v>186</v>
      </c>
      <c r="H92" s="250">
        <f>BM92+DI92+FE92+HB92+IX92+LF92+NB92+OX92+QT92+SP92</f>
        <v>0</v>
      </c>
      <c r="I92" s="250">
        <f>BN92+DJ92+FF92+HC92+IY92+LG92+NC92+OY92+QU92+SQ92</f>
        <v>164000</v>
      </c>
      <c r="J92" s="238">
        <f t="shared" si="340"/>
        <v>164000</v>
      </c>
      <c r="K92" s="250">
        <f t="shared" si="341"/>
        <v>164000</v>
      </c>
      <c r="L92" s="250"/>
      <c r="M92" s="250"/>
      <c r="N92" s="250"/>
      <c r="O92" s="238">
        <f t="shared" si="342"/>
        <v>164000</v>
      </c>
      <c r="P92" s="250">
        <f>BU92+DQ92+FM92+HJ92+JF92+LN92+NJ92+PF92+RB92+SX92</f>
        <v>19414.89</v>
      </c>
      <c r="Q92" s="250">
        <f>BV92+DR92+FN92+HK92+JG92+LO92+NK92+PG92+RC92+SY92</f>
        <v>49364.78</v>
      </c>
      <c r="R92" s="250">
        <f>BW92+DS92+FO92+HL92+JH92+LP92+NL92+PH92+RD92+SZ92</f>
        <v>0</v>
      </c>
      <c r="S92" s="238">
        <f t="shared" si="254"/>
        <v>68779.67</v>
      </c>
      <c r="T92" s="250">
        <f>BY92+DU92+FQ92+HN92+JJ92+LR92+NN92+PJ92+RF92+TB92</f>
        <v>0</v>
      </c>
      <c r="U92" s="250">
        <f>BZ92+DV92+FR92+HO92+JK92+LS92+NO92+PK92+RG92+TC92</f>
        <v>0</v>
      </c>
      <c r="V92" s="250">
        <f>CA92+DW92+FS92+HP92+JL92+LT92+NP92+PL92+RH92+TD92</f>
        <v>0</v>
      </c>
      <c r="W92" s="238">
        <f t="shared" si="255"/>
        <v>0</v>
      </c>
      <c r="X92" s="250">
        <f>CC92+DY92+FU92+HR92+JN92+LV92+NR92+PN92+RJ92+TF92</f>
        <v>0</v>
      </c>
      <c r="Y92" s="250">
        <f>CD92+DZ92+FV92+HS92+JO92+LW92+NS92+PO92+RK92+TG92</f>
        <v>0</v>
      </c>
      <c r="Z92" s="250">
        <f>CE92+EA92+FW92+HT92+JP92+LX92+NT92+PP92+RL92+TH92</f>
        <v>0</v>
      </c>
      <c r="AA92" s="238">
        <f t="shared" si="256"/>
        <v>0</v>
      </c>
      <c r="AB92" s="250">
        <f>CG92+EC92+FY92+HV92+JR92+LZ92+NV92+PR92+RN92+TJ92</f>
        <v>0</v>
      </c>
      <c r="AC92" s="250">
        <f>CH92+ED92+FZ92+HW92+JS92+MA92+NW92+PS92+RO92+TK92</f>
        <v>0</v>
      </c>
      <c r="AD92" s="250">
        <f>CI92+EE92+GA92+HX92+JT92+MB92+NX92+PT92+RP92+TL92</f>
        <v>0</v>
      </c>
      <c r="AE92" s="250">
        <f t="shared" si="257"/>
        <v>0</v>
      </c>
      <c r="AF92" s="238">
        <f t="shared" si="343"/>
        <v>68779.67</v>
      </c>
      <c r="AG92" s="250">
        <f>CL92+EH92+GD92+IA92+JW92+ME92+OA92+PW92+RS92+TO92</f>
        <v>19414.89</v>
      </c>
      <c r="AH92" s="250">
        <f>CM92+EI92+GE92+IB92+JZ92+MF92+OB92+PX92+RT92+TP92</f>
        <v>49364.78</v>
      </c>
      <c r="AI92" s="250">
        <f>CN92+EJ92+GF92+IC92+KA92+MG92+OC92+PY92+RU92+TQ92</f>
        <v>0</v>
      </c>
      <c r="AJ92" s="238">
        <f t="shared" si="258"/>
        <v>68779.67</v>
      </c>
      <c r="AK92" s="250">
        <f>CP92+EL92+GH92+IE92+KC92+MI92+OE92+QA92+RW92+TS92</f>
        <v>0</v>
      </c>
      <c r="AL92" s="250">
        <f>CQ92+EM92+GI92+IF92+KD92+MJ92+OF92+QB92+RX92+TT92</f>
        <v>0</v>
      </c>
      <c r="AM92" s="250">
        <f>CR92+EN92+GJ92+IG92+KE92+MK92+OG92+QC92+RY92+TU92</f>
        <v>0</v>
      </c>
      <c r="AN92" s="238">
        <f t="shared" si="259"/>
        <v>0</v>
      </c>
      <c r="AO92" s="250">
        <f>CT92+EP92+GL92+II92+KG92+MM92+OI92+QE92+SA92+TW92</f>
        <v>0</v>
      </c>
      <c r="AP92" s="250">
        <f>CU92+EQ92+GM92+IJ92+KH92+MN92+OJ92+QF92+SB92+TX92</f>
        <v>0</v>
      </c>
      <c r="AQ92" s="250">
        <f>CV92+ER92+GN92+IK92+KI92+MO92+OK92+QG92+SC92+TY92</f>
        <v>0</v>
      </c>
      <c r="AR92" s="238">
        <f t="shared" si="260"/>
        <v>0</v>
      </c>
      <c r="AS92" s="250">
        <f>CX92+ET92+GP92+IM92+KK92+MQ92+OM92+QI92+SE92+UA92</f>
        <v>0</v>
      </c>
      <c r="AT92" s="250">
        <f>CY92+EU92+GQ92+IN92+KL92+MR92+ON92+QJ92+SF92+UB92</f>
        <v>0</v>
      </c>
      <c r="AU92" s="250">
        <f>CZ92+EV92+GR92+IO92+KM92+MS92+OO92+QK92+SG92+UC92</f>
        <v>0</v>
      </c>
      <c r="AV92" s="238">
        <f t="shared" si="261"/>
        <v>0</v>
      </c>
      <c r="AW92" s="238">
        <f t="shared" si="344"/>
        <v>68779.67</v>
      </c>
      <c r="AX92" s="250">
        <f t="shared" si="461"/>
        <v>0</v>
      </c>
      <c r="AY92" s="238">
        <f t="shared" si="345"/>
        <v>95220.33</v>
      </c>
      <c r="AZ92" s="238">
        <f>DE92+FA92+GW92+IT92+KR92+MX92+OT92+QP92+SL92+UH92</f>
        <v>0</v>
      </c>
      <c r="BA92" s="238">
        <f>DF92+FB92+GX92+IU92+KS92+MY92+OU92+QQ92+SM92+UI92</f>
        <v>0</v>
      </c>
      <c r="BB92" s="239">
        <f>CK92+EG92+GC92+HZ92+JV92+MD92+NZ92+PV92+RR92+TN92</f>
        <v>68779.67</v>
      </c>
      <c r="BC92" s="239">
        <f t="shared" si="450"/>
        <v>0</v>
      </c>
      <c r="BD92" s="238">
        <f>AZ92-DE92-FA92-GW92-IT92-KR92-MX92-OT92-QP92-SL92-UH92</f>
        <v>0</v>
      </c>
      <c r="BE92" s="240"/>
      <c r="BF92" s="241">
        <f>BG92+O92</f>
        <v>0</v>
      </c>
      <c r="BG92" s="241">
        <f t="shared" si="451"/>
        <v>-164000</v>
      </c>
      <c r="BH92" s="242"/>
      <c r="BI92" s="242"/>
      <c r="BJ92" s="241">
        <f>BK92-J92</f>
        <v>-164000</v>
      </c>
      <c r="BK92" s="285"/>
      <c r="BL92" s="251">
        <f>DI92+FE92+HB92+IX92+LF92+NB92+OX92+QT92+SP92</f>
        <v>164000</v>
      </c>
      <c r="BM92" s="285">
        <f>-BL92</f>
        <v>-164000</v>
      </c>
      <c r="BN92" s="251">
        <v>164000</v>
      </c>
      <c r="BO92" s="238">
        <f t="shared" si="346"/>
        <v>0</v>
      </c>
      <c r="BP92" s="251">
        <f t="shared" si="347"/>
        <v>0</v>
      </c>
      <c r="BQ92" s="251"/>
      <c r="BR92" s="251"/>
      <c r="BS92" s="251"/>
      <c r="BT92" s="238">
        <f t="shared" si="348"/>
        <v>0</v>
      </c>
      <c r="BU92" s="251">
        <v>19414.89</v>
      </c>
      <c r="BV92" s="251">
        <v>38829.78</v>
      </c>
      <c r="BW92" s="251"/>
      <c r="BX92" s="238">
        <f t="shared" si="462"/>
        <v>58244.67</v>
      </c>
      <c r="BY92" s="251"/>
      <c r="BZ92" s="251"/>
      <c r="CA92" s="251"/>
      <c r="CB92" s="238">
        <f t="shared" si="463"/>
        <v>0</v>
      </c>
      <c r="CC92" s="251"/>
      <c r="CD92" s="251"/>
      <c r="CE92" s="251"/>
      <c r="CF92" s="238">
        <f t="shared" si="464"/>
        <v>0</v>
      </c>
      <c r="CG92" s="251"/>
      <c r="CH92" s="251"/>
      <c r="CI92" s="251"/>
      <c r="CJ92" s="251">
        <f t="shared" si="390"/>
        <v>0</v>
      </c>
      <c r="CK92" s="238">
        <f t="shared" si="465"/>
        <v>58244.67</v>
      </c>
      <c r="CL92" s="251">
        <v>19414.89</v>
      </c>
      <c r="CM92" s="251">
        <v>38829.78</v>
      </c>
      <c r="CN92" s="251"/>
      <c r="CO92" s="238">
        <f t="shared" si="427"/>
        <v>58244.67</v>
      </c>
      <c r="CP92" s="251"/>
      <c r="CQ92" s="251"/>
      <c r="CR92" s="251"/>
      <c r="CS92" s="238">
        <f t="shared" si="428"/>
        <v>0</v>
      </c>
      <c r="CT92" s="251"/>
      <c r="CU92" s="251"/>
      <c r="CV92" s="251"/>
      <c r="CW92" s="238">
        <f t="shared" si="445"/>
        <v>0</v>
      </c>
      <c r="CX92" s="251"/>
      <c r="CY92" s="251"/>
      <c r="CZ92" s="251"/>
      <c r="DA92" s="251">
        <f t="shared" si="391"/>
        <v>0</v>
      </c>
      <c r="DB92" s="238">
        <f t="shared" si="349"/>
        <v>58244.67</v>
      </c>
      <c r="DC92" s="251"/>
      <c r="DD92" s="251">
        <f t="shared" si="466"/>
        <v>-58244.67</v>
      </c>
      <c r="DE92" s="238"/>
      <c r="DF92" s="238"/>
      <c r="DG92" s="243">
        <f t="shared" si="467"/>
        <v>0</v>
      </c>
      <c r="DH92" s="244"/>
      <c r="DI92" s="250"/>
      <c r="DJ92" s="250"/>
      <c r="DK92" s="250">
        <f t="shared" si="350"/>
        <v>0</v>
      </c>
      <c r="DL92" s="250">
        <f t="shared" si="351"/>
        <v>0</v>
      </c>
      <c r="DM92" s="250"/>
      <c r="DN92" s="250"/>
      <c r="DO92" s="250"/>
      <c r="DP92" s="238">
        <f t="shared" si="352"/>
        <v>0</v>
      </c>
      <c r="DQ92" s="250"/>
      <c r="DR92" s="250"/>
      <c r="DS92" s="250"/>
      <c r="DT92" s="238">
        <f t="shared" si="468"/>
        <v>0</v>
      </c>
      <c r="DU92" s="250"/>
      <c r="DV92" s="250"/>
      <c r="DW92" s="250"/>
      <c r="DX92" s="238">
        <f t="shared" si="266"/>
        <v>0</v>
      </c>
      <c r="DY92" s="250"/>
      <c r="DZ92" s="250"/>
      <c r="EA92" s="250"/>
      <c r="EB92" s="238">
        <f t="shared" si="267"/>
        <v>0</v>
      </c>
      <c r="EC92" s="250"/>
      <c r="ED92" s="265"/>
      <c r="EE92" s="250"/>
      <c r="EF92" s="265">
        <f t="shared" si="469"/>
        <v>0</v>
      </c>
      <c r="EG92" s="259">
        <f t="shared" si="353"/>
        <v>0</v>
      </c>
      <c r="EH92" s="250"/>
      <c r="EI92" s="250"/>
      <c r="EJ92" s="250"/>
      <c r="EK92" s="238">
        <f t="shared" si="470"/>
        <v>0</v>
      </c>
      <c r="EL92" s="250"/>
      <c r="EM92" s="250"/>
      <c r="EN92" s="250"/>
      <c r="EO92" s="238">
        <f t="shared" si="471"/>
        <v>0</v>
      </c>
      <c r="EP92" s="250"/>
      <c r="EQ92" s="250"/>
      <c r="ER92" s="250"/>
      <c r="ES92" s="238">
        <f t="shared" si="268"/>
        <v>0</v>
      </c>
      <c r="ET92" s="250"/>
      <c r="EU92" s="265"/>
      <c r="EV92" s="250"/>
      <c r="EW92" s="265">
        <f t="shared" si="472"/>
        <v>0</v>
      </c>
      <c r="EX92" s="260">
        <f t="shared" si="269"/>
        <v>0</v>
      </c>
      <c r="EY92" s="238">
        <f t="shared" si="354"/>
        <v>0</v>
      </c>
      <c r="EZ92" s="250">
        <f t="shared" si="473"/>
        <v>0</v>
      </c>
      <c r="FA92" s="238"/>
      <c r="FB92" s="238"/>
      <c r="FC92" s="246">
        <f t="shared" si="474"/>
        <v>0</v>
      </c>
      <c r="FD92" s="244"/>
      <c r="FE92" s="250"/>
      <c r="FF92" s="250"/>
      <c r="FG92" s="250">
        <f t="shared" si="355"/>
        <v>0</v>
      </c>
      <c r="FH92" s="250">
        <f t="shared" si="356"/>
        <v>0</v>
      </c>
      <c r="FI92" s="250"/>
      <c r="FJ92" s="250"/>
      <c r="FK92" s="250"/>
      <c r="FL92" s="238">
        <f t="shared" si="357"/>
        <v>0</v>
      </c>
      <c r="FM92" s="250"/>
      <c r="FN92" s="250"/>
      <c r="FO92" s="250"/>
      <c r="FP92" s="238">
        <f t="shared" si="475"/>
        <v>0</v>
      </c>
      <c r="FQ92" s="250"/>
      <c r="FR92" s="267"/>
      <c r="FS92" s="267"/>
      <c r="FT92" s="238">
        <f t="shared" si="271"/>
        <v>0</v>
      </c>
      <c r="FU92" s="250"/>
      <c r="FV92" s="250"/>
      <c r="FW92" s="250"/>
      <c r="FX92" s="238">
        <f t="shared" si="272"/>
        <v>0</v>
      </c>
      <c r="FY92" s="250"/>
      <c r="FZ92" s="250"/>
      <c r="GA92" s="250"/>
      <c r="GB92" s="265">
        <f t="shared" si="476"/>
        <v>0</v>
      </c>
      <c r="GC92" s="259">
        <f t="shared" si="358"/>
        <v>0</v>
      </c>
      <c r="GD92" s="267"/>
      <c r="GE92" s="267"/>
      <c r="GF92" s="267"/>
      <c r="GG92" s="238">
        <f t="shared" si="477"/>
        <v>0</v>
      </c>
      <c r="GH92" s="267"/>
      <c r="GI92" s="267"/>
      <c r="GJ92" s="267"/>
      <c r="GK92" s="238">
        <f t="shared" si="274"/>
        <v>0</v>
      </c>
      <c r="GL92" s="267"/>
      <c r="GM92" s="267"/>
      <c r="GN92" s="250"/>
      <c r="GO92" s="238">
        <f t="shared" si="275"/>
        <v>0</v>
      </c>
      <c r="GP92" s="250"/>
      <c r="GQ92" s="250"/>
      <c r="GR92" s="250"/>
      <c r="GS92" s="265">
        <f t="shared" si="478"/>
        <v>0</v>
      </c>
      <c r="GT92" s="260">
        <f t="shared" si="276"/>
        <v>0</v>
      </c>
      <c r="GU92" s="238">
        <f t="shared" si="359"/>
        <v>0</v>
      </c>
      <c r="GV92" s="250">
        <f t="shared" si="479"/>
        <v>0</v>
      </c>
      <c r="GW92" s="238"/>
      <c r="GX92" s="238"/>
      <c r="GY92" s="246">
        <f t="shared" si="480"/>
        <v>0</v>
      </c>
      <c r="GZ92" s="244"/>
      <c r="HA92" s="244"/>
      <c r="HB92" s="250"/>
      <c r="HC92" s="250"/>
      <c r="HD92" s="250">
        <f t="shared" si="392"/>
        <v>0</v>
      </c>
      <c r="HE92" s="250">
        <f t="shared" si="360"/>
        <v>0</v>
      </c>
      <c r="HF92" s="250"/>
      <c r="HG92" s="250"/>
      <c r="HH92" s="238"/>
      <c r="HI92" s="238">
        <f t="shared" si="361"/>
        <v>0</v>
      </c>
      <c r="HJ92" s="250"/>
      <c r="HK92" s="250"/>
      <c r="HL92" s="250"/>
      <c r="HM92" s="238">
        <f t="shared" si="481"/>
        <v>0</v>
      </c>
      <c r="HN92" s="250"/>
      <c r="HO92" s="267"/>
      <c r="HP92" s="267"/>
      <c r="HQ92" s="238">
        <f t="shared" si="278"/>
        <v>0</v>
      </c>
      <c r="HR92" s="250"/>
      <c r="HS92" s="250"/>
      <c r="HT92" s="250"/>
      <c r="HU92" s="238">
        <f t="shared" si="279"/>
        <v>0</v>
      </c>
      <c r="HV92" s="250"/>
      <c r="HW92" s="250"/>
      <c r="HX92" s="250"/>
      <c r="HY92" s="265">
        <f t="shared" si="482"/>
        <v>0</v>
      </c>
      <c r="HZ92" s="259">
        <f t="shared" si="280"/>
        <v>0</v>
      </c>
      <c r="IA92" s="250"/>
      <c r="IB92" s="250"/>
      <c r="IC92" s="250"/>
      <c r="ID92" s="238">
        <f t="shared" si="483"/>
        <v>0</v>
      </c>
      <c r="IE92" s="250"/>
      <c r="IF92" s="267"/>
      <c r="IG92" s="267"/>
      <c r="IH92" s="238">
        <f t="shared" si="282"/>
        <v>0</v>
      </c>
      <c r="II92" s="250"/>
      <c r="IJ92" s="250"/>
      <c r="IK92" s="250"/>
      <c r="IL92" s="238">
        <f t="shared" si="283"/>
        <v>0</v>
      </c>
      <c r="IM92" s="250"/>
      <c r="IN92" s="250"/>
      <c r="IO92" s="250"/>
      <c r="IP92" s="265">
        <f t="shared" si="284"/>
        <v>0</v>
      </c>
      <c r="IQ92" s="260">
        <f t="shared" si="285"/>
        <v>0</v>
      </c>
      <c r="IR92" s="238">
        <f t="shared" si="362"/>
        <v>0</v>
      </c>
      <c r="IS92" s="250">
        <f t="shared" si="484"/>
        <v>0</v>
      </c>
      <c r="IT92" s="238"/>
      <c r="IU92" s="238"/>
      <c r="IV92" s="246">
        <f t="shared" si="286"/>
        <v>0</v>
      </c>
      <c r="IW92" s="244"/>
      <c r="IX92" s="254"/>
      <c r="IY92" s="254"/>
      <c r="IZ92" s="247">
        <f t="shared" si="489"/>
        <v>0</v>
      </c>
      <c r="JA92" s="254">
        <f t="shared" si="490"/>
        <v>0</v>
      </c>
      <c r="JB92" s="254"/>
      <c r="JC92" s="254"/>
      <c r="JD92" s="254"/>
      <c r="JE92" s="247">
        <f t="shared" si="448"/>
        <v>0</v>
      </c>
      <c r="JF92" s="254"/>
      <c r="JG92" s="254"/>
      <c r="JH92" s="254"/>
      <c r="JI92" s="247">
        <f t="shared" si="394"/>
        <v>0</v>
      </c>
      <c r="JJ92" s="254"/>
      <c r="JK92" s="269"/>
      <c r="JL92" s="269"/>
      <c r="JM92" s="247"/>
      <c r="JN92" s="254"/>
      <c r="JO92" s="254"/>
      <c r="JP92" s="254"/>
      <c r="JQ92" s="247">
        <f t="shared" si="393"/>
        <v>0</v>
      </c>
      <c r="JR92" s="254"/>
      <c r="JS92" s="254"/>
      <c r="JT92" s="254"/>
      <c r="JU92" s="270"/>
      <c r="JV92" s="261">
        <f t="shared" si="395"/>
        <v>0</v>
      </c>
      <c r="JW92" s="558"/>
      <c r="JX92" s="588"/>
      <c r="JY92" s="589"/>
      <c r="JZ92" s="571"/>
      <c r="KA92" s="254"/>
      <c r="KB92" s="247">
        <f>JW92+JZ92+KA92</f>
        <v>0</v>
      </c>
      <c r="KC92" s="254"/>
      <c r="KD92" s="269"/>
      <c r="KE92" s="269"/>
      <c r="KF92" s="247"/>
      <c r="KG92" s="254"/>
      <c r="KH92" s="254"/>
      <c r="KI92" s="254"/>
      <c r="KJ92" s="247">
        <f t="shared" si="396"/>
        <v>0</v>
      </c>
      <c r="KK92" s="254"/>
      <c r="KL92" s="254"/>
      <c r="KM92" s="254"/>
      <c r="KN92" s="270"/>
      <c r="KO92" s="262">
        <f>JI92+KF92+KJ92+KN92</f>
        <v>0</v>
      </c>
      <c r="KP92" s="247"/>
      <c r="KQ92" s="254">
        <f>JE92-JV92</f>
        <v>0</v>
      </c>
      <c r="KR92" s="247"/>
      <c r="KS92" s="248"/>
      <c r="KT92" s="211">
        <f>JV92-KO92</f>
        <v>0</v>
      </c>
      <c r="KU92" s="211"/>
      <c r="KV92" s="211"/>
      <c r="KW92" s="211"/>
      <c r="KX92" s="211"/>
      <c r="KY92" s="211"/>
      <c r="KZ92" s="211"/>
      <c r="LA92" s="211"/>
      <c r="LB92" s="211"/>
      <c r="LC92" s="211"/>
      <c r="LD92" s="211"/>
      <c r="LF92" s="193"/>
      <c r="LG92" s="193"/>
      <c r="LH92" s="194">
        <f t="shared" si="363"/>
        <v>0</v>
      </c>
      <c r="LI92" s="193">
        <f t="shared" si="364"/>
        <v>0</v>
      </c>
      <c r="LJ92" s="193"/>
      <c r="LK92" s="193"/>
      <c r="LL92" s="193"/>
      <c r="LM92" s="194">
        <f t="shared" si="365"/>
        <v>0</v>
      </c>
      <c r="LN92" s="193"/>
      <c r="LO92" s="193"/>
      <c r="LP92" s="193"/>
      <c r="LQ92" s="194">
        <f t="shared" si="408"/>
        <v>0</v>
      </c>
      <c r="LR92" s="193"/>
      <c r="LS92" s="189"/>
      <c r="LT92" s="189"/>
      <c r="LU92" s="194">
        <f t="shared" si="288"/>
        <v>0</v>
      </c>
      <c r="LV92" s="193"/>
      <c r="LW92" s="193"/>
      <c r="LX92" s="193"/>
      <c r="LY92" s="194">
        <f t="shared" si="289"/>
        <v>0</v>
      </c>
      <c r="LZ92" s="193"/>
      <c r="MA92" s="193"/>
      <c r="MB92" s="193"/>
      <c r="MC92" s="123">
        <f t="shared" si="452"/>
        <v>0</v>
      </c>
      <c r="MD92" s="121">
        <f t="shared" si="366"/>
        <v>0</v>
      </c>
      <c r="ME92" s="193"/>
      <c r="MF92" s="193"/>
      <c r="MG92" s="193"/>
      <c r="MH92" s="194">
        <f t="shared" si="429"/>
        <v>0</v>
      </c>
      <c r="MI92" s="193"/>
      <c r="MJ92" s="189"/>
      <c r="MK92" s="189"/>
      <c r="ML92" s="194">
        <f t="shared" si="430"/>
        <v>0</v>
      </c>
      <c r="MM92" s="193"/>
      <c r="MN92" s="193"/>
      <c r="MO92" s="193"/>
      <c r="MP92" s="194">
        <f t="shared" si="431"/>
        <v>0</v>
      </c>
      <c r="MQ92" s="193"/>
      <c r="MR92" s="193"/>
      <c r="MS92" s="193"/>
      <c r="MT92" s="123">
        <f t="shared" si="293"/>
        <v>0</v>
      </c>
      <c r="MU92" s="121">
        <f t="shared" si="367"/>
        <v>0</v>
      </c>
      <c r="MV92" s="17">
        <f t="shared" si="368"/>
        <v>0</v>
      </c>
      <c r="MW92" s="193">
        <f t="shared" si="453"/>
        <v>0</v>
      </c>
      <c r="MX92" s="194"/>
      <c r="MY92" s="194"/>
      <c r="MZ92" s="115">
        <f t="shared" si="485"/>
        <v>0</v>
      </c>
      <c r="NB92" s="193">
        <v>48000</v>
      </c>
      <c r="NC92" s="193"/>
      <c r="ND92" s="194">
        <f t="shared" si="369"/>
        <v>48000</v>
      </c>
      <c r="NE92" s="193">
        <f>ND92</f>
        <v>48000</v>
      </c>
      <c r="NF92" s="193"/>
      <c r="NG92" s="193"/>
      <c r="NH92" s="193"/>
      <c r="NI92" s="194">
        <f t="shared" si="370"/>
        <v>48000</v>
      </c>
      <c r="NJ92" s="193"/>
      <c r="NK92" s="193"/>
      <c r="NL92" s="193"/>
      <c r="NM92" s="194">
        <f t="shared" si="410"/>
        <v>0</v>
      </c>
      <c r="NN92" s="193"/>
      <c r="NO92" s="189"/>
      <c r="NP92" s="189"/>
      <c r="NQ92" s="194">
        <f t="shared" si="295"/>
        <v>0</v>
      </c>
      <c r="NR92" s="193"/>
      <c r="NS92" s="193"/>
      <c r="NT92" s="193"/>
      <c r="NU92" s="194">
        <f t="shared" si="296"/>
        <v>0</v>
      </c>
      <c r="NV92" s="193"/>
      <c r="NW92" s="193"/>
      <c r="NX92" s="193"/>
      <c r="NY92" s="123">
        <f t="shared" si="454"/>
        <v>0</v>
      </c>
      <c r="NZ92" s="121">
        <f t="shared" si="297"/>
        <v>0</v>
      </c>
      <c r="OA92" s="193"/>
      <c r="OB92" s="193"/>
      <c r="OC92" s="193"/>
      <c r="OD92" s="194">
        <f t="shared" si="411"/>
        <v>0</v>
      </c>
      <c r="OE92" s="193"/>
      <c r="OF92" s="189"/>
      <c r="OG92" s="189"/>
      <c r="OH92" s="194">
        <f t="shared" si="299"/>
        <v>0</v>
      </c>
      <c r="OI92" s="193"/>
      <c r="OJ92" s="193"/>
      <c r="OK92" s="193"/>
      <c r="OL92" s="194">
        <f t="shared" si="300"/>
        <v>0</v>
      </c>
      <c r="OM92" s="193"/>
      <c r="ON92" s="193"/>
      <c r="OO92" s="193"/>
      <c r="OP92" s="123">
        <f t="shared" si="455"/>
        <v>0</v>
      </c>
      <c r="OQ92" s="122">
        <f t="shared" si="301"/>
        <v>0</v>
      </c>
      <c r="OR92" s="17">
        <f t="shared" si="371"/>
        <v>0</v>
      </c>
      <c r="OS92" s="193">
        <f t="shared" si="456"/>
        <v>48000</v>
      </c>
      <c r="OT92" s="194"/>
      <c r="OU92" s="194"/>
      <c r="OV92" s="115">
        <f>NZ92-OQ92</f>
        <v>0</v>
      </c>
      <c r="OX92" s="193">
        <v>80000</v>
      </c>
      <c r="OY92" s="193"/>
      <c r="OZ92" s="194">
        <f t="shared" si="372"/>
        <v>80000</v>
      </c>
      <c r="PA92" s="193">
        <f t="shared" si="373"/>
        <v>80000</v>
      </c>
      <c r="PB92" s="193"/>
      <c r="PC92" s="193"/>
      <c r="PD92" s="193"/>
      <c r="PE92" s="194">
        <f t="shared" si="374"/>
        <v>80000</v>
      </c>
      <c r="PF92" s="193"/>
      <c r="PG92" s="193"/>
      <c r="PH92" s="193"/>
      <c r="PI92" s="194">
        <f t="shared" si="412"/>
        <v>0</v>
      </c>
      <c r="PJ92" s="193"/>
      <c r="PK92" s="189"/>
      <c r="PL92" s="189"/>
      <c r="PM92" s="194">
        <f t="shared" si="304"/>
        <v>0</v>
      </c>
      <c r="PN92" s="193"/>
      <c r="PO92" s="193"/>
      <c r="PP92" s="193"/>
      <c r="PQ92" s="194">
        <f t="shared" si="305"/>
        <v>0</v>
      </c>
      <c r="PR92" s="193"/>
      <c r="PS92" s="193"/>
      <c r="PT92" s="193"/>
      <c r="PU92" s="123">
        <f t="shared" si="457"/>
        <v>0</v>
      </c>
      <c r="PV92" s="121">
        <f t="shared" si="375"/>
        <v>0</v>
      </c>
      <c r="PW92" s="193"/>
      <c r="PX92" s="193"/>
      <c r="PY92" s="193"/>
      <c r="PZ92" s="194">
        <f t="shared" si="433"/>
        <v>0</v>
      </c>
      <c r="QA92" s="193"/>
      <c r="QB92" s="189"/>
      <c r="QC92" s="189"/>
      <c r="QD92" s="194">
        <f t="shared" si="434"/>
        <v>0</v>
      </c>
      <c r="QE92" s="193"/>
      <c r="QF92" s="193"/>
      <c r="QG92" s="193"/>
      <c r="QH92" s="194">
        <f t="shared" si="308"/>
        <v>0</v>
      </c>
      <c r="QI92" s="193"/>
      <c r="QJ92" s="193"/>
      <c r="QK92" s="193"/>
      <c r="QL92" s="123">
        <f t="shared" si="309"/>
        <v>0</v>
      </c>
      <c r="QM92" s="122">
        <f t="shared" si="310"/>
        <v>0</v>
      </c>
      <c r="QN92" s="17">
        <f t="shared" si="376"/>
        <v>0</v>
      </c>
      <c r="QO92" s="193">
        <f t="shared" si="458"/>
        <v>80000</v>
      </c>
      <c r="QP92" s="194"/>
      <c r="QQ92" s="194"/>
      <c r="QR92" s="115">
        <f t="shared" si="486"/>
        <v>0</v>
      </c>
      <c r="QT92" s="193"/>
      <c r="QU92" s="193"/>
      <c r="QV92" s="194">
        <f t="shared" si="377"/>
        <v>0</v>
      </c>
      <c r="QW92" s="193">
        <f t="shared" si="378"/>
        <v>0</v>
      </c>
      <c r="QX92" s="193"/>
      <c r="QY92" s="193"/>
      <c r="QZ92" s="193"/>
      <c r="RA92" s="194">
        <f t="shared" si="379"/>
        <v>0</v>
      </c>
      <c r="RB92" s="193"/>
      <c r="RC92" s="193"/>
      <c r="RD92" s="193"/>
      <c r="RE92" s="194">
        <f t="shared" si="414"/>
        <v>0</v>
      </c>
      <c r="RF92" s="193"/>
      <c r="RG92" s="189"/>
      <c r="RH92" s="189"/>
      <c r="RI92" s="194">
        <f t="shared" si="312"/>
        <v>0</v>
      </c>
      <c r="RJ92" s="193"/>
      <c r="RK92" s="193"/>
      <c r="RL92" s="193"/>
      <c r="RM92" s="194">
        <f t="shared" si="313"/>
        <v>0</v>
      </c>
      <c r="RN92" s="193"/>
      <c r="RO92" s="193"/>
      <c r="RP92" s="193"/>
      <c r="RQ92" s="123">
        <f t="shared" si="314"/>
        <v>0</v>
      </c>
      <c r="RR92" s="121">
        <f t="shared" si="380"/>
        <v>0</v>
      </c>
      <c r="RS92" s="193"/>
      <c r="RT92" s="193"/>
      <c r="RU92" s="193"/>
      <c r="RV92" s="194">
        <f t="shared" si="435"/>
        <v>0</v>
      </c>
      <c r="RW92" s="193"/>
      <c r="RX92" s="189"/>
      <c r="RY92" s="189"/>
      <c r="RZ92" s="194">
        <f t="shared" si="436"/>
        <v>0</v>
      </c>
      <c r="SA92" s="193"/>
      <c r="SB92" s="193"/>
      <c r="SC92" s="193"/>
      <c r="SD92" s="194">
        <f t="shared" si="317"/>
        <v>0</v>
      </c>
      <c r="SE92" s="193"/>
      <c r="SF92" s="193"/>
      <c r="SG92" s="193"/>
      <c r="SH92" s="123">
        <f t="shared" si="318"/>
        <v>0</v>
      </c>
      <c r="SI92" s="122">
        <f t="shared" si="319"/>
        <v>0</v>
      </c>
      <c r="SJ92" s="17">
        <f t="shared" si="381"/>
        <v>0</v>
      </c>
      <c r="SK92" s="193">
        <f t="shared" si="459"/>
        <v>0</v>
      </c>
      <c r="SL92" s="194"/>
      <c r="SM92" s="194"/>
      <c r="SN92" s="115">
        <f t="shared" si="487"/>
        <v>0</v>
      </c>
      <c r="SP92" s="193">
        <v>36000</v>
      </c>
      <c r="SQ92" s="193"/>
      <c r="SR92" s="194">
        <f t="shared" si="382"/>
        <v>36000</v>
      </c>
      <c r="SS92" s="193">
        <f t="shared" si="383"/>
        <v>36000</v>
      </c>
      <c r="ST92" s="193"/>
      <c r="SU92" s="193"/>
      <c r="SV92" s="193"/>
      <c r="SW92" s="194">
        <f t="shared" si="384"/>
        <v>36000</v>
      </c>
      <c r="SX92" s="193"/>
      <c r="SY92" s="193">
        <v>10535</v>
      </c>
      <c r="SZ92" s="193"/>
      <c r="TA92" s="194">
        <f t="shared" si="437"/>
        <v>10535</v>
      </c>
      <c r="TB92" s="193"/>
      <c r="TC92" s="189"/>
      <c r="TD92" s="189"/>
      <c r="TE92" s="194">
        <f t="shared" si="438"/>
        <v>0</v>
      </c>
      <c r="TF92" s="193"/>
      <c r="TG92" s="193"/>
      <c r="TH92" s="193"/>
      <c r="TI92" s="194">
        <f t="shared" si="439"/>
        <v>0</v>
      </c>
      <c r="TJ92" s="193"/>
      <c r="TK92" s="193"/>
      <c r="TL92" s="193"/>
      <c r="TM92" s="123">
        <f t="shared" si="323"/>
        <v>0</v>
      </c>
      <c r="TN92" s="121">
        <f t="shared" si="440"/>
        <v>10535</v>
      </c>
      <c r="TO92" s="193"/>
      <c r="TP92" s="193">
        <v>10535</v>
      </c>
      <c r="TQ92" s="193"/>
      <c r="TR92" s="194">
        <f t="shared" si="441"/>
        <v>10535</v>
      </c>
      <c r="TS92" s="193"/>
      <c r="TT92" s="189"/>
      <c r="TU92" s="189"/>
      <c r="TV92" s="194">
        <f t="shared" si="442"/>
        <v>0</v>
      </c>
      <c r="TW92" s="193"/>
      <c r="TX92" s="193"/>
      <c r="TY92" s="193"/>
      <c r="TZ92" s="194">
        <f t="shared" si="443"/>
        <v>0</v>
      </c>
      <c r="UA92" s="193"/>
      <c r="UB92" s="193"/>
      <c r="UC92" s="193"/>
      <c r="UD92" s="123">
        <f t="shared" si="328"/>
        <v>0</v>
      </c>
      <c r="UE92" s="122">
        <f t="shared" si="444"/>
        <v>10535</v>
      </c>
      <c r="UF92" s="17">
        <f t="shared" si="385"/>
        <v>0</v>
      </c>
      <c r="UG92" s="193">
        <f t="shared" si="460"/>
        <v>25465</v>
      </c>
      <c r="UH92" s="194"/>
      <c r="UI92" s="194"/>
      <c r="UJ92" s="194"/>
      <c r="UK92" s="115">
        <f t="shared" si="488"/>
        <v>0</v>
      </c>
      <c r="UL92" s="115">
        <f>CK92+EG92+GC92+HZ92+JV92+MD92+NZ92+PV92+RR92+TN92</f>
        <v>68779.67</v>
      </c>
      <c r="UM92" s="115">
        <f>UL92-AF92</f>
        <v>0</v>
      </c>
      <c r="UN92" s="115">
        <f>DB92+EX92+GT92+IQ92+KO92+MU92+OQ92+QM92+SI92+UE92</f>
        <v>68779.67</v>
      </c>
      <c r="UO92" s="115">
        <f>UN92-AW92</f>
        <v>0</v>
      </c>
      <c r="UP92" s="115"/>
      <c r="UQ92" s="115"/>
      <c r="UR92" s="115">
        <f>BU92+DQ92+FM92+HJ92+JF92+LN92+NJ92+PF92+RB92+SX92</f>
        <v>19414.89</v>
      </c>
      <c r="US92" s="115">
        <f>UR92-P92</f>
        <v>0</v>
      </c>
      <c r="UT92" s="115"/>
      <c r="UU92" s="115"/>
      <c r="UV92" s="115"/>
      <c r="UW92" s="115">
        <f>H92</f>
        <v>0</v>
      </c>
      <c r="UX92" s="115">
        <f>AF92</f>
        <v>68779.67</v>
      </c>
      <c r="UY92" s="115"/>
      <c r="UZ92" s="115"/>
      <c r="VA92" s="130">
        <f t="shared" si="386"/>
        <v>164000</v>
      </c>
      <c r="VB92" s="193">
        <f>BM92+DI92+FE92+HB92+IX92+LF92+NB92+OX92+QT92+SP92</f>
        <v>0</v>
      </c>
      <c r="VC92" s="193">
        <f>BN92+DJ92+FF92+HC92+IY92+LG92+NC92+OY92+QU92+SQ92</f>
        <v>164000</v>
      </c>
      <c r="VD92" s="194">
        <f t="shared" si="330"/>
        <v>164000</v>
      </c>
      <c r="VE92" s="193">
        <f t="shared" si="387"/>
        <v>164000</v>
      </c>
      <c r="VF92" s="193"/>
      <c r="VG92" s="193"/>
      <c r="VH92" s="193"/>
      <c r="VI92" s="194">
        <f t="shared" si="388"/>
        <v>164000</v>
      </c>
      <c r="VJ92" s="193"/>
      <c r="VK92" s="193"/>
      <c r="VL92" s="193"/>
      <c r="VM92" s="194">
        <f t="shared" si="418"/>
        <v>0</v>
      </c>
      <c r="VN92" s="193"/>
      <c r="VO92" s="189"/>
      <c r="VP92" s="189"/>
      <c r="VQ92" s="194">
        <f t="shared" si="332"/>
        <v>0</v>
      </c>
      <c r="VR92" s="193"/>
      <c r="VS92" s="193"/>
      <c r="VT92" s="193"/>
      <c r="VU92" s="194">
        <f t="shared" si="333"/>
        <v>0</v>
      </c>
      <c r="VV92" s="193"/>
      <c r="VW92" s="193"/>
      <c r="VX92" s="193"/>
      <c r="VY92" s="193"/>
      <c r="VZ92" s="121">
        <f t="shared" si="334"/>
        <v>0</v>
      </c>
      <c r="WA92" s="189"/>
      <c r="WB92" s="189"/>
      <c r="WC92" s="189"/>
      <c r="WD92" s="194">
        <f t="shared" si="419"/>
        <v>0</v>
      </c>
      <c r="WE92" s="189"/>
      <c r="WF92" s="189"/>
      <c r="WG92" s="189"/>
      <c r="WH92" s="194">
        <f t="shared" si="336"/>
        <v>0</v>
      </c>
      <c r="WI92" s="189"/>
      <c r="WJ92" s="189"/>
      <c r="WK92" s="193"/>
      <c r="WL92" s="194">
        <f t="shared" si="337"/>
        <v>0</v>
      </c>
      <c r="WM92" s="193"/>
      <c r="WN92" s="193"/>
      <c r="WO92" s="193"/>
      <c r="WP92" s="193"/>
      <c r="WQ92" s="122">
        <f t="shared" si="338"/>
        <v>0</v>
      </c>
      <c r="WR92" s="129">
        <f t="shared" si="389"/>
        <v>0</v>
      </c>
      <c r="WS92" s="120"/>
      <c r="WT92" s="194"/>
      <c r="WU92" s="194"/>
      <c r="WV92" s="115">
        <f t="shared" si="339"/>
        <v>0</v>
      </c>
      <c r="WY92" s="115">
        <f>VI92-BT92-DP92-FL92-HI92-JE92-LM92-NI92-PE92-RA92-SW92</f>
        <v>0</v>
      </c>
      <c r="WZ92" s="115">
        <f>VD92-BO92-DK92-FG92-HD92-IZ92-LH92-ND92-OZ92-QV92-SR92</f>
        <v>0</v>
      </c>
    </row>
    <row r="93" spans="1:624" s="116" customFormat="1" ht="13.5" x14ac:dyDescent="0.25">
      <c r="A93" s="444"/>
      <c r="B93" s="416" t="s">
        <v>182</v>
      </c>
      <c r="C93" s="421"/>
      <c r="D93" s="421"/>
      <c r="E93" s="419"/>
      <c r="F93" s="307"/>
      <c r="G93" s="331" t="s">
        <v>349</v>
      </c>
      <c r="H93" s="250"/>
      <c r="I93" s="250"/>
      <c r="J93" s="238"/>
      <c r="K93" s="250"/>
      <c r="L93" s="250"/>
      <c r="M93" s="250"/>
      <c r="N93" s="250"/>
      <c r="O93" s="238"/>
      <c r="P93" s="250"/>
      <c r="Q93" s="250"/>
      <c r="R93" s="250"/>
      <c r="S93" s="238"/>
      <c r="T93" s="250"/>
      <c r="U93" s="250"/>
      <c r="V93" s="250"/>
      <c r="W93" s="238"/>
      <c r="X93" s="250"/>
      <c r="Y93" s="250"/>
      <c r="Z93" s="250"/>
      <c r="AA93" s="238"/>
      <c r="AB93" s="250"/>
      <c r="AC93" s="250"/>
      <c r="AD93" s="250"/>
      <c r="AE93" s="250"/>
      <c r="AF93" s="238"/>
      <c r="AG93" s="250"/>
      <c r="AH93" s="250"/>
      <c r="AI93" s="250"/>
      <c r="AJ93" s="238"/>
      <c r="AK93" s="250"/>
      <c r="AL93" s="250"/>
      <c r="AM93" s="250"/>
      <c r="AN93" s="238"/>
      <c r="AO93" s="250"/>
      <c r="AP93" s="250"/>
      <c r="AQ93" s="250"/>
      <c r="AR93" s="238"/>
      <c r="AS93" s="250"/>
      <c r="AT93" s="250"/>
      <c r="AU93" s="250"/>
      <c r="AV93" s="238"/>
      <c r="AW93" s="238"/>
      <c r="AX93" s="250"/>
      <c r="AY93" s="238"/>
      <c r="AZ93" s="238"/>
      <c r="BA93" s="238"/>
      <c r="BB93" s="239"/>
      <c r="BC93" s="239"/>
      <c r="BD93" s="238"/>
      <c r="BE93" s="240"/>
      <c r="BF93" s="241"/>
      <c r="BG93" s="241"/>
      <c r="BH93" s="242"/>
      <c r="BI93" s="242"/>
      <c r="BJ93" s="241"/>
      <c r="BK93" s="285"/>
      <c r="BL93" s="251"/>
      <c r="BM93" s="285"/>
      <c r="BN93" s="251"/>
      <c r="BO93" s="238"/>
      <c r="BP93" s="251"/>
      <c r="BQ93" s="251"/>
      <c r="BR93" s="251"/>
      <c r="BS93" s="251"/>
      <c r="BT93" s="238"/>
      <c r="BU93" s="251"/>
      <c r="BV93" s="251"/>
      <c r="BW93" s="251"/>
      <c r="BX93" s="238"/>
      <c r="BY93" s="251"/>
      <c r="BZ93" s="251"/>
      <c r="CA93" s="251"/>
      <c r="CB93" s="238"/>
      <c r="CC93" s="251"/>
      <c r="CD93" s="251"/>
      <c r="CE93" s="251"/>
      <c r="CF93" s="238"/>
      <c r="CG93" s="251"/>
      <c r="CH93" s="251"/>
      <c r="CI93" s="251"/>
      <c r="CJ93" s="251"/>
      <c r="CK93" s="238"/>
      <c r="CL93" s="251"/>
      <c r="CM93" s="251"/>
      <c r="CN93" s="251"/>
      <c r="CO93" s="238"/>
      <c r="CP93" s="251"/>
      <c r="CQ93" s="251"/>
      <c r="CR93" s="251"/>
      <c r="CS93" s="238"/>
      <c r="CT93" s="251"/>
      <c r="CU93" s="251"/>
      <c r="CV93" s="251"/>
      <c r="CW93" s="238"/>
      <c r="CX93" s="251"/>
      <c r="CY93" s="251"/>
      <c r="CZ93" s="251"/>
      <c r="DA93" s="251"/>
      <c r="DB93" s="238"/>
      <c r="DC93" s="251"/>
      <c r="DD93" s="251"/>
      <c r="DE93" s="238"/>
      <c r="DF93" s="238"/>
      <c r="DG93" s="243"/>
      <c r="DH93" s="244"/>
      <c r="DI93" s="250"/>
      <c r="DJ93" s="250"/>
      <c r="DK93" s="250"/>
      <c r="DL93" s="250"/>
      <c r="DM93" s="250"/>
      <c r="DN93" s="250"/>
      <c r="DO93" s="250"/>
      <c r="DP93" s="238"/>
      <c r="DQ93" s="250"/>
      <c r="DR93" s="250"/>
      <c r="DS93" s="250"/>
      <c r="DT93" s="238"/>
      <c r="DU93" s="250"/>
      <c r="DV93" s="250"/>
      <c r="DW93" s="250"/>
      <c r="DX93" s="238"/>
      <c r="DY93" s="250"/>
      <c r="DZ93" s="250"/>
      <c r="EA93" s="250"/>
      <c r="EB93" s="238"/>
      <c r="EC93" s="250"/>
      <c r="ED93" s="265"/>
      <c r="EE93" s="250"/>
      <c r="EF93" s="265"/>
      <c r="EG93" s="259"/>
      <c r="EH93" s="250"/>
      <c r="EI93" s="250"/>
      <c r="EJ93" s="250"/>
      <c r="EK93" s="238"/>
      <c r="EL93" s="250"/>
      <c r="EM93" s="250"/>
      <c r="EN93" s="250"/>
      <c r="EO93" s="238"/>
      <c r="EP93" s="250"/>
      <c r="EQ93" s="250"/>
      <c r="ER93" s="250"/>
      <c r="ES93" s="238"/>
      <c r="ET93" s="250"/>
      <c r="EU93" s="265"/>
      <c r="EV93" s="250"/>
      <c r="EW93" s="265"/>
      <c r="EX93" s="260"/>
      <c r="EY93" s="238"/>
      <c r="EZ93" s="250"/>
      <c r="FA93" s="238"/>
      <c r="FB93" s="238"/>
      <c r="FC93" s="246"/>
      <c r="FD93" s="244"/>
      <c r="FE93" s="250"/>
      <c r="FF93" s="250"/>
      <c r="FG93" s="250"/>
      <c r="FH93" s="250"/>
      <c r="FI93" s="250"/>
      <c r="FJ93" s="250"/>
      <c r="FK93" s="250"/>
      <c r="FL93" s="238"/>
      <c r="FM93" s="250"/>
      <c r="FN93" s="250"/>
      <c r="FO93" s="250"/>
      <c r="FP93" s="238"/>
      <c r="FQ93" s="250"/>
      <c r="FR93" s="267"/>
      <c r="FS93" s="267"/>
      <c r="FT93" s="238"/>
      <c r="FU93" s="250"/>
      <c r="FV93" s="250"/>
      <c r="FW93" s="250"/>
      <c r="FX93" s="238"/>
      <c r="FY93" s="250"/>
      <c r="FZ93" s="250"/>
      <c r="GA93" s="250"/>
      <c r="GB93" s="265"/>
      <c r="GC93" s="259"/>
      <c r="GD93" s="267"/>
      <c r="GE93" s="267"/>
      <c r="GF93" s="267"/>
      <c r="GG93" s="238"/>
      <c r="GH93" s="267"/>
      <c r="GI93" s="267"/>
      <c r="GJ93" s="267"/>
      <c r="GK93" s="238"/>
      <c r="GL93" s="267"/>
      <c r="GM93" s="267"/>
      <c r="GN93" s="250"/>
      <c r="GO93" s="238"/>
      <c r="GP93" s="250"/>
      <c r="GQ93" s="250"/>
      <c r="GR93" s="250"/>
      <c r="GS93" s="265"/>
      <c r="GT93" s="260"/>
      <c r="GU93" s="238"/>
      <c r="GV93" s="250"/>
      <c r="GW93" s="238"/>
      <c r="GX93" s="238"/>
      <c r="GY93" s="246"/>
      <c r="GZ93" s="244"/>
      <c r="HA93" s="244"/>
      <c r="HB93" s="250"/>
      <c r="HC93" s="250"/>
      <c r="HD93" s="250"/>
      <c r="HE93" s="250"/>
      <c r="HF93" s="250"/>
      <c r="HG93" s="250"/>
      <c r="HH93" s="238"/>
      <c r="HI93" s="238"/>
      <c r="HJ93" s="250"/>
      <c r="HK93" s="250"/>
      <c r="HL93" s="250"/>
      <c r="HM93" s="238"/>
      <c r="HN93" s="250"/>
      <c r="HO93" s="267"/>
      <c r="HP93" s="267"/>
      <c r="HQ93" s="238"/>
      <c r="HR93" s="250"/>
      <c r="HS93" s="250"/>
      <c r="HT93" s="250"/>
      <c r="HU93" s="238"/>
      <c r="HV93" s="250"/>
      <c r="HW93" s="250"/>
      <c r="HX93" s="250"/>
      <c r="HY93" s="265"/>
      <c r="HZ93" s="259"/>
      <c r="IA93" s="250"/>
      <c r="IB93" s="250"/>
      <c r="IC93" s="250"/>
      <c r="ID93" s="238"/>
      <c r="IE93" s="250"/>
      <c r="IF93" s="267"/>
      <c r="IG93" s="267"/>
      <c r="IH93" s="238"/>
      <c r="II93" s="250"/>
      <c r="IJ93" s="250"/>
      <c r="IK93" s="250"/>
      <c r="IL93" s="238"/>
      <c r="IM93" s="250"/>
      <c r="IN93" s="250"/>
      <c r="IO93" s="250"/>
      <c r="IP93" s="265"/>
      <c r="IQ93" s="260"/>
      <c r="IR93" s="238"/>
      <c r="IS93" s="250"/>
      <c r="IT93" s="238"/>
      <c r="IU93" s="238"/>
      <c r="IV93" s="246"/>
      <c r="IW93" s="244"/>
      <c r="IX93" s="254">
        <f>45000-7000-5000</f>
        <v>33000</v>
      </c>
      <c r="IY93" s="254"/>
      <c r="IZ93" s="247">
        <f t="shared" si="489"/>
        <v>33000</v>
      </c>
      <c r="JA93" s="254">
        <f t="shared" si="490"/>
        <v>33000</v>
      </c>
      <c r="JB93" s="254"/>
      <c r="JC93" s="254"/>
      <c r="JD93" s="254"/>
      <c r="JE93" s="247">
        <f t="shared" si="448"/>
        <v>33000</v>
      </c>
      <c r="JF93" s="254">
        <v>2000</v>
      </c>
      <c r="JG93" s="254">
        <v>3000</v>
      </c>
      <c r="JH93" s="254">
        <v>3000</v>
      </c>
      <c r="JI93" s="247">
        <f t="shared" si="394"/>
        <v>8000</v>
      </c>
      <c r="JJ93" s="254">
        <v>1500</v>
      </c>
      <c r="JK93" s="269">
        <v>0</v>
      </c>
      <c r="JL93" s="269">
        <v>0</v>
      </c>
      <c r="JM93" s="247">
        <f>JJ93+JK93+JL93</f>
        <v>1500</v>
      </c>
      <c r="JN93" s="254">
        <v>5000</v>
      </c>
      <c r="JO93" s="254">
        <v>2000</v>
      </c>
      <c r="JP93" s="254">
        <f>5000+1500+150+500</f>
        <v>7150</v>
      </c>
      <c r="JQ93" s="247">
        <f t="shared" si="393"/>
        <v>14150</v>
      </c>
      <c r="JR93" s="254"/>
      <c r="JS93" s="254"/>
      <c r="JT93" s="254"/>
      <c r="JU93" s="270">
        <f>JR93+JS93+JT93</f>
        <v>0</v>
      </c>
      <c r="JV93" s="261">
        <f t="shared" si="395"/>
        <v>23650</v>
      </c>
      <c r="JW93" s="558">
        <v>2000</v>
      </c>
      <c r="JX93" s="588"/>
      <c r="JY93" s="589"/>
      <c r="JZ93" s="571">
        <v>3000</v>
      </c>
      <c r="KA93" s="254">
        <v>3000</v>
      </c>
      <c r="KB93" s="247">
        <f>JW93+JZ93+KA93</f>
        <v>8000</v>
      </c>
      <c r="KC93" s="254">
        <v>1500</v>
      </c>
      <c r="KD93" s="269">
        <v>0</v>
      </c>
      <c r="KE93" s="269">
        <v>0</v>
      </c>
      <c r="KF93" s="247">
        <f>KC93+KD93+KE93</f>
        <v>1500</v>
      </c>
      <c r="KG93" s="254">
        <v>5000</v>
      </c>
      <c r="KH93" s="254">
        <v>2000</v>
      </c>
      <c r="KI93" s="254">
        <v>7150</v>
      </c>
      <c r="KJ93" s="247">
        <f t="shared" si="396"/>
        <v>14150</v>
      </c>
      <c r="KK93" s="254"/>
      <c r="KL93" s="254"/>
      <c r="KM93" s="254"/>
      <c r="KN93" s="270"/>
      <c r="KO93" s="262">
        <f>JI93+KF93+KJ93+KN93</f>
        <v>23650</v>
      </c>
      <c r="KP93" s="247"/>
      <c r="KQ93" s="254">
        <f>JE93-JV93</f>
        <v>9350</v>
      </c>
      <c r="KR93" s="247"/>
      <c r="KS93" s="248"/>
      <c r="KT93" s="211"/>
      <c r="KU93" s="211"/>
      <c r="KV93" s="211"/>
      <c r="KW93" s="211"/>
      <c r="KX93" s="211"/>
      <c r="KY93" s="211"/>
      <c r="KZ93" s="211"/>
      <c r="LA93" s="211"/>
      <c r="LB93" s="211"/>
      <c r="LC93" s="211"/>
      <c r="LD93" s="211"/>
      <c r="LF93" s="193"/>
      <c r="LG93" s="193"/>
      <c r="LH93" s="194"/>
      <c r="LI93" s="193"/>
      <c r="LJ93" s="193"/>
      <c r="LK93" s="193"/>
      <c r="LL93" s="193"/>
      <c r="LM93" s="194"/>
      <c r="LN93" s="193"/>
      <c r="LO93" s="193"/>
      <c r="LP93" s="193"/>
      <c r="LQ93" s="194"/>
      <c r="LR93" s="193"/>
      <c r="LS93" s="189"/>
      <c r="LT93" s="189"/>
      <c r="LU93" s="194"/>
      <c r="LV93" s="193"/>
      <c r="LW93" s="193"/>
      <c r="LX93" s="193"/>
      <c r="LY93" s="194"/>
      <c r="LZ93" s="193"/>
      <c r="MA93" s="193"/>
      <c r="MB93" s="193"/>
      <c r="MC93" s="123"/>
      <c r="MD93" s="121"/>
      <c r="ME93" s="193"/>
      <c r="MF93" s="193"/>
      <c r="MG93" s="193"/>
      <c r="MH93" s="194"/>
      <c r="MI93" s="193"/>
      <c r="MJ93" s="189"/>
      <c r="MK93" s="189"/>
      <c r="ML93" s="194"/>
      <c r="MM93" s="193"/>
      <c r="MN93" s="193"/>
      <c r="MO93" s="193"/>
      <c r="MP93" s="194"/>
      <c r="MQ93" s="193"/>
      <c r="MR93" s="193"/>
      <c r="MS93" s="193"/>
      <c r="MT93" s="123"/>
      <c r="MU93" s="121"/>
      <c r="MV93" s="17"/>
      <c r="MW93" s="193"/>
      <c r="MX93" s="194"/>
      <c r="MY93" s="194"/>
      <c r="MZ93" s="115"/>
      <c r="NB93" s="193"/>
      <c r="NC93" s="193"/>
      <c r="ND93" s="194"/>
      <c r="NE93" s="193"/>
      <c r="NF93" s="193"/>
      <c r="NG93" s="193"/>
      <c r="NH93" s="193"/>
      <c r="NI93" s="194"/>
      <c r="NJ93" s="193"/>
      <c r="NK93" s="193"/>
      <c r="NL93" s="193"/>
      <c r="NM93" s="194"/>
      <c r="NN93" s="193"/>
      <c r="NO93" s="189"/>
      <c r="NP93" s="189"/>
      <c r="NQ93" s="194"/>
      <c r="NR93" s="193"/>
      <c r="NS93" s="193"/>
      <c r="NT93" s="193"/>
      <c r="NU93" s="194"/>
      <c r="NV93" s="193"/>
      <c r="NW93" s="193"/>
      <c r="NX93" s="193"/>
      <c r="NY93" s="123"/>
      <c r="NZ93" s="121"/>
      <c r="OA93" s="193"/>
      <c r="OB93" s="193"/>
      <c r="OC93" s="193"/>
      <c r="OD93" s="194"/>
      <c r="OE93" s="193"/>
      <c r="OF93" s="189"/>
      <c r="OG93" s="189"/>
      <c r="OH93" s="194"/>
      <c r="OI93" s="193"/>
      <c r="OJ93" s="193"/>
      <c r="OK93" s="193"/>
      <c r="OL93" s="194"/>
      <c r="OM93" s="193"/>
      <c r="ON93" s="193"/>
      <c r="OO93" s="193"/>
      <c r="OP93" s="123"/>
      <c r="OQ93" s="122"/>
      <c r="OR93" s="17"/>
      <c r="OS93" s="193"/>
      <c r="OT93" s="194"/>
      <c r="OU93" s="194"/>
      <c r="OV93" s="115"/>
      <c r="OX93" s="193"/>
      <c r="OY93" s="193"/>
      <c r="OZ93" s="194"/>
      <c r="PA93" s="193"/>
      <c r="PB93" s="193"/>
      <c r="PC93" s="193"/>
      <c r="PD93" s="193"/>
      <c r="PE93" s="194"/>
      <c r="PF93" s="193"/>
      <c r="PG93" s="193"/>
      <c r="PH93" s="193"/>
      <c r="PI93" s="194"/>
      <c r="PJ93" s="193"/>
      <c r="PK93" s="189"/>
      <c r="PL93" s="189"/>
      <c r="PM93" s="194"/>
      <c r="PN93" s="193"/>
      <c r="PO93" s="193"/>
      <c r="PP93" s="193"/>
      <c r="PQ93" s="194"/>
      <c r="PR93" s="193"/>
      <c r="PS93" s="193"/>
      <c r="PT93" s="193"/>
      <c r="PU93" s="123"/>
      <c r="PV93" s="121"/>
      <c r="PW93" s="193"/>
      <c r="PX93" s="193"/>
      <c r="PY93" s="193"/>
      <c r="PZ93" s="194"/>
      <c r="QA93" s="193"/>
      <c r="QB93" s="189"/>
      <c r="QC93" s="189"/>
      <c r="QD93" s="194"/>
      <c r="QE93" s="193"/>
      <c r="QF93" s="193"/>
      <c r="QG93" s="193"/>
      <c r="QH93" s="194"/>
      <c r="QI93" s="193"/>
      <c r="QJ93" s="193"/>
      <c r="QK93" s="193"/>
      <c r="QL93" s="123"/>
      <c r="QM93" s="122"/>
      <c r="QN93" s="17"/>
      <c r="QO93" s="193"/>
      <c r="QP93" s="194"/>
      <c r="QQ93" s="194"/>
      <c r="QR93" s="115"/>
      <c r="QT93" s="193"/>
      <c r="QU93" s="193"/>
      <c r="QV93" s="194"/>
      <c r="QW93" s="193"/>
      <c r="QX93" s="193"/>
      <c r="QY93" s="193"/>
      <c r="QZ93" s="193"/>
      <c r="RA93" s="194"/>
      <c r="RB93" s="193"/>
      <c r="RC93" s="193"/>
      <c r="RD93" s="193"/>
      <c r="RE93" s="194"/>
      <c r="RF93" s="193"/>
      <c r="RG93" s="189"/>
      <c r="RH93" s="189"/>
      <c r="RI93" s="194"/>
      <c r="RJ93" s="193"/>
      <c r="RK93" s="193"/>
      <c r="RL93" s="193"/>
      <c r="RM93" s="194"/>
      <c r="RN93" s="193"/>
      <c r="RO93" s="193"/>
      <c r="RP93" s="193"/>
      <c r="RQ93" s="123"/>
      <c r="RR93" s="121"/>
      <c r="RS93" s="193"/>
      <c r="RT93" s="193"/>
      <c r="RU93" s="193"/>
      <c r="RV93" s="194"/>
      <c r="RW93" s="193"/>
      <c r="RX93" s="189"/>
      <c r="RY93" s="189"/>
      <c r="RZ93" s="194"/>
      <c r="SA93" s="193"/>
      <c r="SB93" s="193"/>
      <c r="SC93" s="193"/>
      <c r="SD93" s="194"/>
      <c r="SE93" s="193"/>
      <c r="SF93" s="193"/>
      <c r="SG93" s="193"/>
      <c r="SH93" s="123"/>
      <c r="SI93" s="122"/>
      <c r="SJ93" s="17"/>
      <c r="SK93" s="193"/>
      <c r="SL93" s="194"/>
      <c r="SM93" s="194"/>
      <c r="SN93" s="115"/>
      <c r="SP93" s="193"/>
      <c r="SQ93" s="193"/>
      <c r="SR93" s="194"/>
      <c r="SS93" s="193"/>
      <c r="ST93" s="193"/>
      <c r="SU93" s="193"/>
      <c r="SV93" s="193"/>
      <c r="SW93" s="194"/>
      <c r="SX93" s="193"/>
      <c r="SY93" s="193"/>
      <c r="SZ93" s="193"/>
      <c r="TA93" s="194"/>
      <c r="TB93" s="193"/>
      <c r="TC93" s="189"/>
      <c r="TD93" s="189"/>
      <c r="TE93" s="194"/>
      <c r="TF93" s="193"/>
      <c r="TG93" s="193"/>
      <c r="TH93" s="193"/>
      <c r="TI93" s="194"/>
      <c r="TJ93" s="193"/>
      <c r="TK93" s="193"/>
      <c r="TL93" s="193"/>
      <c r="TM93" s="123"/>
      <c r="TN93" s="121"/>
      <c r="TO93" s="193"/>
      <c r="TP93" s="193"/>
      <c r="TQ93" s="193"/>
      <c r="TR93" s="194"/>
      <c r="TS93" s="193"/>
      <c r="TT93" s="189"/>
      <c r="TU93" s="189"/>
      <c r="TV93" s="194"/>
      <c r="TW93" s="193"/>
      <c r="TX93" s="193"/>
      <c r="TY93" s="193"/>
      <c r="TZ93" s="194"/>
      <c r="UA93" s="193"/>
      <c r="UB93" s="193"/>
      <c r="UC93" s="193"/>
      <c r="UD93" s="123"/>
      <c r="UE93" s="122"/>
      <c r="UF93" s="17"/>
      <c r="UG93" s="193"/>
      <c r="UH93" s="194"/>
      <c r="UI93" s="194"/>
      <c r="UJ93" s="194"/>
      <c r="UK93" s="115"/>
      <c r="UL93" s="115"/>
      <c r="UM93" s="115"/>
      <c r="UN93" s="115"/>
      <c r="UO93" s="115"/>
      <c r="UP93" s="115"/>
      <c r="UQ93" s="115"/>
      <c r="UR93" s="115"/>
      <c r="US93" s="115"/>
      <c r="UT93" s="115"/>
      <c r="UU93" s="115"/>
      <c r="UV93" s="115"/>
      <c r="UW93" s="115"/>
      <c r="UX93" s="115"/>
      <c r="UY93" s="115"/>
      <c r="UZ93" s="115"/>
      <c r="VA93" s="130"/>
      <c r="VB93" s="193"/>
      <c r="VC93" s="193"/>
      <c r="VD93" s="194"/>
      <c r="VE93" s="193"/>
      <c r="VF93" s="193"/>
      <c r="VG93" s="193"/>
      <c r="VH93" s="193"/>
      <c r="VI93" s="194"/>
      <c r="VJ93" s="193"/>
      <c r="VK93" s="193"/>
      <c r="VL93" s="193"/>
      <c r="VM93" s="194"/>
      <c r="VN93" s="193"/>
      <c r="VO93" s="189"/>
      <c r="VP93" s="189"/>
      <c r="VQ93" s="194"/>
      <c r="VR93" s="193"/>
      <c r="VS93" s="193"/>
      <c r="VT93" s="193"/>
      <c r="VU93" s="194"/>
      <c r="VV93" s="193"/>
      <c r="VW93" s="193"/>
      <c r="VX93" s="193"/>
      <c r="VY93" s="193"/>
      <c r="VZ93" s="121"/>
      <c r="WA93" s="189"/>
      <c r="WB93" s="189"/>
      <c r="WC93" s="189"/>
      <c r="WD93" s="194"/>
      <c r="WE93" s="189"/>
      <c r="WF93" s="189"/>
      <c r="WG93" s="189"/>
      <c r="WH93" s="194"/>
      <c r="WI93" s="189"/>
      <c r="WJ93" s="189"/>
      <c r="WK93" s="193"/>
      <c r="WL93" s="194"/>
      <c r="WM93" s="193"/>
      <c r="WN93" s="193"/>
      <c r="WO93" s="193"/>
      <c r="WP93" s="193"/>
      <c r="WQ93" s="122"/>
      <c r="WR93" s="129"/>
      <c r="WS93" s="120"/>
      <c r="WT93" s="194"/>
      <c r="WU93" s="194"/>
      <c r="WV93" s="115"/>
      <c r="WY93" s="115"/>
      <c r="WZ93" s="115"/>
    </row>
    <row r="94" spans="1:624" s="116" customFormat="1" ht="15" customHeight="1" x14ac:dyDescent="0.25">
      <c r="A94" s="444"/>
      <c r="B94" s="416" t="s">
        <v>187</v>
      </c>
      <c r="C94" s="421"/>
      <c r="D94" s="421"/>
      <c r="E94" s="419"/>
      <c r="F94" s="307"/>
      <c r="G94" s="332" t="s">
        <v>188</v>
      </c>
      <c r="H94" s="250">
        <f>BM94+DI94+FE94+HB94+IX94+LF94+NB94+OX94+QT94+SP94</f>
        <v>911800</v>
      </c>
      <c r="I94" s="250">
        <f>BN94+DJ94+FF94+HC94+IY94+LG94+NC94+OY94+QU94+SQ94</f>
        <v>-164000</v>
      </c>
      <c r="J94" s="238">
        <f t="shared" si="340"/>
        <v>747800</v>
      </c>
      <c r="K94" s="250">
        <f t="shared" si="341"/>
        <v>747800</v>
      </c>
      <c r="L94" s="250"/>
      <c r="M94" s="250"/>
      <c r="N94" s="250"/>
      <c r="O94" s="238">
        <f t="shared" si="342"/>
        <v>747800</v>
      </c>
      <c r="P94" s="250">
        <f>BU94+DQ94+FM94+HJ94+JF94+LN94+NJ94+PF94+RB94+SX94</f>
        <v>15382.5</v>
      </c>
      <c r="Q94" s="250">
        <f>BV94+DR94+FN94+HK94+JG94+LO94+NK94+PG94+RC94+SY94</f>
        <v>28692.6</v>
      </c>
      <c r="R94" s="250">
        <f>BW94+DS94+FO94+HL94+JH94+LP94+NL94+PH94+RD94+SZ94</f>
        <v>25388.17</v>
      </c>
      <c r="S94" s="238">
        <f t="shared" si="254"/>
        <v>69463.26999999999</v>
      </c>
      <c r="T94" s="250">
        <f>BY94+DU94+FQ94+HN94+JJ94+LR94+NN94+PJ94+RF94+TB94</f>
        <v>28004.080000000002</v>
      </c>
      <c r="U94" s="250">
        <f>BZ94+DV94+FR94+HO94+JK94+LS94+NO94+PK94+RG94+TC94</f>
        <v>26730.06</v>
      </c>
      <c r="V94" s="250">
        <f>CA94+DW94+FS94+HP94+JL94+LT94+NP94+PL94+RH94+TD94</f>
        <v>30157.54</v>
      </c>
      <c r="W94" s="238">
        <f t="shared" si="255"/>
        <v>84891.68</v>
      </c>
      <c r="X94" s="250">
        <f>CC94+DY94+FU94+HR94+JN94+LV94+NR94+PN94+RJ94+TF94</f>
        <v>28920</v>
      </c>
      <c r="Y94" s="250">
        <f>CD94+DZ94+FV94+HS94+JO94+LW94+NS94+PO94+RK94+TG94</f>
        <v>34762.050000000003</v>
      </c>
      <c r="Z94" s="250">
        <f>CE94+EA94+FW94+HT94+JP94+LX94+NT94+PP94+RL94+TH94</f>
        <v>0</v>
      </c>
      <c r="AA94" s="238">
        <f t="shared" si="256"/>
        <v>63682.05</v>
      </c>
      <c r="AB94" s="250">
        <f>CG94+EC94+FY94+HV94+JR94+LZ94+NV94+PR94+RN94+TJ94</f>
        <v>0</v>
      </c>
      <c r="AC94" s="250">
        <f>CH94+ED94+FZ94+HW94+JS94+MA94+NW94+PS94+RO94+TK94</f>
        <v>0</v>
      </c>
      <c r="AD94" s="250">
        <f>CI94+EE94+GA94+HX94+JT94+MB94+NX94+PT94+RP94+TL94</f>
        <v>0</v>
      </c>
      <c r="AE94" s="250">
        <f t="shared" si="257"/>
        <v>0</v>
      </c>
      <c r="AF94" s="238">
        <f t="shared" si="343"/>
        <v>218036.99999999997</v>
      </c>
      <c r="AG94" s="250">
        <f>CL94+EH94+GD94+IA94+JW94+ME94+OA94+PW94+RS94+TO94</f>
        <v>15382.5</v>
      </c>
      <c r="AH94" s="250">
        <f>CM94+EI94+GE94+IB94+JZ94+MF94+OB94+PX94+RT94+TP94</f>
        <v>25892.6</v>
      </c>
      <c r="AI94" s="250">
        <f>CN94+EJ94+GF94+IC94+KA94+MG94+OC94+PY94+RU94+TQ94</f>
        <v>25388.17</v>
      </c>
      <c r="AJ94" s="238">
        <f t="shared" si="258"/>
        <v>66663.26999999999</v>
      </c>
      <c r="AK94" s="250">
        <f>CP94+EL94+GH94+IE94+KC94+MI94+OE94+QA94+RW94+TS94</f>
        <v>28004.080000000002</v>
      </c>
      <c r="AL94" s="250">
        <f>CQ94+EM94+GI94+IF94+KD94+MJ94+OF94+QB94+RX94+TT94</f>
        <v>26730.06</v>
      </c>
      <c r="AM94" s="250">
        <f>CR94+EN94+GJ94+IG94+KE94+MK94+OG94+QC94+RY94+TU94</f>
        <v>30157.54</v>
      </c>
      <c r="AN94" s="238">
        <f t="shared" si="259"/>
        <v>84891.68</v>
      </c>
      <c r="AO94" s="250">
        <f>CT94+EP94+GL94+II94+KG94+MM94+OI94+QE94+SA94+TW94</f>
        <v>28920</v>
      </c>
      <c r="AP94" s="250">
        <f>CU94+EQ94+GM94+IJ94+KH94+MN94+OJ94+QF94+SB94+TX94</f>
        <v>34762.050000000003</v>
      </c>
      <c r="AQ94" s="250">
        <f>CV94+ER94+GN94+IK94+KI94+MO94+OK94+QG94+SC94+TY94</f>
        <v>0</v>
      </c>
      <c r="AR94" s="238">
        <f t="shared" si="260"/>
        <v>63682.05</v>
      </c>
      <c r="AS94" s="250">
        <f>CX94+ET94+GP94+IM94+KK94+MQ94+OM94+QI94+SE94+UA94</f>
        <v>0</v>
      </c>
      <c r="AT94" s="250">
        <f>CY94+EU94+GQ94+IN94+KL94+MR94+ON94+QJ94+SF94+UB94</f>
        <v>0</v>
      </c>
      <c r="AU94" s="250">
        <f>CZ94+EV94+GR94+IO94+KM94+MS94+OO94+QK94+SG94+UC94</f>
        <v>0</v>
      </c>
      <c r="AV94" s="238">
        <f t="shared" si="261"/>
        <v>0</v>
      </c>
      <c r="AW94" s="238">
        <f t="shared" si="344"/>
        <v>215236.99999999997</v>
      </c>
      <c r="AX94" s="250">
        <f t="shared" si="461"/>
        <v>0</v>
      </c>
      <c r="AY94" s="238">
        <f t="shared" si="345"/>
        <v>529763</v>
      </c>
      <c r="AZ94" s="238">
        <f>DE94+FA94+GW94+IT94+KR94+MX94+OT94+QP94+SL94+UH94</f>
        <v>0</v>
      </c>
      <c r="BA94" s="238">
        <f>DF94+FB94+GX94+IU94+KS94+MY94+OU94+QQ94+SM94+UI94</f>
        <v>0</v>
      </c>
      <c r="BB94" s="239">
        <f>CK94+EG94+GC94+HZ94+JV94+MD94+NZ94+PV94+RR94+TN94</f>
        <v>218036.99999999997</v>
      </c>
      <c r="BC94" s="239">
        <f t="shared" si="450"/>
        <v>0</v>
      </c>
      <c r="BD94" s="238">
        <f>AZ94-DE94-FA94-GW94-IT94-KR94-MX94-OT94-QP94-SL94-UH94</f>
        <v>0</v>
      </c>
      <c r="BE94" s="240"/>
      <c r="BF94" s="241">
        <f>BG94-O94</f>
        <v>-153600</v>
      </c>
      <c r="BG94" s="241">
        <f>BH94+BI94+BJ94+BK94</f>
        <v>594200</v>
      </c>
      <c r="BH94" s="242"/>
      <c r="BI94" s="242"/>
      <c r="BJ94" s="241">
        <f>BK94-J94</f>
        <v>-76800</v>
      </c>
      <c r="BK94" s="285">
        <v>671000</v>
      </c>
      <c r="BL94" s="251">
        <f>DI94+FE94+HB94+IX94+LF94+NB94+OX94+QT94+SP94</f>
        <v>240800</v>
      </c>
      <c r="BM94" s="285">
        <v>671000</v>
      </c>
      <c r="BN94" s="251">
        <v>-164000</v>
      </c>
      <c r="BO94" s="238">
        <f t="shared" si="346"/>
        <v>507000</v>
      </c>
      <c r="BP94" s="251">
        <f t="shared" si="347"/>
        <v>507000</v>
      </c>
      <c r="BQ94" s="251"/>
      <c r="BR94" s="251"/>
      <c r="BS94" s="251"/>
      <c r="BT94" s="238">
        <f t="shared" si="348"/>
        <v>507000</v>
      </c>
      <c r="BU94" s="251"/>
      <c r="BV94" s="251"/>
      <c r="BW94" s="251"/>
      <c r="BX94" s="238">
        <f t="shared" si="462"/>
        <v>0</v>
      </c>
      <c r="BY94" s="251"/>
      <c r="BZ94" s="251"/>
      <c r="CA94" s="251"/>
      <c r="CB94" s="238">
        <f t="shared" si="463"/>
        <v>0</v>
      </c>
      <c r="CC94" s="251"/>
      <c r="CD94" s="251"/>
      <c r="CE94" s="251"/>
      <c r="CF94" s="238">
        <f t="shared" si="464"/>
        <v>0</v>
      </c>
      <c r="CG94" s="251"/>
      <c r="CH94" s="251"/>
      <c r="CI94" s="251"/>
      <c r="CJ94" s="251">
        <f t="shared" si="390"/>
        <v>0</v>
      </c>
      <c r="CK94" s="238">
        <f t="shared" si="465"/>
        <v>0</v>
      </c>
      <c r="CL94" s="251"/>
      <c r="CM94" s="251"/>
      <c r="CN94" s="251"/>
      <c r="CO94" s="238">
        <f t="shared" si="427"/>
        <v>0</v>
      </c>
      <c r="CP94" s="251"/>
      <c r="CQ94" s="251"/>
      <c r="CR94" s="251"/>
      <c r="CS94" s="238">
        <f t="shared" si="428"/>
        <v>0</v>
      </c>
      <c r="CT94" s="251"/>
      <c r="CU94" s="251"/>
      <c r="CV94" s="251"/>
      <c r="CW94" s="238">
        <f t="shared" si="445"/>
        <v>0</v>
      </c>
      <c r="CX94" s="251"/>
      <c r="CY94" s="251"/>
      <c r="CZ94" s="251"/>
      <c r="DA94" s="251">
        <f t="shared" si="391"/>
        <v>0</v>
      </c>
      <c r="DB94" s="238">
        <f t="shared" si="349"/>
        <v>0</v>
      </c>
      <c r="DC94" s="251"/>
      <c r="DD94" s="251">
        <f t="shared" si="466"/>
        <v>507000</v>
      </c>
      <c r="DE94" s="238"/>
      <c r="DF94" s="238"/>
      <c r="DG94" s="243">
        <f t="shared" si="467"/>
        <v>0</v>
      </c>
      <c r="DH94" s="244"/>
      <c r="DI94" s="250"/>
      <c r="DJ94" s="250"/>
      <c r="DK94" s="250">
        <f t="shared" si="350"/>
        <v>0</v>
      </c>
      <c r="DL94" s="250">
        <f t="shared" si="351"/>
        <v>0</v>
      </c>
      <c r="DM94" s="250"/>
      <c r="DN94" s="250"/>
      <c r="DO94" s="250"/>
      <c r="DP94" s="238">
        <f t="shared" si="352"/>
        <v>0</v>
      </c>
      <c r="DQ94" s="250"/>
      <c r="DR94" s="250"/>
      <c r="DS94" s="250"/>
      <c r="DT94" s="238">
        <f t="shared" si="468"/>
        <v>0</v>
      </c>
      <c r="DU94" s="250"/>
      <c r="DV94" s="250"/>
      <c r="DW94" s="250"/>
      <c r="DX94" s="238">
        <f t="shared" si="266"/>
        <v>0</v>
      </c>
      <c r="DY94" s="250"/>
      <c r="DZ94" s="250"/>
      <c r="EA94" s="250"/>
      <c r="EB94" s="238">
        <f t="shared" si="267"/>
        <v>0</v>
      </c>
      <c r="EC94" s="250"/>
      <c r="ED94" s="265"/>
      <c r="EE94" s="250"/>
      <c r="EF94" s="265">
        <f t="shared" si="469"/>
        <v>0</v>
      </c>
      <c r="EG94" s="259">
        <f t="shared" si="353"/>
        <v>0</v>
      </c>
      <c r="EH94" s="250"/>
      <c r="EI94" s="250"/>
      <c r="EJ94" s="250"/>
      <c r="EK94" s="238">
        <f t="shared" si="470"/>
        <v>0</v>
      </c>
      <c r="EL94" s="250"/>
      <c r="EM94" s="250"/>
      <c r="EN94" s="250"/>
      <c r="EO94" s="238">
        <f t="shared" si="471"/>
        <v>0</v>
      </c>
      <c r="EP94" s="250"/>
      <c r="EQ94" s="250"/>
      <c r="ER94" s="250"/>
      <c r="ES94" s="238">
        <f t="shared" si="268"/>
        <v>0</v>
      </c>
      <c r="ET94" s="250"/>
      <c r="EU94" s="265"/>
      <c r="EV94" s="250"/>
      <c r="EW94" s="265">
        <f t="shared" si="472"/>
        <v>0</v>
      </c>
      <c r="EX94" s="260">
        <f t="shared" si="269"/>
        <v>0</v>
      </c>
      <c r="EY94" s="238">
        <f t="shared" si="354"/>
        <v>0</v>
      </c>
      <c r="EZ94" s="250">
        <f t="shared" si="473"/>
        <v>0</v>
      </c>
      <c r="FA94" s="238"/>
      <c r="FB94" s="238"/>
      <c r="FC94" s="246">
        <f t="shared" si="474"/>
        <v>0</v>
      </c>
      <c r="FD94" s="244"/>
      <c r="FE94" s="250"/>
      <c r="FF94" s="250"/>
      <c r="FG94" s="250">
        <f t="shared" si="355"/>
        <v>0</v>
      </c>
      <c r="FH94" s="250">
        <f t="shared" si="356"/>
        <v>0</v>
      </c>
      <c r="FI94" s="250"/>
      <c r="FJ94" s="250"/>
      <c r="FK94" s="250"/>
      <c r="FL94" s="238">
        <f t="shared" si="357"/>
        <v>0</v>
      </c>
      <c r="FM94" s="250"/>
      <c r="FN94" s="267"/>
      <c r="FO94" s="250"/>
      <c r="FP94" s="238">
        <f t="shared" si="475"/>
        <v>0</v>
      </c>
      <c r="FQ94" s="250"/>
      <c r="FR94" s="267"/>
      <c r="FS94" s="267"/>
      <c r="FT94" s="238">
        <f t="shared" si="271"/>
        <v>0</v>
      </c>
      <c r="FU94" s="250"/>
      <c r="FV94" s="250"/>
      <c r="FW94" s="250"/>
      <c r="FX94" s="238">
        <f t="shared" si="272"/>
        <v>0</v>
      </c>
      <c r="FY94" s="250"/>
      <c r="FZ94" s="250"/>
      <c r="GA94" s="250"/>
      <c r="GB94" s="265">
        <f t="shared" si="476"/>
        <v>0</v>
      </c>
      <c r="GC94" s="259">
        <f t="shared" si="358"/>
        <v>0</v>
      </c>
      <c r="GD94" s="250"/>
      <c r="GE94" s="250"/>
      <c r="GF94" s="250"/>
      <c r="GG94" s="238">
        <f t="shared" si="477"/>
        <v>0</v>
      </c>
      <c r="GH94" s="267"/>
      <c r="GI94" s="267"/>
      <c r="GJ94" s="267"/>
      <c r="GK94" s="238">
        <f t="shared" si="274"/>
        <v>0</v>
      </c>
      <c r="GL94" s="267"/>
      <c r="GM94" s="267"/>
      <c r="GN94" s="250"/>
      <c r="GO94" s="238">
        <f t="shared" si="275"/>
        <v>0</v>
      </c>
      <c r="GP94" s="250"/>
      <c r="GQ94" s="250"/>
      <c r="GR94" s="250"/>
      <c r="GS94" s="265">
        <f t="shared" si="478"/>
        <v>0</v>
      </c>
      <c r="GT94" s="260">
        <f t="shared" si="276"/>
        <v>0</v>
      </c>
      <c r="GU94" s="238">
        <f t="shared" si="359"/>
        <v>0</v>
      </c>
      <c r="GV94" s="250">
        <f t="shared" si="479"/>
        <v>0</v>
      </c>
      <c r="GW94" s="238"/>
      <c r="GX94" s="238"/>
      <c r="GY94" s="246">
        <f t="shared" si="480"/>
        <v>0</v>
      </c>
      <c r="GZ94" s="244"/>
      <c r="HA94" s="244"/>
      <c r="HB94" s="250"/>
      <c r="HC94" s="250"/>
      <c r="HD94" s="250">
        <f t="shared" si="392"/>
        <v>0</v>
      </c>
      <c r="HE94" s="250">
        <f t="shared" si="360"/>
        <v>0</v>
      </c>
      <c r="HF94" s="250"/>
      <c r="HG94" s="250"/>
      <c r="HH94" s="238"/>
      <c r="HI94" s="238">
        <f t="shared" si="361"/>
        <v>0</v>
      </c>
      <c r="HJ94" s="250"/>
      <c r="HK94" s="267">
        <v>2800</v>
      </c>
      <c r="HL94" s="250"/>
      <c r="HM94" s="238">
        <f t="shared" si="481"/>
        <v>2800</v>
      </c>
      <c r="HN94" s="250"/>
      <c r="HO94" s="267"/>
      <c r="HP94" s="267"/>
      <c r="HQ94" s="238">
        <f t="shared" si="278"/>
        <v>0</v>
      </c>
      <c r="HR94" s="250"/>
      <c r="HS94" s="250"/>
      <c r="HT94" s="250"/>
      <c r="HU94" s="238">
        <f t="shared" si="279"/>
        <v>0</v>
      </c>
      <c r="HV94" s="250"/>
      <c r="HW94" s="250"/>
      <c r="HX94" s="250"/>
      <c r="HY94" s="265">
        <f t="shared" si="482"/>
        <v>0</v>
      </c>
      <c r="HZ94" s="259">
        <f t="shared" si="280"/>
        <v>2800</v>
      </c>
      <c r="IA94" s="250"/>
      <c r="IB94" s="267"/>
      <c r="IC94" s="250"/>
      <c r="ID94" s="238">
        <f t="shared" si="483"/>
        <v>0</v>
      </c>
      <c r="IE94" s="250"/>
      <c r="IF94" s="267"/>
      <c r="IG94" s="267"/>
      <c r="IH94" s="238">
        <f t="shared" si="282"/>
        <v>0</v>
      </c>
      <c r="II94" s="250"/>
      <c r="IJ94" s="250"/>
      <c r="IK94" s="250"/>
      <c r="IL94" s="238">
        <f t="shared" si="283"/>
        <v>0</v>
      </c>
      <c r="IM94" s="250"/>
      <c r="IN94" s="250"/>
      <c r="IO94" s="250"/>
      <c r="IP94" s="265">
        <f t="shared" si="284"/>
        <v>0</v>
      </c>
      <c r="IQ94" s="260">
        <f t="shared" si="285"/>
        <v>0</v>
      </c>
      <c r="IR94" s="238">
        <f t="shared" si="362"/>
        <v>0</v>
      </c>
      <c r="IS94" s="250">
        <f t="shared" si="484"/>
        <v>-2800</v>
      </c>
      <c r="IT94" s="238"/>
      <c r="IU94" s="238"/>
      <c r="IV94" s="246">
        <f t="shared" si="286"/>
        <v>2800</v>
      </c>
      <c r="IW94" s="244"/>
      <c r="IX94" s="254">
        <f>316800-35000-6000-25000-10000</f>
        <v>240800</v>
      </c>
      <c r="IY94" s="254"/>
      <c r="IZ94" s="247">
        <f>IX94</f>
        <v>240800</v>
      </c>
      <c r="JA94" s="254">
        <f t="shared" si="490"/>
        <v>240800</v>
      </c>
      <c r="JB94" s="254"/>
      <c r="JC94" s="254"/>
      <c r="JD94" s="254"/>
      <c r="JE94" s="247">
        <f t="shared" si="448"/>
        <v>240800</v>
      </c>
      <c r="JF94" s="254">
        <v>11882.5</v>
      </c>
      <c r="JG94" s="269">
        <v>19483.2</v>
      </c>
      <c r="JH94" s="254">
        <v>25388.17</v>
      </c>
      <c r="JI94" s="247">
        <f t="shared" si="394"/>
        <v>56753.869999999995</v>
      </c>
      <c r="JJ94" s="254">
        <v>28004.080000000002</v>
      </c>
      <c r="JK94" s="269">
        <v>26730.06</v>
      </c>
      <c r="JL94" s="269">
        <v>30157.54</v>
      </c>
      <c r="JM94" s="247">
        <f>JJ94+JK94+JL94</f>
        <v>84891.68</v>
      </c>
      <c r="JN94" s="254">
        <v>28920</v>
      </c>
      <c r="JO94" s="254">
        <v>34762.050000000003</v>
      </c>
      <c r="JP94" s="254">
        <v>0</v>
      </c>
      <c r="JQ94" s="247">
        <f t="shared" si="393"/>
        <v>63682.05</v>
      </c>
      <c r="JR94" s="254"/>
      <c r="JS94" s="254"/>
      <c r="JT94" s="254"/>
      <c r="JU94" s="270"/>
      <c r="JV94" s="261">
        <f t="shared" si="395"/>
        <v>205327.59999999998</v>
      </c>
      <c r="JW94" s="558">
        <v>11882.5</v>
      </c>
      <c r="JX94" s="588"/>
      <c r="JY94" s="589"/>
      <c r="JZ94" s="572">
        <v>19483.2</v>
      </c>
      <c r="KA94" s="254">
        <v>25388.17</v>
      </c>
      <c r="KB94" s="247">
        <f>JW94+JZ94+KA94</f>
        <v>56753.869999999995</v>
      </c>
      <c r="KC94" s="254">
        <v>28004.080000000002</v>
      </c>
      <c r="KD94" s="269">
        <v>26730.06</v>
      </c>
      <c r="KE94" s="269">
        <v>30157.54</v>
      </c>
      <c r="KF94" s="247">
        <f>KC94+KD94+KE94</f>
        <v>84891.68</v>
      </c>
      <c r="KG94" s="254">
        <v>28920</v>
      </c>
      <c r="KH94" s="254">
        <v>34762.050000000003</v>
      </c>
      <c r="KI94" s="254">
        <v>0</v>
      </c>
      <c r="KJ94" s="247">
        <f t="shared" si="396"/>
        <v>63682.05</v>
      </c>
      <c r="KK94" s="254"/>
      <c r="KL94" s="254"/>
      <c r="KM94" s="254"/>
      <c r="KN94" s="270"/>
      <c r="KO94" s="262">
        <f>JI94+KF94+KJ94+KN94</f>
        <v>205327.59999999998</v>
      </c>
      <c r="KP94" s="247"/>
      <c r="KQ94" s="254">
        <f>JE94-JV94</f>
        <v>35472.400000000023</v>
      </c>
      <c r="KR94" s="247"/>
      <c r="KS94" s="248"/>
      <c r="KT94" s="211">
        <f>JV94-KO94</f>
        <v>0</v>
      </c>
      <c r="KU94" s="211"/>
      <c r="KV94" s="211"/>
      <c r="KW94" s="211"/>
      <c r="KX94" s="211"/>
      <c r="KY94" s="211"/>
      <c r="KZ94" s="211"/>
      <c r="LA94" s="211"/>
      <c r="LB94" s="211"/>
      <c r="LC94" s="211"/>
      <c r="LD94" s="211"/>
      <c r="LF94" s="193"/>
      <c r="LG94" s="193"/>
      <c r="LH94" s="194">
        <f t="shared" si="363"/>
        <v>0</v>
      </c>
      <c r="LI94" s="193">
        <f t="shared" si="364"/>
        <v>0</v>
      </c>
      <c r="LJ94" s="193"/>
      <c r="LK94" s="193"/>
      <c r="LL94" s="193"/>
      <c r="LM94" s="194">
        <f t="shared" si="365"/>
        <v>0</v>
      </c>
      <c r="LN94" s="193"/>
      <c r="LO94" s="189"/>
      <c r="LP94" s="193"/>
      <c r="LQ94" s="194">
        <f t="shared" si="408"/>
        <v>0</v>
      </c>
      <c r="LR94" s="193"/>
      <c r="LS94" s="189"/>
      <c r="LT94" s="189"/>
      <c r="LU94" s="194">
        <f t="shared" si="288"/>
        <v>0</v>
      </c>
      <c r="LV94" s="193"/>
      <c r="LW94" s="193"/>
      <c r="LX94" s="193"/>
      <c r="LY94" s="194">
        <f t="shared" si="289"/>
        <v>0</v>
      </c>
      <c r="LZ94" s="193"/>
      <c r="MA94" s="193"/>
      <c r="MB94" s="193"/>
      <c r="MC94" s="123">
        <f t="shared" si="452"/>
        <v>0</v>
      </c>
      <c r="MD94" s="121">
        <f t="shared" si="366"/>
        <v>0</v>
      </c>
      <c r="ME94" s="193"/>
      <c r="MF94" s="189"/>
      <c r="MG94" s="193"/>
      <c r="MH94" s="194">
        <f t="shared" si="429"/>
        <v>0</v>
      </c>
      <c r="MI94" s="193"/>
      <c r="MJ94" s="189"/>
      <c r="MK94" s="189"/>
      <c r="ML94" s="194">
        <f t="shared" si="430"/>
        <v>0</v>
      </c>
      <c r="MM94" s="193"/>
      <c r="MN94" s="193"/>
      <c r="MO94" s="193"/>
      <c r="MP94" s="194">
        <f t="shared" si="431"/>
        <v>0</v>
      </c>
      <c r="MQ94" s="193"/>
      <c r="MR94" s="193"/>
      <c r="MS94" s="193"/>
      <c r="MT94" s="123">
        <f t="shared" si="293"/>
        <v>0</v>
      </c>
      <c r="MU94" s="121">
        <f t="shared" si="367"/>
        <v>0</v>
      </c>
      <c r="MV94" s="17">
        <f t="shared" si="368"/>
        <v>0</v>
      </c>
      <c r="MW94" s="134">
        <f t="shared" si="453"/>
        <v>0</v>
      </c>
      <c r="MX94" s="194"/>
      <c r="MY94" s="194"/>
      <c r="MZ94" s="115">
        <f t="shared" si="485"/>
        <v>0</v>
      </c>
      <c r="NB94" s="193"/>
      <c r="NC94" s="193"/>
      <c r="ND94" s="194">
        <f t="shared" si="369"/>
        <v>0</v>
      </c>
      <c r="NE94" s="193">
        <f>ND94</f>
        <v>0</v>
      </c>
      <c r="NF94" s="193"/>
      <c r="NG94" s="193"/>
      <c r="NH94" s="193"/>
      <c r="NI94" s="194">
        <f t="shared" si="370"/>
        <v>0</v>
      </c>
      <c r="NJ94" s="193"/>
      <c r="NK94" s="189"/>
      <c r="NL94" s="193"/>
      <c r="NM94" s="194">
        <f t="shared" si="410"/>
        <v>0</v>
      </c>
      <c r="NN94" s="193"/>
      <c r="NO94" s="189"/>
      <c r="NP94" s="189"/>
      <c r="NQ94" s="194">
        <f t="shared" si="295"/>
        <v>0</v>
      </c>
      <c r="NR94" s="193"/>
      <c r="NS94" s="193"/>
      <c r="NT94" s="193"/>
      <c r="NU94" s="194">
        <f t="shared" si="296"/>
        <v>0</v>
      </c>
      <c r="NV94" s="193"/>
      <c r="NW94" s="193"/>
      <c r="NX94" s="193"/>
      <c r="NY94" s="123">
        <f t="shared" si="454"/>
        <v>0</v>
      </c>
      <c r="NZ94" s="121">
        <f t="shared" si="297"/>
        <v>0</v>
      </c>
      <c r="OA94" s="193"/>
      <c r="OB94" s="189"/>
      <c r="OC94" s="193"/>
      <c r="OD94" s="194">
        <f t="shared" si="411"/>
        <v>0</v>
      </c>
      <c r="OE94" s="193"/>
      <c r="OF94" s="189"/>
      <c r="OG94" s="189"/>
      <c r="OH94" s="194">
        <f t="shared" si="299"/>
        <v>0</v>
      </c>
      <c r="OI94" s="193"/>
      <c r="OJ94" s="193"/>
      <c r="OK94" s="193"/>
      <c r="OL94" s="194">
        <f t="shared" si="300"/>
        <v>0</v>
      </c>
      <c r="OM94" s="193"/>
      <c r="ON94" s="193"/>
      <c r="OO94" s="193"/>
      <c r="OP94" s="123">
        <f t="shared" si="455"/>
        <v>0</v>
      </c>
      <c r="OQ94" s="122">
        <f t="shared" si="301"/>
        <v>0</v>
      </c>
      <c r="OR94" s="17">
        <f t="shared" si="371"/>
        <v>0</v>
      </c>
      <c r="OS94" s="193">
        <f t="shared" si="456"/>
        <v>0</v>
      </c>
      <c r="OT94" s="194"/>
      <c r="OU94" s="194"/>
      <c r="OV94" s="115">
        <f t="shared" si="302"/>
        <v>0</v>
      </c>
      <c r="OX94" s="193"/>
      <c r="OY94" s="193"/>
      <c r="OZ94" s="194">
        <f t="shared" si="372"/>
        <v>0</v>
      </c>
      <c r="PA94" s="193">
        <f t="shared" si="373"/>
        <v>0</v>
      </c>
      <c r="PB94" s="193"/>
      <c r="PC94" s="193"/>
      <c r="PD94" s="193"/>
      <c r="PE94" s="194">
        <f t="shared" si="374"/>
        <v>0</v>
      </c>
      <c r="PF94" s="193"/>
      <c r="PG94" s="189"/>
      <c r="PH94" s="193"/>
      <c r="PI94" s="194">
        <f t="shared" si="412"/>
        <v>0</v>
      </c>
      <c r="PJ94" s="193"/>
      <c r="PK94" s="189"/>
      <c r="PL94" s="189"/>
      <c r="PM94" s="194">
        <f t="shared" si="304"/>
        <v>0</v>
      </c>
      <c r="PN94" s="193"/>
      <c r="PO94" s="193"/>
      <c r="PP94" s="193"/>
      <c r="PQ94" s="194">
        <f t="shared" si="305"/>
        <v>0</v>
      </c>
      <c r="PR94" s="193"/>
      <c r="PS94" s="193"/>
      <c r="PT94" s="193"/>
      <c r="PU94" s="123">
        <f t="shared" si="457"/>
        <v>0</v>
      </c>
      <c r="PV94" s="121">
        <f t="shared" si="375"/>
        <v>0</v>
      </c>
      <c r="PW94" s="193"/>
      <c r="PX94" s="189"/>
      <c r="PY94" s="193"/>
      <c r="PZ94" s="194">
        <f t="shared" si="433"/>
        <v>0</v>
      </c>
      <c r="QA94" s="193"/>
      <c r="QB94" s="189"/>
      <c r="QC94" s="189"/>
      <c r="QD94" s="194">
        <f t="shared" si="434"/>
        <v>0</v>
      </c>
      <c r="QE94" s="193"/>
      <c r="QF94" s="193"/>
      <c r="QG94" s="193"/>
      <c r="QH94" s="194">
        <f t="shared" si="308"/>
        <v>0</v>
      </c>
      <c r="QI94" s="193"/>
      <c r="QJ94" s="193"/>
      <c r="QK94" s="193"/>
      <c r="QL94" s="123">
        <f t="shared" si="309"/>
        <v>0</v>
      </c>
      <c r="QM94" s="122">
        <f t="shared" si="310"/>
        <v>0</v>
      </c>
      <c r="QN94" s="17">
        <f t="shared" si="376"/>
        <v>0</v>
      </c>
      <c r="QO94" s="193">
        <f t="shared" si="458"/>
        <v>0</v>
      </c>
      <c r="QP94" s="194"/>
      <c r="QQ94" s="194"/>
      <c r="QR94" s="115">
        <f t="shared" si="486"/>
        <v>0</v>
      </c>
      <c r="QT94" s="193"/>
      <c r="QU94" s="193"/>
      <c r="QV94" s="194">
        <f t="shared" si="377"/>
        <v>0</v>
      </c>
      <c r="QW94" s="193">
        <f t="shared" si="378"/>
        <v>0</v>
      </c>
      <c r="QX94" s="193"/>
      <c r="QY94" s="193"/>
      <c r="QZ94" s="193"/>
      <c r="RA94" s="194">
        <f t="shared" si="379"/>
        <v>0</v>
      </c>
      <c r="RB94" s="193">
        <v>3500</v>
      </c>
      <c r="RC94" s="189">
        <v>6409.4</v>
      </c>
      <c r="RD94" s="193"/>
      <c r="RE94" s="194">
        <f t="shared" si="414"/>
        <v>9909.4</v>
      </c>
      <c r="RF94" s="193"/>
      <c r="RG94" s="189"/>
      <c r="RH94" s="189"/>
      <c r="RI94" s="194">
        <f t="shared" si="312"/>
        <v>0</v>
      </c>
      <c r="RJ94" s="193"/>
      <c r="RK94" s="193"/>
      <c r="RL94" s="193"/>
      <c r="RM94" s="194">
        <f t="shared" si="313"/>
        <v>0</v>
      </c>
      <c r="RN94" s="193"/>
      <c r="RO94" s="193"/>
      <c r="RP94" s="193"/>
      <c r="RQ94" s="123">
        <f t="shared" si="314"/>
        <v>0</v>
      </c>
      <c r="RR94" s="121">
        <f t="shared" si="380"/>
        <v>9909.4</v>
      </c>
      <c r="RS94" s="193">
        <v>3500</v>
      </c>
      <c r="RT94" s="189">
        <v>6409.4</v>
      </c>
      <c r="RU94" s="193"/>
      <c r="RV94" s="194">
        <f t="shared" si="435"/>
        <v>9909.4</v>
      </c>
      <c r="RW94" s="193"/>
      <c r="RX94" s="189"/>
      <c r="RY94" s="189"/>
      <c r="RZ94" s="194">
        <f t="shared" si="436"/>
        <v>0</v>
      </c>
      <c r="SA94" s="193"/>
      <c r="SB94" s="193"/>
      <c r="SC94" s="193"/>
      <c r="SD94" s="194">
        <f t="shared" si="317"/>
        <v>0</v>
      </c>
      <c r="SE94" s="193"/>
      <c r="SF94" s="193"/>
      <c r="SG94" s="193"/>
      <c r="SH94" s="123">
        <f t="shared" si="318"/>
        <v>0</v>
      </c>
      <c r="SI94" s="122">
        <f t="shared" si="319"/>
        <v>9909.4</v>
      </c>
      <c r="SJ94" s="17">
        <f t="shared" si="381"/>
        <v>0</v>
      </c>
      <c r="SK94" s="193">
        <f t="shared" si="459"/>
        <v>-9909.4</v>
      </c>
      <c r="SL94" s="194"/>
      <c r="SM94" s="194"/>
      <c r="SN94" s="115">
        <f t="shared" si="487"/>
        <v>0</v>
      </c>
      <c r="SP94" s="193"/>
      <c r="SQ94" s="193"/>
      <c r="SR94" s="194">
        <f t="shared" si="382"/>
        <v>0</v>
      </c>
      <c r="SS94" s="193">
        <f t="shared" si="383"/>
        <v>0</v>
      </c>
      <c r="ST94" s="193"/>
      <c r="SU94" s="193"/>
      <c r="SV94" s="193"/>
      <c r="SW94" s="194">
        <f t="shared" si="384"/>
        <v>0</v>
      </c>
      <c r="SX94" s="193"/>
      <c r="SY94" s="189"/>
      <c r="SZ94" s="193"/>
      <c r="TA94" s="194">
        <f t="shared" si="437"/>
        <v>0</v>
      </c>
      <c r="TB94" s="193"/>
      <c r="TC94" s="189"/>
      <c r="TD94" s="189"/>
      <c r="TE94" s="194">
        <f t="shared" si="438"/>
        <v>0</v>
      </c>
      <c r="TF94" s="193"/>
      <c r="TG94" s="193"/>
      <c r="TH94" s="193"/>
      <c r="TI94" s="194">
        <f t="shared" si="439"/>
        <v>0</v>
      </c>
      <c r="TJ94" s="193"/>
      <c r="TK94" s="193"/>
      <c r="TL94" s="193"/>
      <c r="TM94" s="123">
        <f t="shared" si="323"/>
        <v>0</v>
      </c>
      <c r="TN94" s="121">
        <f t="shared" si="440"/>
        <v>0</v>
      </c>
      <c r="TO94" s="193"/>
      <c r="TP94" s="189"/>
      <c r="TQ94" s="193"/>
      <c r="TR94" s="194">
        <f t="shared" si="441"/>
        <v>0</v>
      </c>
      <c r="TS94" s="193"/>
      <c r="TT94" s="189"/>
      <c r="TU94" s="189"/>
      <c r="TV94" s="194">
        <f t="shared" si="442"/>
        <v>0</v>
      </c>
      <c r="TW94" s="193"/>
      <c r="TX94" s="193"/>
      <c r="TY94" s="193"/>
      <c r="TZ94" s="194">
        <f t="shared" si="443"/>
        <v>0</v>
      </c>
      <c r="UA94" s="193"/>
      <c r="UB94" s="193"/>
      <c r="UC94" s="193"/>
      <c r="UD94" s="123">
        <f t="shared" si="328"/>
        <v>0</v>
      </c>
      <c r="UE94" s="122">
        <f t="shared" si="444"/>
        <v>0</v>
      </c>
      <c r="UF94" s="17">
        <f t="shared" si="385"/>
        <v>0</v>
      </c>
      <c r="UG94" s="193">
        <f t="shared" si="460"/>
        <v>0</v>
      </c>
      <c r="UH94" s="194"/>
      <c r="UI94" s="194"/>
      <c r="UJ94" s="194"/>
      <c r="UK94" s="115">
        <f t="shared" si="488"/>
        <v>0</v>
      </c>
      <c r="UL94" s="115">
        <f>CK94+EG94+GC94+HZ94+JV94+MD94+NZ94+PV94+RR94+TN94</f>
        <v>218036.99999999997</v>
      </c>
      <c r="UM94" s="115">
        <f>UL94-AF94</f>
        <v>0</v>
      </c>
      <c r="UN94" s="115">
        <f>DB94+EX94+GT94+IQ94+KO94+MU94+OQ94+QM94+SI94+UE94</f>
        <v>215236.99999999997</v>
      </c>
      <c r="UO94" s="115">
        <f>UN94-AW94</f>
        <v>0</v>
      </c>
      <c r="UP94" s="115"/>
      <c r="UQ94" s="115"/>
      <c r="UR94" s="115">
        <f>BU94+DQ94+FM94+HJ94+JF94+LN94+NJ94+PF94+RB94+SX94</f>
        <v>15382.5</v>
      </c>
      <c r="US94" s="115">
        <f>UR94-P94</f>
        <v>0</v>
      </c>
      <c r="UT94" s="115"/>
      <c r="UU94" s="115"/>
      <c r="UV94" s="115"/>
      <c r="UW94" s="115">
        <f>H94</f>
        <v>911800</v>
      </c>
      <c r="UX94" s="115">
        <f>AF94</f>
        <v>218036.99999999997</v>
      </c>
      <c r="UY94" s="115"/>
      <c r="UZ94" s="115"/>
      <c r="VA94" s="130">
        <f t="shared" si="386"/>
        <v>-164000</v>
      </c>
      <c r="VB94" s="193">
        <f>BM94+DI94+FE94+HB94+IX94+LF94+NB94+OX94+QT94+SP94</f>
        <v>911800</v>
      </c>
      <c r="VC94" s="193">
        <f>BN94+DJ94+FF94+HC94+IY94+LG94+NC94+OY94+QU94+SQ94</f>
        <v>-164000</v>
      </c>
      <c r="VD94" s="194">
        <f t="shared" si="330"/>
        <v>747800</v>
      </c>
      <c r="VE94" s="193">
        <f t="shared" si="387"/>
        <v>747800</v>
      </c>
      <c r="VF94" s="193"/>
      <c r="VG94" s="193"/>
      <c r="VH94" s="193"/>
      <c r="VI94" s="194">
        <f t="shared" si="388"/>
        <v>747800</v>
      </c>
      <c r="VJ94" s="193"/>
      <c r="VK94" s="189"/>
      <c r="VL94" s="193"/>
      <c r="VM94" s="194">
        <f t="shared" si="418"/>
        <v>0</v>
      </c>
      <c r="VN94" s="193"/>
      <c r="VO94" s="189"/>
      <c r="VP94" s="189"/>
      <c r="VQ94" s="194">
        <f t="shared" si="332"/>
        <v>0</v>
      </c>
      <c r="VR94" s="193"/>
      <c r="VS94" s="193"/>
      <c r="VT94" s="193"/>
      <c r="VU94" s="194">
        <f t="shared" si="333"/>
        <v>0</v>
      </c>
      <c r="VV94" s="193"/>
      <c r="VW94" s="193"/>
      <c r="VX94" s="193"/>
      <c r="VY94" s="193"/>
      <c r="VZ94" s="121">
        <f t="shared" si="334"/>
        <v>0</v>
      </c>
      <c r="WA94" s="193"/>
      <c r="WB94" s="193"/>
      <c r="WC94" s="193"/>
      <c r="WD94" s="194">
        <f t="shared" si="419"/>
        <v>0</v>
      </c>
      <c r="WE94" s="189"/>
      <c r="WF94" s="189"/>
      <c r="WG94" s="189"/>
      <c r="WH94" s="194">
        <f t="shared" si="336"/>
        <v>0</v>
      </c>
      <c r="WI94" s="189"/>
      <c r="WJ94" s="189"/>
      <c r="WK94" s="193"/>
      <c r="WL94" s="194">
        <f t="shared" si="337"/>
        <v>0</v>
      </c>
      <c r="WM94" s="193"/>
      <c r="WN94" s="193"/>
      <c r="WO94" s="193"/>
      <c r="WP94" s="193"/>
      <c r="WQ94" s="122">
        <f t="shared" si="338"/>
        <v>0</v>
      </c>
      <c r="WR94" s="129">
        <f t="shared" si="389"/>
        <v>0</v>
      </c>
      <c r="WS94" s="120"/>
      <c r="WT94" s="194"/>
      <c r="WU94" s="194"/>
      <c r="WV94" s="115">
        <f t="shared" si="339"/>
        <v>0</v>
      </c>
      <c r="WY94" s="115">
        <f>VI94-BT94-DP94-FL94-HI94-JE94-LM94-NI94-PE94-RA94-SW94</f>
        <v>0</v>
      </c>
      <c r="WZ94" s="115">
        <f>VD94-BO94-DK94-FG94-HD94-IZ94-LH94-ND94-OZ94-QV94-SR94</f>
        <v>0</v>
      </c>
    </row>
    <row r="95" spans="1:624" s="116" customFormat="1" ht="13.5" x14ac:dyDescent="0.25">
      <c r="A95" s="443" t="s">
        <v>189</v>
      </c>
      <c r="B95" s="416"/>
      <c r="C95" s="421"/>
      <c r="D95" s="421"/>
      <c r="E95" s="419"/>
      <c r="F95" s="307"/>
      <c r="G95" s="312"/>
      <c r="H95" s="250">
        <f>BM95+DI95+FE95+HB95+IX95+LF95+NB95+OX95+QT95+SP95</f>
        <v>0</v>
      </c>
      <c r="I95" s="250">
        <f>BN95+DJ95+FF95+HC95+IY95+LG95+NC95+OY95+QU95+SQ95</f>
        <v>0</v>
      </c>
      <c r="J95" s="238">
        <f t="shared" si="340"/>
        <v>0</v>
      </c>
      <c r="K95" s="250">
        <f t="shared" si="341"/>
        <v>0</v>
      </c>
      <c r="L95" s="250"/>
      <c r="M95" s="250"/>
      <c r="N95" s="250"/>
      <c r="O95" s="238">
        <f t="shared" si="342"/>
        <v>0</v>
      </c>
      <c r="P95" s="250">
        <f>BU95+DQ95+FM95+HJ95+JF95+LN95+NJ95+PF95+RB95+SX95</f>
        <v>0</v>
      </c>
      <c r="Q95" s="250">
        <f>BV95+DR95+FN95+HK95+JG95+LO95+NK95+PG95+RC95+SY95</f>
        <v>0</v>
      </c>
      <c r="R95" s="250">
        <f>BW95+DS95+FO95+HL95+JH95+LP95+NL95+PH95+RD95+SZ95</f>
        <v>0</v>
      </c>
      <c r="S95" s="238">
        <f t="shared" si="254"/>
        <v>0</v>
      </c>
      <c r="T95" s="250">
        <f>BY95+DU95+FQ95+HN95+JJ95+LR95+NN95+PJ95+RF95+TB95</f>
        <v>0</v>
      </c>
      <c r="U95" s="250">
        <f>BZ95+DV95+FR95+HO95+JK95+LS95+NO95+PK95+RG95+TC95</f>
        <v>0</v>
      </c>
      <c r="V95" s="250">
        <f>CA95+DW95+FS95+HP95+JL95+LT95+NP95+PL95+RH95+TD95</f>
        <v>0</v>
      </c>
      <c r="W95" s="238">
        <f t="shared" si="255"/>
        <v>0</v>
      </c>
      <c r="X95" s="250">
        <f>CC95+DY95+FU95+HR95+JN95+LV95+NR95+PN95+RJ95+TF95</f>
        <v>0</v>
      </c>
      <c r="Y95" s="250">
        <f>CD95+DZ95+FV95+HS95+JO95+LW95+NS95+PO95+RK95+TG95</f>
        <v>0</v>
      </c>
      <c r="Z95" s="250">
        <f>CE95+EA95+FW95+HT95+JP95+LX95+NT95+PP95+RL95+TH95</f>
        <v>0</v>
      </c>
      <c r="AA95" s="238">
        <f t="shared" si="256"/>
        <v>0</v>
      </c>
      <c r="AB95" s="250">
        <f>CG95+EC95+FY95+HV95+JR95+LZ95+NV95+PR95+RN95+TJ95</f>
        <v>0</v>
      </c>
      <c r="AC95" s="250">
        <f>CH95+ED95+FZ95+HW95+JS95+MA95+NW95+PS95+RO95+TK95</f>
        <v>0</v>
      </c>
      <c r="AD95" s="250">
        <f>CI95+EE95+GA95+HX95+JT95+MB95+NX95+PT95+RP95+TL95</f>
        <v>0</v>
      </c>
      <c r="AE95" s="250">
        <f t="shared" si="257"/>
        <v>0</v>
      </c>
      <c r="AF95" s="238">
        <f t="shared" si="343"/>
        <v>0</v>
      </c>
      <c r="AG95" s="250">
        <f>CL95+EH95+GD95+IA95+JW95+ME95+OA95+PW95+RS95+TO95</f>
        <v>0</v>
      </c>
      <c r="AH95" s="250">
        <f>CM95+EI95+GE95+IB95+JZ95+MF95+OB95+PX95+RT95+TP95</f>
        <v>0</v>
      </c>
      <c r="AI95" s="250">
        <f>CN95+EJ95+GF95+IC95+KA95+MG95+OC95+PY95+RU95+TQ95</f>
        <v>0</v>
      </c>
      <c r="AJ95" s="238">
        <f t="shared" si="258"/>
        <v>0</v>
      </c>
      <c r="AK95" s="250">
        <f>CP95+EL95+GH95+IE95+KC95+MI95+OE95+QA95+RW95+TS95</f>
        <v>0</v>
      </c>
      <c r="AL95" s="250">
        <f>CQ95+EM95+GI95+IF95+KD95+MJ95+OF95+QB95+RX95+TT95</f>
        <v>0</v>
      </c>
      <c r="AM95" s="250">
        <f>CR95+EN95+GJ95+IG95+KE95+MK95+OG95+QC95+RY95+TU95</f>
        <v>0</v>
      </c>
      <c r="AN95" s="238">
        <f t="shared" si="259"/>
        <v>0</v>
      </c>
      <c r="AO95" s="250">
        <f>CT95+EP95+GL95+II95+KG95+MM95+OI95+QE95+SA95+TW95</f>
        <v>0</v>
      </c>
      <c r="AP95" s="250">
        <f>CU95+EQ95+GM95+IJ95+KH95+MN95+OJ95+QF95+SB95+TX95</f>
        <v>0</v>
      </c>
      <c r="AQ95" s="250">
        <f>CV95+ER95+GN95+IK95+KI95+MO95+OK95+QG95+SC95+TY95</f>
        <v>0</v>
      </c>
      <c r="AR95" s="238">
        <f t="shared" si="260"/>
        <v>0</v>
      </c>
      <c r="AS95" s="250">
        <f>CX95+ET95+GP95+IM95+KK95+MQ95+OM95+QI95+SE95+UA95</f>
        <v>0</v>
      </c>
      <c r="AT95" s="250">
        <f>CY95+EU95+GQ95+IN95+KL95+MR95+ON95+QJ95+SF95+UB95</f>
        <v>0</v>
      </c>
      <c r="AU95" s="250">
        <f>CZ95+EV95+GR95+IO95+KM95+MS95+OO95+QK95+SG95+UC95</f>
        <v>0</v>
      </c>
      <c r="AV95" s="238">
        <f t="shared" si="261"/>
        <v>0</v>
      </c>
      <c r="AW95" s="238">
        <f t="shared" si="344"/>
        <v>0</v>
      </c>
      <c r="AX95" s="250">
        <f t="shared" si="461"/>
        <v>0</v>
      </c>
      <c r="AY95" s="238">
        <f t="shared" si="345"/>
        <v>0</v>
      </c>
      <c r="AZ95" s="238">
        <f>DE95+FA95+GW95+IT95+KR95+MX95+OT95+QP95+SL95+UH95</f>
        <v>0</v>
      </c>
      <c r="BA95" s="238">
        <f>DF95+FB95+GX95+IU95+KS95+MY95+OU95+QQ95+SM95+UI95</f>
        <v>0</v>
      </c>
      <c r="BB95" s="239">
        <f>CK95+EG95+GC95+HZ95+JV95+MD95+NZ95+PV95+RR95+TN95</f>
        <v>0</v>
      </c>
      <c r="BC95" s="239">
        <f t="shared" si="450"/>
        <v>0</v>
      </c>
      <c r="BD95" s="238">
        <f>AZ95-DE95-FA95-GW95-IT95-KR95-MX95-OT95-QP95-SL95-UH95</f>
        <v>0</v>
      </c>
      <c r="BE95" s="240"/>
      <c r="BF95" s="241">
        <f t="shared" si="449"/>
        <v>0</v>
      </c>
      <c r="BG95" s="241">
        <f t="shared" si="451"/>
        <v>0</v>
      </c>
      <c r="BH95" s="242"/>
      <c r="BI95" s="242"/>
      <c r="BJ95" s="241"/>
      <c r="BK95" s="294"/>
      <c r="BL95" s="251">
        <f>DI95+FE95+HB95+IX95+LF95+NB95+OX95+QT95+SP95</f>
        <v>0</v>
      </c>
      <c r="BM95" s="294"/>
      <c r="BN95" s="251"/>
      <c r="BO95" s="238">
        <f t="shared" si="346"/>
        <v>0</v>
      </c>
      <c r="BP95" s="251">
        <f t="shared" si="347"/>
        <v>0</v>
      </c>
      <c r="BQ95" s="251"/>
      <c r="BR95" s="251"/>
      <c r="BS95" s="251"/>
      <c r="BT95" s="238">
        <f t="shared" si="348"/>
        <v>0</v>
      </c>
      <c r="BU95" s="251"/>
      <c r="BV95" s="251"/>
      <c r="BW95" s="251"/>
      <c r="BX95" s="238">
        <f t="shared" si="462"/>
        <v>0</v>
      </c>
      <c r="BY95" s="251"/>
      <c r="BZ95" s="251"/>
      <c r="CA95" s="251"/>
      <c r="CB95" s="238">
        <f t="shared" si="463"/>
        <v>0</v>
      </c>
      <c r="CC95" s="251"/>
      <c r="CD95" s="251"/>
      <c r="CE95" s="251"/>
      <c r="CF95" s="238">
        <f t="shared" si="464"/>
        <v>0</v>
      </c>
      <c r="CG95" s="251"/>
      <c r="CH95" s="251"/>
      <c r="CI95" s="251"/>
      <c r="CJ95" s="251">
        <f t="shared" si="390"/>
        <v>0</v>
      </c>
      <c r="CK95" s="238">
        <f t="shared" si="465"/>
        <v>0</v>
      </c>
      <c r="CL95" s="251"/>
      <c r="CM95" s="251"/>
      <c r="CN95" s="251"/>
      <c r="CO95" s="238">
        <f t="shared" si="427"/>
        <v>0</v>
      </c>
      <c r="CP95" s="251"/>
      <c r="CQ95" s="251"/>
      <c r="CR95" s="251"/>
      <c r="CS95" s="238">
        <f t="shared" si="428"/>
        <v>0</v>
      </c>
      <c r="CT95" s="251"/>
      <c r="CU95" s="251"/>
      <c r="CV95" s="251"/>
      <c r="CW95" s="238">
        <f t="shared" si="445"/>
        <v>0</v>
      </c>
      <c r="CX95" s="251"/>
      <c r="CY95" s="251"/>
      <c r="CZ95" s="251"/>
      <c r="DA95" s="251">
        <f t="shared" si="391"/>
        <v>0</v>
      </c>
      <c r="DB95" s="238">
        <f t="shared" si="349"/>
        <v>0</v>
      </c>
      <c r="DC95" s="251"/>
      <c r="DD95" s="251">
        <f t="shared" si="466"/>
        <v>0</v>
      </c>
      <c r="DE95" s="238"/>
      <c r="DF95" s="238"/>
      <c r="DG95" s="243">
        <f t="shared" si="467"/>
        <v>0</v>
      </c>
      <c r="DH95" s="244"/>
      <c r="DI95" s="250"/>
      <c r="DJ95" s="250"/>
      <c r="DK95" s="250">
        <f t="shared" si="350"/>
        <v>0</v>
      </c>
      <c r="DL95" s="250">
        <f t="shared" si="351"/>
        <v>0</v>
      </c>
      <c r="DM95" s="250"/>
      <c r="DN95" s="250"/>
      <c r="DO95" s="250"/>
      <c r="DP95" s="238">
        <f t="shared" si="352"/>
        <v>0</v>
      </c>
      <c r="DQ95" s="250"/>
      <c r="DR95" s="250"/>
      <c r="DS95" s="250"/>
      <c r="DT95" s="238">
        <f t="shared" si="468"/>
        <v>0</v>
      </c>
      <c r="DU95" s="250"/>
      <c r="DV95" s="250"/>
      <c r="DW95" s="250"/>
      <c r="DX95" s="238">
        <f t="shared" si="266"/>
        <v>0</v>
      </c>
      <c r="DY95" s="250"/>
      <c r="DZ95" s="250"/>
      <c r="EA95" s="250"/>
      <c r="EB95" s="238">
        <f t="shared" si="267"/>
        <v>0</v>
      </c>
      <c r="EC95" s="250"/>
      <c r="ED95" s="250"/>
      <c r="EE95" s="250"/>
      <c r="EF95" s="265">
        <f t="shared" si="469"/>
        <v>0</v>
      </c>
      <c r="EG95" s="259">
        <f t="shared" si="353"/>
        <v>0</v>
      </c>
      <c r="EH95" s="250"/>
      <c r="EI95" s="250"/>
      <c r="EJ95" s="250"/>
      <c r="EK95" s="238">
        <f t="shared" si="470"/>
        <v>0</v>
      </c>
      <c r="EL95" s="250"/>
      <c r="EM95" s="250"/>
      <c r="EN95" s="250"/>
      <c r="EO95" s="238">
        <f t="shared" si="471"/>
        <v>0</v>
      </c>
      <c r="EP95" s="250"/>
      <c r="EQ95" s="250"/>
      <c r="ER95" s="250"/>
      <c r="ES95" s="238">
        <f t="shared" si="268"/>
        <v>0</v>
      </c>
      <c r="ET95" s="250"/>
      <c r="EU95" s="250"/>
      <c r="EV95" s="250"/>
      <c r="EW95" s="265">
        <f t="shared" si="472"/>
        <v>0</v>
      </c>
      <c r="EX95" s="260">
        <f t="shared" si="269"/>
        <v>0</v>
      </c>
      <c r="EY95" s="238">
        <f t="shared" si="354"/>
        <v>0</v>
      </c>
      <c r="EZ95" s="250">
        <f t="shared" si="473"/>
        <v>0</v>
      </c>
      <c r="FA95" s="238"/>
      <c r="FB95" s="238"/>
      <c r="FC95" s="246">
        <f t="shared" si="474"/>
        <v>0</v>
      </c>
      <c r="FD95" s="244"/>
      <c r="FE95" s="250"/>
      <c r="FF95" s="250"/>
      <c r="FG95" s="250">
        <f t="shared" si="355"/>
        <v>0</v>
      </c>
      <c r="FH95" s="250">
        <f t="shared" si="356"/>
        <v>0</v>
      </c>
      <c r="FI95" s="250"/>
      <c r="FJ95" s="250"/>
      <c r="FK95" s="250"/>
      <c r="FL95" s="238">
        <f t="shared" si="357"/>
        <v>0</v>
      </c>
      <c r="FM95" s="250"/>
      <c r="FN95" s="250"/>
      <c r="FO95" s="250"/>
      <c r="FP95" s="238">
        <f t="shared" si="475"/>
        <v>0</v>
      </c>
      <c r="FQ95" s="250"/>
      <c r="FR95" s="250"/>
      <c r="FS95" s="250"/>
      <c r="FT95" s="238">
        <f t="shared" si="271"/>
        <v>0</v>
      </c>
      <c r="FU95" s="250"/>
      <c r="FV95" s="250"/>
      <c r="FW95" s="250"/>
      <c r="FX95" s="238">
        <f t="shared" si="272"/>
        <v>0</v>
      </c>
      <c r="FY95" s="250"/>
      <c r="FZ95" s="250"/>
      <c r="GA95" s="250"/>
      <c r="GB95" s="265">
        <f t="shared" si="476"/>
        <v>0</v>
      </c>
      <c r="GC95" s="259">
        <f t="shared" si="358"/>
        <v>0</v>
      </c>
      <c r="GD95" s="250"/>
      <c r="GE95" s="250"/>
      <c r="GF95" s="250"/>
      <c r="GG95" s="238">
        <f t="shared" si="477"/>
        <v>0</v>
      </c>
      <c r="GH95" s="267"/>
      <c r="GI95" s="267"/>
      <c r="GJ95" s="267"/>
      <c r="GK95" s="238">
        <f t="shared" si="274"/>
        <v>0</v>
      </c>
      <c r="GL95" s="267"/>
      <c r="GM95" s="267"/>
      <c r="GN95" s="250"/>
      <c r="GO95" s="238">
        <f t="shared" si="275"/>
        <v>0</v>
      </c>
      <c r="GP95" s="250"/>
      <c r="GQ95" s="250"/>
      <c r="GR95" s="250"/>
      <c r="GS95" s="265">
        <f t="shared" si="478"/>
        <v>0</v>
      </c>
      <c r="GT95" s="260">
        <f t="shared" si="276"/>
        <v>0</v>
      </c>
      <c r="GU95" s="238">
        <f t="shared" si="359"/>
        <v>0</v>
      </c>
      <c r="GV95" s="250">
        <f t="shared" si="479"/>
        <v>0</v>
      </c>
      <c r="GW95" s="238"/>
      <c r="GX95" s="238"/>
      <c r="GY95" s="246">
        <f t="shared" si="480"/>
        <v>0</v>
      </c>
      <c r="GZ95" s="244"/>
      <c r="HA95" s="244"/>
      <c r="HB95" s="250"/>
      <c r="HC95" s="250"/>
      <c r="HD95" s="250">
        <f t="shared" si="392"/>
        <v>0</v>
      </c>
      <c r="HE95" s="250">
        <f t="shared" si="360"/>
        <v>0</v>
      </c>
      <c r="HF95" s="250"/>
      <c r="HG95" s="250"/>
      <c r="HH95" s="238"/>
      <c r="HI95" s="238">
        <f t="shared" si="361"/>
        <v>0</v>
      </c>
      <c r="HJ95" s="250"/>
      <c r="HK95" s="250"/>
      <c r="HL95" s="250"/>
      <c r="HM95" s="238">
        <f t="shared" si="481"/>
        <v>0</v>
      </c>
      <c r="HN95" s="250"/>
      <c r="HO95" s="250"/>
      <c r="HP95" s="250"/>
      <c r="HQ95" s="238">
        <f t="shared" si="278"/>
        <v>0</v>
      </c>
      <c r="HR95" s="250"/>
      <c r="HS95" s="250"/>
      <c r="HT95" s="250"/>
      <c r="HU95" s="238">
        <f t="shared" si="279"/>
        <v>0</v>
      </c>
      <c r="HV95" s="250"/>
      <c r="HW95" s="250"/>
      <c r="HX95" s="250"/>
      <c r="HY95" s="265">
        <f t="shared" si="482"/>
        <v>0</v>
      </c>
      <c r="HZ95" s="259">
        <f t="shared" si="280"/>
        <v>0</v>
      </c>
      <c r="IA95" s="250"/>
      <c r="IB95" s="250"/>
      <c r="IC95" s="250"/>
      <c r="ID95" s="238">
        <f t="shared" si="483"/>
        <v>0</v>
      </c>
      <c r="IE95" s="250"/>
      <c r="IF95" s="250"/>
      <c r="IG95" s="250"/>
      <c r="IH95" s="238">
        <f t="shared" si="282"/>
        <v>0</v>
      </c>
      <c r="II95" s="250"/>
      <c r="IJ95" s="250"/>
      <c r="IK95" s="250"/>
      <c r="IL95" s="238">
        <f t="shared" si="283"/>
        <v>0</v>
      </c>
      <c r="IM95" s="250"/>
      <c r="IN95" s="250"/>
      <c r="IO95" s="250"/>
      <c r="IP95" s="265">
        <f t="shared" si="284"/>
        <v>0</v>
      </c>
      <c r="IQ95" s="260">
        <f t="shared" si="285"/>
        <v>0</v>
      </c>
      <c r="IR95" s="238">
        <f t="shared" si="362"/>
        <v>0</v>
      </c>
      <c r="IS95" s="250">
        <f t="shared" si="484"/>
        <v>0</v>
      </c>
      <c r="IT95" s="238"/>
      <c r="IU95" s="238"/>
      <c r="IV95" s="246">
        <f t="shared" si="286"/>
        <v>0</v>
      </c>
      <c r="IW95" s="244"/>
      <c r="IX95" s="254"/>
      <c r="IY95" s="254"/>
      <c r="IZ95" s="247"/>
      <c r="JA95" s="254"/>
      <c r="JB95" s="254"/>
      <c r="JC95" s="254"/>
      <c r="JD95" s="254"/>
      <c r="JE95" s="254"/>
      <c r="JF95" s="254"/>
      <c r="JG95" s="254"/>
      <c r="JH95" s="254"/>
      <c r="JI95" s="247">
        <f t="shared" si="394"/>
        <v>0</v>
      </c>
      <c r="JJ95" s="254"/>
      <c r="JK95" s="254"/>
      <c r="JL95" s="254"/>
      <c r="JM95" s="247"/>
      <c r="JN95" s="254"/>
      <c r="JO95" s="254"/>
      <c r="JP95" s="254"/>
      <c r="JQ95" s="247">
        <f t="shared" si="393"/>
        <v>0</v>
      </c>
      <c r="JR95" s="254"/>
      <c r="JS95" s="254"/>
      <c r="JT95" s="254"/>
      <c r="JU95" s="270"/>
      <c r="JV95" s="261">
        <f t="shared" si="395"/>
        <v>0</v>
      </c>
      <c r="JW95" s="558"/>
      <c r="JX95" s="588"/>
      <c r="JY95" s="589"/>
      <c r="JZ95" s="571"/>
      <c r="KA95" s="254"/>
      <c r="KB95" s="247">
        <f>JW95+JZ95+KA95</f>
        <v>0</v>
      </c>
      <c r="KC95" s="254"/>
      <c r="KD95" s="254"/>
      <c r="KE95" s="254"/>
      <c r="KF95" s="247"/>
      <c r="KG95" s="254"/>
      <c r="KH95" s="254"/>
      <c r="KI95" s="254"/>
      <c r="KJ95" s="247">
        <f t="shared" si="396"/>
        <v>0</v>
      </c>
      <c r="KK95" s="254"/>
      <c r="KL95" s="254"/>
      <c r="KM95" s="254"/>
      <c r="KN95" s="270"/>
      <c r="KO95" s="262">
        <f>JI95+KF95+KJ95+KN95</f>
        <v>0</v>
      </c>
      <c r="KP95" s="247"/>
      <c r="KQ95" s="254">
        <f>JE95-JV95</f>
        <v>0</v>
      </c>
      <c r="KR95" s="247"/>
      <c r="KS95" s="248"/>
      <c r="KT95" s="211">
        <f>JV95-KO95</f>
        <v>0</v>
      </c>
      <c r="KU95" s="211"/>
      <c r="KV95" s="211"/>
      <c r="KW95" s="211"/>
      <c r="KX95" s="211"/>
      <c r="KY95" s="211"/>
      <c r="KZ95" s="211"/>
      <c r="LA95" s="211"/>
      <c r="LB95" s="211"/>
      <c r="LC95" s="211"/>
      <c r="LD95" s="211"/>
      <c r="LF95" s="193"/>
      <c r="LG95" s="193"/>
      <c r="LH95" s="194">
        <f t="shared" si="363"/>
        <v>0</v>
      </c>
      <c r="LI95" s="193">
        <f t="shared" si="364"/>
        <v>0</v>
      </c>
      <c r="LJ95" s="193"/>
      <c r="LK95" s="193"/>
      <c r="LL95" s="193"/>
      <c r="LM95" s="194">
        <f t="shared" si="365"/>
        <v>0</v>
      </c>
      <c r="LN95" s="193"/>
      <c r="LO95" s="193"/>
      <c r="LP95" s="193"/>
      <c r="LQ95" s="194">
        <f t="shared" si="408"/>
        <v>0</v>
      </c>
      <c r="LR95" s="193"/>
      <c r="LS95" s="193"/>
      <c r="LT95" s="193"/>
      <c r="LU95" s="194">
        <f t="shared" si="288"/>
        <v>0</v>
      </c>
      <c r="LV95" s="193"/>
      <c r="LW95" s="193"/>
      <c r="LX95" s="193"/>
      <c r="LY95" s="194">
        <f t="shared" si="289"/>
        <v>0</v>
      </c>
      <c r="LZ95" s="193"/>
      <c r="MA95" s="193"/>
      <c r="MB95" s="193"/>
      <c r="MC95" s="123">
        <f t="shared" si="452"/>
        <v>0</v>
      </c>
      <c r="MD95" s="121">
        <f t="shared" si="366"/>
        <v>0</v>
      </c>
      <c r="ME95" s="193"/>
      <c r="MF95" s="193"/>
      <c r="MG95" s="193"/>
      <c r="MH95" s="194">
        <f t="shared" si="429"/>
        <v>0</v>
      </c>
      <c r="MI95" s="193"/>
      <c r="MJ95" s="193"/>
      <c r="MK95" s="193"/>
      <c r="ML95" s="194">
        <f t="shared" si="430"/>
        <v>0</v>
      </c>
      <c r="MM95" s="193"/>
      <c r="MN95" s="193"/>
      <c r="MO95" s="193"/>
      <c r="MP95" s="194">
        <f t="shared" si="431"/>
        <v>0</v>
      </c>
      <c r="MQ95" s="193"/>
      <c r="MR95" s="193"/>
      <c r="MS95" s="193"/>
      <c r="MT95" s="123">
        <f t="shared" si="293"/>
        <v>0</v>
      </c>
      <c r="MU95" s="121">
        <f t="shared" si="367"/>
        <v>0</v>
      </c>
      <c r="MV95" s="17">
        <f t="shared" si="368"/>
        <v>0</v>
      </c>
      <c r="MW95" s="193">
        <f t="shared" si="453"/>
        <v>0</v>
      </c>
      <c r="MX95" s="194"/>
      <c r="MY95" s="194"/>
      <c r="MZ95" s="115">
        <f t="shared" si="485"/>
        <v>0</v>
      </c>
      <c r="NB95" s="193"/>
      <c r="NC95" s="193"/>
      <c r="ND95" s="194">
        <f t="shared" si="369"/>
        <v>0</v>
      </c>
      <c r="NE95" s="193"/>
      <c r="NF95" s="193"/>
      <c r="NG95" s="193"/>
      <c r="NH95" s="193"/>
      <c r="NI95" s="194">
        <f t="shared" si="370"/>
        <v>0</v>
      </c>
      <c r="NJ95" s="193"/>
      <c r="NK95" s="193"/>
      <c r="NL95" s="193"/>
      <c r="NM95" s="194">
        <f t="shared" si="410"/>
        <v>0</v>
      </c>
      <c r="NN95" s="193"/>
      <c r="NO95" s="193"/>
      <c r="NP95" s="193"/>
      <c r="NQ95" s="194">
        <f t="shared" si="295"/>
        <v>0</v>
      </c>
      <c r="NR95" s="193"/>
      <c r="NS95" s="193"/>
      <c r="NT95" s="193"/>
      <c r="NU95" s="194">
        <f t="shared" si="296"/>
        <v>0</v>
      </c>
      <c r="NV95" s="193"/>
      <c r="NW95" s="193"/>
      <c r="NX95" s="193"/>
      <c r="NY95" s="123">
        <f t="shared" si="454"/>
        <v>0</v>
      </c>
      <c r="NZ95" s="121">
        <f t="shared" si="297"/>
        <v>0</v>
      </c>
      <c r="OA95" s="193"/>
      <c r="OB95" s="193"/>
      <c r="OC95" s="193"/>
      <c r="OD95" s="194">
        <f t="shared" si="411"/>
        <v>0</v>
      </c>
      <c r="OE95" s="189"/>
      <c r="OF95" s="189"/>
      <c r="OG95" s="189"/>
      <c r="OH95" s="194">
        <f t="shared" si="299"/>
        <v>0</v>
      </c>
      <c r="OI95" s="193"/>
      <c r="OJ95" s="193"/>
      <c r="OK95" s="193"/>
      <c r="OL95" s="194">
        <f t="shared" si="300"/>
        <v>0</v>
      </c>
      <c r="OM95" s="193"/>
      <c r="ON95" s="193"/>
      <c r="OO95" s="193"/>
      <c r="OP95" s="123">
        <f t="shared" si="455"/>
        <v>0</v>
      </c>
      <c r="OQ95" s="122">
        <f t="shared" si="301"/>
        <v>0</v>
      </c>
      <c r="OR95" s="17">
        <f t="shared" si="371"/>
        <v>0</v>
      </c>
      <c r="OS95" s="193">
        <f t="shared" si="456"/>
        <v>0</v>
      </c>
      <c r="OT95" s="194"/>
      <c r="OU95" s="194"/>
      <c r="OV95" s="115">
        <f t="shared" si="302"/>
        <v>0</v>
      </c>
      <c r="OX95" s="193"/>
      <c r="OY95" s="193"/>
      <c r="OZ95" s="194">
        <f t="shared" si="372"/>
        <v>0</v>
      </c>
      <c r="PA95" s="193">
        <f t="shared" si="373"/>
        <v>0</v>
      </c>
      <c r="PB95" s="193"/>
      <c r="PC95" s="193"/>
      <c r="PD95" s="193"/>
      <c r="PE95" s="194">
        <f t="shared" si="374"/>
        <v>0</v>
      </c>
      <c r="PF95" s="193"/>
      <c r="PG95" s="193"/>
      <c r="PH95" s="193"/>
      <c r="PI95" s="194">
        <f t="shared" si="412"/>
        <v>0</v>
      </c>
      <c r="PJ95" s="193"/>
      <c r="PK95" s="193"/>
      <c r="PL95" s="193"/>
      <c r="PM95" s="194">
        <f t="shared" si="304"/>
        <v>0</v>
      </c>
      <c r="PN95" s="193"/>
      <c r="PO95" s="193"/>
      <c r="PP95" s="193"/>
      <c r="PQ95" s="194">
        <f t="shared" si="305"/>
        <v>0</v>
      </c>
      <c r="PR95" s="193"/>
      <c r="PS95" s="193"/>
      <c r="PT95" s="193"/>
      <c r="PU95" s="123">
        <f t="shared" si="457"/>
        <v>0</v>
      </c>
      <c r="PV95" s="121">
        <f t="shared" si="375"/>
        <v>0</v>
      </c>
      <c r="PW95" s="193"/>
      <c r="PX95" s="193"/>
      <c r="PY95" s="193"/>
      <c r="PZ95" s="194">
        <f t="shared" si="433"/>
        <v>0</v>
      </c>
      <c r="QA95" s="193"/>
      <c r="QB95" s="193"/>
      <c r="QC95" s="193"/>
      <c r="QD95" s="194">
        <f t="shared" si="434"/>
        <v>0</v>
      </c>
      <c r="QE95" s="193"/>
      <c r="QF95" s="193"/>
      <c r="QG95" s="193"/>
      <c r="QH95" s="194">
        <f t="shared" si="308"/>
        <v>0</v>
      </c>
      <c r="QI95" s="193"/>
      <c r="QJ95" s="193"/>
      <c r="QK95" s="193"/>
      <c r="QL95" s="123">
        <f t="shared" si="309"/>
        <v>0</v>
      </c>
      <c r="QM95" s="122">
        <f t="shared" si="310"/>
        <v>0</v>
      </c>
      <c r="QN95" s="17">
        <f t="shared" si="376"/>
        <v>0</v>
      </c>
      <c r="QO95" s="193">
        <f t="shared" si="458"/>
        <v>0</v>
      </c>
      <c r="QP95" s="194"/>
      <c r="QQ95" s="194"/>
      <c r="QR95" s="115">
        <f t="shared" si="486"/>
        <v>0</v>
      </c>
      <c r="QT95" s="193"/>
      <c r="QU95" s="193"/>
      <c r="QV95" s="194">
        <f t="shared" si="377"/>
        <v>0</v>
      </c>
      <c r="QW95" s="193">
        <f t="shared" si="378"/>
        <v>0</v>
      </c>
      <c r="QX95" s="193"/>
      <c r="QY95" s="193"/>
      <c r="QZ95" s="193"/>
      <c r="RA95" s="194">
        <f t="shared" si="379"/>
        <v>0</v>
      </c>
      <c r="RB95" s="193"/>
      <c r="RC95" s="193"/>
      <c r="RD95" s="193"/>
      <c r="RE95" s="194">
        <f t="shared" si="414"/>
        <v>0</v>
      </c>
      <c r="RF95" s="193"/>
      <c r="RG95" s="193"/>
      <c r="RH95" s="193"/>
      <c r="RI95" s="194">
        <f t="shared" si="312"/>
        <v>0</v>
      </c>
      <c r="RJ95" s="193"/>
      <c r="RK95" s="193"/>
      <c r="RL95" s="193"/>
      <c r="RM95" s="194">
        <f t="shared" si="313"/>
        <v>0</v>
      </c>
      <c r="RN95" s="193"/>
      <c r="RO95" s="193"/>
      <c r="RP95" s="193"/>
      <c r="RQ95" s="123">
        <f t="shared" si="314"/>
        <v>0</v>
      </c>
      <c r="RR95" s="121">
        <f t="shared" si="380"/>
        <v>0</v>
      </c>
      <c r="RS95" s="193"/>
      <c r="RT95" s="193"/>
      <c r="RU95" s="193"/>
      <c r="RV95" s="194">
        <f t="shared" si="435"/>
        <v>0</v>
      </c>
      <c r="RW95" s="193"/>
      <c r="RX95" s="193"/>
      <c r="RY95" s="193"/>
      <c r="RZ95" s="194">
        <f t="shared" si="436"/>
        <v>0</v>
      </c>
      <c r="SA95" s="193"/>
      <c r="SB95" s="193"/>
      <c r="SC95" s="193"/>
      <c r="SD95" s="194">
        <f t="shared" si="317"/>
        <v>0</v>
      </c>
      <c r="SE95" s="193"/>
      <c r="SF95" s="193"/>
      <c r="SG95" s="193"/>
      <c r="SH95" s="123">
        <f t="shared" si="318"/>
        <v>0</v>
      </c>
      <c r="SI95" s="122">
        <f t="shared" si="319"/>
        <v>0</v>
      </c>
      <c r="SJ95" s="17">
        <f t="shared" si="381"/>
        <v>0</v>
      </c>
      <c r="SK95" s="193">
        <f t="shared" si="459"/>
        <v>0</v>
      </c>
      <c r="SL95" s="194"/>
      <c r="SM95" s="194"/>
      <c r="SN95" s="115">
        <f t="shared" si="487"/>
        <v>0</v>
      </c>
      <c r="SP95" s="193"/>
      <c r="SQ95" s="193"/>
      <c r="SR95" s="194">
        <f t="shared" si="382"/>
        <v>0</v>
      </c>
      <c r="SS95" s="193">
        <f t="shared" si="383"/>
        <v>0</v>
      </c>
      <c r="ST95" s="193"/>
      <c r="SU95" s="193"/>
      <c r="SV95" s="193"/>
      <c r="SW95" s="194">
        <f t="shared" si="384"/>
        <v>0</v>
      </c>
      <c r="SX95" s="193"/>
      <c r="SY95" s="193"/>
      <c r="SZ95" s="193"/>
      <c r="TA95" s="194">
        <f t="shared" si="437"/>
        <v>0</v>
      </c>
      <c r="TB95" s="193"/>
      <c r="TC95" s="193"/>
      <c r="TD95" s="193"/>
      <c r="TE95" s="194">
        <f t="shared" si="438"/>
        <v>0</v>
      </c>
      <c r="TF95" s="193"/>
      <c r="TG95" s="193"/>
      <c r="TH95" s="193"/>
      <c r="TI95" s="194">
        <f t="shared" si="439"/>
        <v>0</v>
      </c>
      <c r="TJ95" s="193"/>
      <c r="TK95" s="193"/>
      <c r="TL95" s="193"/>
      <c r="TM95" s="123">
        <f t="shared" si="323"/>
        <v>0</v>
      </c>
      <c r="TN95" s="121">
        <f t="shared" si="440"/>
        <v>0</v>
      </c>
      <c r="TO95" s="193"/>
      <c r="TP95" s="193"/>
      <c r="TQ95" s="193"/>
      <c r="TR95" s="194">
        <f t="shared" si="441"/>
        <v>0</v>
      </c>
      <c r="TS95" s="193"/>
      <c r="TT95" s="193"/>
      <c r="TU95" s="193"/>
      <c r="TV95" s="194">
        <f t="shared" si="442"/>
        <v>0</v>
      </c>
      <c r="TW95" s="193"/>
      <c r="TX95" s="193"/>
      <c r="TY95" s="193"/>
      <c r="TZ95" s="194">
        <f t="shared" si="443"/>
        <v>0</v>
      </c>
      <c r="UA95" s="193"/>
      <c r="UB95" s="193"/>
      <c r="UC95" s="193"/>
      <c r="UD95" s="123">
        <f t="shared" si="328"/>
        <v>0</v>
      </c>
      <c r="UE95" s="122">
        <f t="shared" si="444"/>
        <v>0</v>
      </c>
      <c r="UF95" s="17">
        <f t="shared" si="385"/>
        <v>0</v>
      </c>
      <c r="UG95" s="193">
        <f t="shared" si="460"/>
        <v>0</v>
      </c>
      <c r="UH95" s="194"/>
      <c r="UI95" s="194"/>
      <c r="UJ95" s="194"/>
      <c r="UK95" s="115">
        <f t="shared" si="488"/>
        <v>0</v>
      </c>
      <c r="UL95" s="115">
        <f>CK95+EG95+GC95+HZ95+JV95+MD95+NZ95+PV95+RR95+TN95</f>
        <v>0</v>
      </c>
      <c r="UM95" s="115">
        <f>UL95-AF95</f>
        <v>0</v>
      </c>
      <c r="UN95" s="115">
        <f>DB95+EX95+GT95+IQ95+KO95+MU95+OQ95+QM95+SI95+UE95</f>
        <v>0</v>
      </c>
      <c r="UO95" s="115">
        <f>UN95-AW95</f>
        <v>0</v>
      </c>
      <c r="UP95" s="115"/>
      <c r="UQ95" s="115"/>
      <c r="UR95" s="115">
        <f>BU95+DQ95+FM95+HJ95+JF95+LN95+NJ95+PF95+RB95+SX95</f>
        <v>0</v>
      </c>
      <c r="US95" s="115">
        <f>UR95-P95</f>
        <v>0</v>
      </c>
      <c r="UT95" s="115"/>
      <c r="UU95" s="115"/>
      <c r="UV95" s="115"/>
      <c r="UW95" s="115">
        <f>H95</f>
        <v>0</v>
      </c>
      <c r="UX95" s="115">
        <f>AF95</f>
        <v>0</v>
      </c>
      <c r="UY95" s="115"/>
      <c r="UZ95" s="115"/>
      <c r="VA95" s="130">
        <f t="shared" si="386"/>
        <v>0</v>
      </c>
      <c r="VB95" s="193">
        <f>BM95+DI95+FE95+HB95+IX95+LF95+NB95+OX95+QT95+SP95</f>
        <v>0</v>
      </c>
      <c r="VC95" s="193">
        <f>BN95+DJ95+FF95+HC95+IY95+LG95+NC95+OY95+QU95+SQ95</f>
        <v>0</v>
      </c>
      <c r="VD95" s="194">
        <f t="shared" si="330"/>
        <v>0</v>
      </c>
      <c r="VE95" s="193">
        <f t="shared" si="387"/>
        <v>0</v>
      </c>
      <c r="VF95" s="193"/>
      <c r="VG95" s="193"/>
      <c r="VH95" s="193"/>
      <c r="VI95" s="194">
        <f t="shared" si="388"/>
        <v>0</v>
      </c>
      <c r="VJ95" s="193"/>
      <c r="VK95" s="193"/>
      <c r="VL95" s="193"/>
      <c r="VM95" s="194">
        <f t="shared" si="418"/>
        <v>0</v>
      </c>
      <c r="VN95" s="193"/>
      <c r="VO95" s="193"/>
      <c r="VP95" s="193"/>
      <c r="VQ95" s="194">
        <f t="shared" si="332"/>
        <v>0</v>
      </c>
      <c r="VR95" s="193"/>
      <c r="VS95" s="193"/>
      <c r="VT95" s="193"/>
      <c r="VU95" s="194">
        <f t="shared" si="333"/>
        <v>0</v>
      </c>
      <c r="VV95" s="193"/>
      <c r="VW95" s="193"/>
      <c r="VX95" s="193"/>
      <c r="VY95" s="193"/>
      <c r="VZ95" s="121">
        <f t="shared" si="334"/>
        <v>0</v>
      </c>
      <c r="WA95" s="193"/>
      <c r="WB95" s="193"/>
      <c r="WC95" s="193"/>
      <c r="WD95" s="194">
        <f t="shared" si="419"/>
        <v>0</v>
      </c>
      <c r="WE95" s="189"/>
      <c r="WF95" s="189"/>
      <c r="WG95" s="189"/>
      <c r="WH95" s="194">
        <f t="shared" si="336"/>
        <v>0</v>
      </c>
      <c r="WI95" s="189"/>
      <c r="WJ95" s="189"/>
      <c r="WK95" s="193"/>
      <c r="WL95" s="194">
        <f t="shared" si="337"/>
        <v>0</v>
      </c>
      <c r="WM95" s="193"/>
      <c r="WN95" s="193"/>
      <c r="WO95" s="193"/>
      <c r="WP95" s="193"/>
      <c r="WQ95" s="122">
        <f t="shared" si="338"/>
        <v>0</v>
      </c>
      <c r="WR95" s="129">
        <f t="shared" si="389"/>
        <v>0</v>
      </c>
      <c r="WS95" s="120"/>
      <c r="WT95" s="194"/>
      <c r="WU95" s="194"/>
      <c r="WV95" s="115">
        <f t="shared" si="339"/>
        <v>0</v>
      </c>
      <c r="WY95" s="115">
        <f>VI95-BT95-DP95-FL95-HI95-JE95-LM95-NI95-PE95-RA95-SW95</f>
        <v>0</v>
      </c>
      <c r="WZ95" s="115">
        <f>VD95-BO95-DK95-FG95-HD95-IZ95-LH95-ND95-OZ95-QV95-SR95</f>
        <v>0</v>
      </c>
    </row>
    <row r="96" spans="1:624" s="116" customFormat="1" ht="13.5" hidden="1" x14ac:dyDescent="0.25">
      <c r="A96" s="444"/>
      <c r="B96" s="416" t="s">
        <v>190</v>
      </c>
      <c r="C96" s="421"/>
      <c r="D96" s="421"/>
      <c r="E96" s="419"/>
      <c r="F96" s="307"/>
      <c r="G96" s="333" t="s">
        <v>191</v>
      </c>
      <c r="H96" s="250">
        <f>BM96+DI96+FE96+HB96+IX96+LF96+NB96+OX96+QT96+SP96</f>
        <v>56000</v>
      </c>
      <c r="I96" s="250">
        <f>BN96+DJ96+FF96+HC96+IY96+LG96+NC96+OY96+QU96+SQ96</f>
        <v>0</v>
      </c>
      <c r="J96" s="238">
        <f t="shared" si="340"/>
        <v>56000</v>
      </c>
      <c r="K96" s="250">
        <f t="shared" si="341"/>
        <v>56000</v>
      </c>
      <c r="L96" s="250"/>
      <c r="M96" s="250"/>
      <c r="N96" s="250"/>
      <c r="O96" s="238">
        <f t="shared" si="342"/>
        <v>56000</v>
      </c>
      <c r="P96" s="250">
        <f>BU96+DQ96+FM96+HJ96+JF96+LN96+NJ96+PF96+RB96+SX96</f>
        <v>0</v>
      </c>
      <c r="Q96" s="250">
        <f>BV96+DR96+FN96+HK96+JG96+LO96+NK96+PG96+RC96+SY96</f>
        <v>3392.6</v>
      </c>
      <c r="R96" s="250">
        <f>BW96+DS96+FO96+HL96+JH96+LP96+NL96+PH96+RD96+SZ96</f>
        <v>0</v>
      </c>
      <c r="S96" s="238">
        <f t="shared" si="254"/>
        <v>3392.6</v>
      </c>
      <c r="T96" s="250">
        <f>BY96+DU96+FQ96+HN96+JJ96+LR96+NN96+PJ96+RF96+TB96</f>
        <v>0</v>
      </c>
      <c r="U96" s="250">
        <f>BZ96+DV96+FR96+HO96+JK96+LS96+NO96+PK96+RG96+TC96</f>
        <v>0</v>
      </c>
      <c r="V96" s="250">
        <f>CA96+DW96+FS96+HP96+JL96+LT96+NP96+PL96+RH96+TD96</f>
        <v>0</v>
      </c>
      <c r="W96" s="238">
        <f t="shared" si="255"/>
        <v>0</v>
      </c>
      <c r="X96" s="250">
        <f>CC96+DY96+FU96+HR96+JN96+LV96+NR96+PN96+RJ96+TF96</f>
        <v>0</v>
      </c>
      <c r="Y96" s="250">
        <f>CD96+DZ96+FV96+HS96+JO96+LW96+NS96+PO96+RK96+TG96</f>
        <v>0</v>
      </c>
      <c r="Z96" s="250">
        <f>CE96+EA96+FW96+HT96+JP96+LX96+NT96+PP96+RL96+TH96</f>
        <v>0</v>
      </c>
      <c r="AA96" s="238">
        <f t="shared" si="256"/>
        <v>0</v>
      </c>
      <c r="AB96" s="250">
        <f>CG96+EC96+FY96+HV96+JR96+LZ96+NV96+PR96+RN96+TJ96</f>
        <v>0</v>
      </c>
      <c r="AC96" s="250">
        <f>CH96+ED96+FZ96+HW96+JS96+MA96+NW96+PS96+RO96+TK96</f>
        <v>0</v>
      </c>
      <c r="AD96" s="250">
        <f>CI96+EE96+GA96+HX96+JT96+MB96+NX96+PT96+RP96+TL96</f>
        <v>0</v>
      </c>
      <c r="AE96" s="250">
        <f t="shared" si="257"/>
        <v>0</v>
      </c>
      <c r="AF96" s="238">
        <f t="shared" si="343"/>
        <v>3392.6</v>
      </c>
      <c r="AG96" s="250">
        <f>CL96+EH96+GD96+IA96+JW96+ME96+OA96+PW96+RS96+TO96</f>
        <v>0</v>
      </c>
      <c r="AH96" s="250">
        <f>CM96+EI96+GE96+IB96+JZ96+MF96+OB96+PX96+RT96+TP96</f>
        <v>3392.6</v>
      </c>
      <c r="AI96" s="250">
        <f>CN96+EJ96+GF96+IC96+KA96+MG96+OC96+PY96+RU96+TQ96</f>
        <v>0</v>
      </c>
      <c r="AJ96" s="238">
        <f t="shared" si="258"/>
        <v>3392.6</v>
      </c>
      <c r="AK96" s="250">
        <f>CP96+EL96+GH96+IE96+KC96+MI96+OE96+QA96+RW96+TS96</f>
        <v>0</v>
      </c>
      <c r="AL96" s="250">
        <f>CQ96+EM96+GI96+IF96+KD96+MJ96+OF96+QB96+RX96+TT96</f>
        <v>0</v>
      </c>
      <c r="AM96" s="250">
        <f>CR96+EN96+GJ96+IG96+KE96+MK96+OG96+QC96+RY96+TU96</f>
        <v>0</v>
      </c>
      <c r="AN96" s="238">
        <f t="shared" si="259"/>
        <v>0</v>
      </c>
      <c r="AO96" s="250">
        <f>CT96+EP96+GL96+II96+KG96+MM96+OI96+QE96+SA96+TW96</f>
        <v>0</v>
      </c>
      <c r="AP96" s="250">
        <f>CU96+EQ96+GM96+IJ96+KH96+MN96+OJ96+QF96+SB96+TX96</f>
        <v>0</v>
      </c>
      <c r="AQ96" s="250">
        <f>CV96+ER96+GN96+IK96+KI96+MO96+OK96+QG96+SC96+TY96</f>
        <v>0</v>
      </c>
      <c r="AR96" s="238">
        <f t="shared" si="260"/>
        <v>0</v>
      </c>
      <c r="AS96" s="250">
        <f>CX96+ET96+GP96+IM96+KK96+MQ96+OM96+QI96+SE96+UA96</f>
        <v>0</v>
      </c>
      <c r="AT96" s="250">
        <f>CY96+EU96+GQ96+IN96+KL96+MR96+ON96+QJ96+SF96+UB96</f>
        <v>0</v>
      </c>
      <c r="AU96" s="250">
        <f>CZ96+EV96+GR96+IO96+KM96+MS96+OO96+QK96+SG96+UC96</f>
        <v>0</v>
      </c>
      <c r="AV96" s="238">
        <f t="shared" si="261"/>
        <v>0</v>
      </c>
      <c r="AW96" s="238">
        <f t="shared" si="344"/>
        <v>3392.6</v>
      </c>
      <c r="AX96" s="250">
        <f t="shared" si="461"/>
        <v>0</v>
      </c>
      <c r="AY96" s="238">
        <f t="shared" si="345"/>
        <v>52607.4</v>
      </c>
      <c r="AZ96" s="238">
        <f>DE96+FA96+GW96+IT96+KR96+MX96+OT96+QP96+SL96+UH96</f>
        <v>0</v>
      </c>
      <c r="BA96" s="238">
        <f>DF96+FB96+GX96+IU96+KS96+MY96+OU96+QQ96+SM96+UI96</f>
        <v>0</v>
      </c>
      <c r="BB96" s="239">
        <f>CK96+EG96+GC96+HZ96+JV96+MD96+NZ96+PV96+RR96+TN96</f>
        <v>3392.6</v>
      </c>
      <c r="BC96" s="239">
        <f t="shared" si="450"/>
        <v>0</v>
      </c>
      <c r="BD96" s="238">
        <f>AZ96-DE96-FA96-GW96-IT96-KR96-MX96-OT96-QP96-SL96-UH96</f>
        <v>0</v>
      </c>
      <c r="BE96" s="240"/>
      <c r="BF96" s="241">
        <f t="shared" si="449"/>
        <v>0</v>
      </c>
      <c r="BG96" s="241">
        <f t="shared" si="451"/>
        <v>56000</v>
      </c>
      <c r="BH96" s="242"/>
      <c r="BI96" s="242"/>
      <c r="BJ96" s="241"/>
      <c r="BK96" s="285">
        <v>56000</v>
      </c>
      <c r="BL96" s="251">
        <f>DI96+FE96+HB96+IX96+LF96+NB96+OX96+QT96+SP96</f>
        <v>0</v>
      </c>
      <c r="BM96" s="285">
        <v>56000</v>
      </c>
      <c r="BN96" s="251"/>
      <c r="BO96" s="238">
        <f t="shared" si="346"/>
        <v>56000</v>
      </c>
      <c r="BP96" s="251">
        <f t="shared" si="347"/>
        <v>56000</v>
      </c>
      <c r="BQ96" s="251"/>
      <c r="BR96" s="251"/>
      <c r="BS96" s="251"/>
      <c r="BT96" s="238">
        <f t="shared" si="348"/>
        <v>56000</v>
      </c>
      <c r="BU96" s="251"/>
      <c r="BV96" s="251">
        <v>3392.6</v>
      </c>
      <c r="BW96" s="251"/>
      <c r="BX96" s="238">
        <f t="shared" si="462"/>
        <v>3392.6</v>
      </c>
      <c r="BY96" s="251"/>
      <c r="BZ96" s="251"/>
      <c r="CA96" s="251"/>
      <c r="CB96" s="238">
        <f t="shared" si="463"/>
        <v>0</v>
      </c>
      <c r="CC96" s="251"/>
      <c r="CD96" s="251"/>
      <c r="CE96" s="251"/>
      <c r="CF96" s="238">
        <f t="shared" si="464"/>
        <v>0</v>
      </c>
      <c r="CG96" s="251"/>
      <c r="CH96" s="251"/>
      <c r="CI96" s="251"/>
      <c r="CJ96" s="251">
        <f t="shared" si="390"/>
        <v>0</v>
      </c>
      <c r="CK96" s="238">
        <f t="shared" si="465"/>
        <v>3392.6</v>
      </c>
      <c r="CL96" s="251"/>
      <c r="CM96" s="251">
        <v>3392.6</v>
      </c>
      <c r="CN96" s="251"/>
      <c r="CO96" s="238">
        <f t="shared" si="427"/>
        <v>3392.6</v>
      </c>
      <c r="CP96" s="251"/>
      <c r="CQ96" s="251"/>
      <c r="CR96" s="251"/>
      <c r="CS96" s="238">
        <f t="shared" si="428"/>
        <v>0</v>
      </c>
      <c r="CT96" s="251"/>
      <c r="CU96" s="251"/>
      <c r="CV96" s="251"/>
      <c r="CW96" s="238">
        <f t="shared" si="445"/>
        <v>0</v>
      </c>
      <c r="CX96" s="251"/>
      <c r="CY96" s="251"/>
      <c r="CZ96" s="251"/>
      <c r="DA96" s="251">
        <f t="shared" si="391"/>
        <v>0</v>
      </c>
      <c r="DB96" s="238">
        <f t="shared" si="349"/>
        <v>3392.6</v>
      </c>
      <c r="DC96" s="251"/>
      <c r="DD96" s="251">
        <f t="shared" si="466"/>
        <v>52607.4</v>
      </c>
      <c r="DE96" s="238"/>
      <c r="DF96" s="238"/>
      <c r="DG96" s="243">
        <f t="shared" si="467"/>
        <v>0</v>
      </c>
      <c r="DH96" s="244"/>
      <c r="DI96" s="250"/>
      <c r="DJ96" s="250"/>
      <c r="DK96" s="250">
        <f t="shared" si="350"/>
        <v>0</v>
      </c>
      <c r="DL96" s="250">
        <f t="shared" si="351"/>
        <v>0</v>
      </c>
      <c r="DM96" s="250"/>
      <c r="DN96" s="250"/>
      <c r="DO96" s="250"/>
      <c r="DP96" s="238">
        <f t="shared" si="352"/>
        <v>0</v>
      </c>
      <c r="DQ96" s="250"/>
      <c r="DR96" s="250"/>
      <c r="DS96" s="250"/>
      <c r="DT96" s="238">
        <f t="shared" si="468"/>
        <v>0</v>
      </c>
      <c r="DU96" s="250"/>
      <c r="DV96" s="250"/>
      <c r="DW96" s="250"/>
      <c r="DX96" s="238">
        <f t="shared" si="266"/>
        <v>0</v>
      </c>
      <c r="DY96" s="250"/>
      <c r="DZ96" s="250"/>
      <c r="EA96" s="250"/>
      <c r="EB96" s="238">
        <f t="shared" si="267"/>
        <v>0</v>
      </c>
      <c r="EC96" s="250"/>
      <c r="ED96" s="250"/>
      <c r="EE96" s="250"/>
      <c r="EF96" s="265">
        <f t="shared" si="469"/>
        <v>0</v>
      </c>
      <c r="EG96" s="259">
        <f t="shared" si="353"/>
        <v>0</v>
      </c>
      <c r="EH96" s="250"/>
      <c r="EI96" s="250"/>
      <c r="EJ96" s="250"/>
      <c r="EK96" s="238">
        <f t="shared" si="470"/>
        <v>0</v>
      </c>
      <c r="EL96" s="250"/>
      <c r="EM96" s="250"/>
      <c r="EN96" s="250"/>
      <c r="EO96" s="238">
        <f t="shared" si="471"/>
        <v>0</v>
      </c>
      <c r="EP96" s="250"/>
      <c r="EQ96" s="250"/>
      <c r="ER96" s="250"/>
      <c r="ES96" s="238">
        <f t="shared" si="268"/>
        <v>0</v>
      </c>
      <c r="ET96" s="250"/>
      <c r="EU96" s="250"/>
      <c r="EV96" s="250"/>
      <c r="EW96" s="265">
        <f t="shared" si="472"/>
        <v>0</v>
      </c>
      <c r="EX96" s="260">
        <f t="shared" si="269"/>
        <v>0</v>
      </c>
      <c r="EY96" s="238">
        <f t="shared" si="354"/>
        <v>0</v>
      </c>
      <c r="EZ96" s="250">
        <f t="shared" si="473"/>
        <v>0</v>
      </c>
      <c r="FA96" s="238"/>
      <c r="FB96" s="238"/>
      <c r="FC96" s="246">
        <f t="shared" si="474"/>
        <v>0</v>
      </c>
      <c r="FD96" s="244"/>
      <c r="FE96" s="250"/>
      <c r="FF96" s="250"/>
      <c r="FG96" s="250">
        <f t="shared" si="355"/>
        <v>0</v>
      </c>
      <c r="FH96" s="250">
        <f t="shared" si="356"/>
        <v>0</v>
      </c>
      <c r="FI96" s="250"/>
      <c r="FJ96" s="250"/>
      <c r="FK96" s="250"/>
      <c r="FL96" s="238">
        <f t="shared" si="357"/>
        <v>0</v>
      </c>
      <c r="FM96" s="250"/>
      <c r="FN96" s="250"/>
      <c r="FO96" s="250"/>
      <c r="FP96" s="238">
        <f t="shared" si="475"/>
        <v>0</v>
      </c>
      <c r="FQ96" s="250"/>
      <c r="FR96" s="250"/>
      <c r="FS96" s="250"/>
      <c r="FT96" s="238">
        <f t="shared" si="271"/>
        <v>0</v>
      </c>
      <c r="FU96" s="250"/>
      <c r="FV96" s="250"/>
      <c r="FW96" s="250"/>
      <c r="FX96" s="238">
        <f t="shared" si="272"/>
        <v>0</v>
      </c>
      <c r="FY96" s="250"/>
      <c r="FZ96" s="250"/>
      <c r="GA96" s="250"/>
      <c r="GB96" s="265">
        <f t="shared" si="476"/>
        <v>0</v>
      </c>
      <c r="GC96" s="259">
        <f t="shared" si="358"/>
        <v>0</v>
      </c>
      <c r="GD96" s="250"/>
      <c r="GE96" s="250"/>
      <c r="GF96" s="250"/>
      <c r="GG96" s="238">
        <f t="shared" si="477"/>
        <v>0</v>
      </c>
      <c r="GH96" s="267"/>
      <c r="GI96" s="267"/>
      <c r="GJ96" s="267"/>
      <c r="GK96" s="238">
        <f t="shared" si="274"/>
        <v>0</v>
      </c>
      <c r="GL96" s="267"/>
      <c r="GM96" s="267"/>
      <c r="GN96" s="250"/>
      <c r="GO96" s="238">
        <f t="shared" si="275"/>
        <v>0</v>
      </c>
      <c r="GP96" s="250"/>
      <c r="GQ96" s="250"/>
      <c r="GR96" s="250"/>
      <c r="GS96" s="265">
        <f t="shared" si="478"/>
        <v>0</v>
      </c>
      <c r="GT96" s="260">
        <f t="shared" si="276"/>
        <v>0</v>
      </c>
      <c r="GU96" s="238">
        <f t="shared" si="359"/>
        <v>0</v>
      </c>
      <c r="GV96" s="250">
        <f t="shared" si="479"/>
        <v>0</v>
      </c>
      <c r="GW96" s="238"/>
      <c r="GX96" s="238"/>
      <c r="GY96" s="246">
        <f t="shared" si="480"/>
        <v>0</v>
      </c>
      <c r="GZ96" s="244"/>
      <c r="HA96" s="244"/>
      <c r="HB96" s="250"/>
      <c r="HC96" s="250"/>
      <c r="HD96" s="250">
        <f t="shared" si="392"/>
        <v>0</v>
      </c>
      <c r="HE96" s="250">
        <f t="shared" si="360"/>
        <v>0</v>
      </c>
      <c r="HF96" s="250"/>
      <c r="HG96" s="250"/>
      <c r="HH96" s="238"/>
      <c r="HI96" s="238">
        <f t="shared" si="361"/>
        <v>0</v>
      </c>
      <c r="HJ96" s="250"/>
      <c r="HK96" s="250"/>
      <c r="HL96" s="250"/>
      <c r="HM96" s="238">
        <f t="shared" si="481"/>
        <v>0</v>
      </c>
      <c r="HN96" s="250"/>
      <c r="HO96" s="250"/>
      <c r="HP96" s="250"/>
      <c r="HQ96" s="238">
        <f t="shared" si="278"/>
        <v>0</v>
      </c>
      <c r="HR96" s="250"/>
      <c r="HS96" s="250"/>
      <c r="HT96" s="250"/>
      <c r="HU96" s="238">
        <f t="shared" si="279"/>
        <v>0</v>
      </c>
      <c r="HV96" s="250"/>
      <c r="HW96" s="250"/>
      <c r="HX96" s="250"/>
      <c r="HY96" s="265">
        <f t="shared" si="482"/>
        <v>0</v>
      </c>
      <c r="HZ96" s="259">
        <f t="shared" si="280"/>
        <v>0</v>
      </c>
      <c r="IA96" s="250"/>
      <c r="IB96" s="250"/>
      <c r="IC96" s="250"/>
      <c r="ID96" s="238">
        <f t="shared" si="483"/>
        <v>0</v>
      </c>
      <c r="IE96" s="250"/>
      <c r="IF96" s="250"/>
      <c r="IG96" s="250"/>
      <c r="IH96" s="238">
        <f t="shared" si="282"/>
        <v>0</v>
      </c>
      <c r="II96" s="250"/>
      <c r="IJ96" s="250"/>
      <c r="IK96" s="250"/>
      <c r="IL96" s="238">
        <f t="shared" si="283"/>
        <v>0</v>
      </c>
      <c r="IM96" s="250"/>
      <c r="IN96" s="250"/>
      <c r="IO96" s="250"/>
      <c r="IP96" s="265">
        <f t="shared" si="284"/>
        <v>0</v>
      </c>
      <c r="IQ96" s="260">
        <f t="shared" si="285"/>
        <v>0</v>
      </c>
      <c r="IR96" s="238">
        <f t="shared" si="362"/>
        <v>0</v>
      </c>
      <c r="IS96" s="250">
        <f t="shared" si="484"/>
        <v>0</v>
      </c>
      <c r="IT96" s="238"/>
      <c r="IU96" s="238"/>
      <c r="IV96" s="246">
        <f t="shared" si="286"/>
        <v>0</v>
      </c>
      <c r="IW96" s="244"/>
      <c r="IX96" s="254"/>
      <c r="IY96" s="254"/>
      <c r="IZ96" s="247"/>
      <c r="JA96" s="254"/>
      <c r="JB96" s="254"/>
      <c r="JC96" s="254"/>
      <c r="JD96" s="254"/>
      <c r="JE96" s="254"/>
      <c r="JF96" s="254"/>
      <c r="JG96" s="254"/>
      <c r="JH96" s="254"/>
      <c r="JI96" s="247">
        <f t="shared" si="394"/>
        <v>0</v>
      </c>
      <c r="JJ96" s="254"/>
      <c r="JK96" s="254"/>
      <c r="JL96" s="254"/>
      <c r="JM96" s="247"/>
      <c r="JN96" s="254"/>
      <c r="JO96" s="254"/>
      <c r="JP96" s="254"/>
      <c r="JQ96" s="247">
        <f t="shared" si="393"/>
        <v>0</v>
      </c>
      <c r="JR96" s="254"/>
      <c r="JS96" s="254"/>
      <c r="JT96" s="254"/>
      <c r="JU96" s="270"/>
      <c r="JV96" s="261">
        <f t="shared" si="395"/>
        <v>0</v>
      </c>
      <c r="JW96" s="558"/>
      <c r="JX96" s="588"/>
      <c r="JY96" s="589"/>
      <c r="JZ96" s="571"/>
      <c r="KA96" s="254"/>
      <c r="KB96" s="247">
        <f>JW96+JZ96+KA96</f>
        <v>0</v>
      </c>
      <c r="KC96" s="254"/>
      <c r="KD96" s="254"/>
      <c r="KE96" s="254"/>
      <c r="KF96" s="247"/>
      <c r="KG96" s="254"/>
      <c r="KH96" s="254"/>
      <c r="KI96" s="254"/>
      <c r="KJ96" s="247">
        <f t="shared" si="396"/>
        <v>0</v>
      </c>
      <c r="KK96" s="254"/>
      <c r="KL96" s="254"/>
      <c r="KM96" s="254"/>
      <c r="KN96" s="270"/>
      <c r="KO96" s="262">
        <f>JI96+KF96+KJ96+KN96</f>
        <v>0</v>
      </c>
      <c r="KP96" s="247"/>
      <c r="KQ96" s="254">
        <f>JE96-JV96</f>
        <v>0</v>
      </c>
      <c r="KR96" s="247"/>
      <c r="KS96" s="248"/>
      <c r="KT96" s="211">
        <f>JV96-KO96</f>
        <v>0</v>
      </c>
      <c r="KU96" s="211"/>
      <c r="KV96" s="211"/>
      <c r="KW96" s="211"/>
      <c r="KX96" s="211"/>
      <c r="KY96" s="211"/>
      <c r="KZ96" s="211"/>
      <c r="LA96" s="211"/>
      <c r="LB96" s="211"/>
      <c r="LC96" s="211"/>
      <c r="LD96" s="211"/>
      <c r="LF96" s="193"/>
      <c r="LG96" s="193"/>
      <c r="LH96" s="194">
        <f t="shared" si="363"/>
        <v>0</v>
      </c>
      <c r="LI96" s="193">
        <f t="shared" si="364"/>
        <v>0</v>
      </c>
      <c r="LJ96" s="193"/>
      <c r="LK96" s="193"/>
      <c r="LL96" s="193"/>
      <c r="LM96" s="194">
        <f t="shared" si="365"/>
        <v>0</v>
      </c>
      <c r="LN96" s="193"/>
      <c r="LO96" s="193"/>
      <c r="LP96" s="193"/>
      <c r="LQ96" s="194">
        <f t="shared" si="408"/>
        <v>0</v>
      </c>
      <c r="LR96" s="193"/>
      <c r="LS96" s="193"/>
      <c r="LT96" s="193"/>
      <c r="LU96" s="194">
        <f t="shared" si="288"/>
        <v>0</v>
      </c>
      <c r="LV96" s="193"/>
      <c r="LW96" s="193"/>
      <c r="LX96" s="193"/>
      <c r="LY96" s="194">
        <f>SUM(LV96:LX96)</f>
        <v>0</v>
      </c>
      <c r="LZ96" s="193"/>
      <c r="MA96" s="193"/>
      <c r="MB96" s="193"/>
      <c r="MC96" s="123">
        <f t="shared" si="452"/>
        <v>0</v>
      </c>
      <c r="MD96" s="121">
        <f t="shared" si="366"/>
        <v>0</v>
      </c>
      <c r="ME96" s="193"/>
      <c r="MF96" s="193"/>
      <c r="MG96" s="193"/>
      <c r="MH96" s="194">
        <f t="shared" si="429"/>
        <v>0</v>
      </c>
      <c r="MI96" s="193"/>
      <c r="MJ96" s="193"/>
      <c r="MK96" s="193"/>
      <c r="ML96" s="194">
        <f t="shared" si="430"/>
        <v>0</v>
      </c>
      <c r="MM96" s="193"/>
      <c r="MN96" s="193"/>
      <c r="MO96" s="193"/>
      <c r="MP96" s="194">
        <f>SUM(MM96:MO96)</f>
        <v>0</v>
      </c>
      <c r="MQ96" s="193"/>
      <c r="MR96" s="193"/>
      <c r="MS96" s="193"/>
      <c r="MT96" s="123">
        <f t="shared" si="293"/>
        <v>0</v>
      </c>
      <c r="MU96" s="121">
        <f t="shared" si="367"/>
        <v>0</v>
      </c>
      <c r="MV96" s="17">
        <f t="shared" si="368"/>
        <v>0</v>
      </c>
      <c r="MW96" s="193">
        <f t="shared" si="453"/>
        <v>0</v>
      </c>
      <c r="MX96" s="194"/>
      <c r="MY96" s="194"/>
      <c r="MZ96" s="115">
        <f t="shared" si="485"/>
        <v>0</v>
      </c>
      <c r="NB96" s="193"/>
      <c r="NC96" s="193"/>
      <c r="ND96" s="194">
        <f t="shared" si="369"/>
        <v>0</v>
      </c>
      <c r="NE96" s="193"/>
      <c r="NF96" s="193"/>
      <c r="NG96" s="193"/>
      <c r="NH96" s="193"/>
      <c r="NI96" s="194">
        <f t="shared" si="370"/>
        <v>0</v>
      </c>
      <c r="NJ96" s="193"/>
      <c r="NK96" s="193"/>
      <c r="NL96" s="193"/>
      <c r="NM96" s="194">
        <f t="shared" si="410"/>
        <v>0</v>
      </c>
      <c r="NN96" s="193"/>
      <c r="NO96" s="193"/>
      <c r="NP96" s="193"/>
      <c r="NQ96" s="194">
        <f t="shared" si="295"/>
        <v>0</v>
      </c>
      <c r="NR96" s="193"/>
      <c r="NS96" s="193"/>
      <c r="NT96" s="193"/>
      <c r="NU96" s="194">
        <f t="shared" si="296"/>
        <v>0</v>
      </c>
      <c r="NV96" s="193"/>
      <c r="NW96" s="193"/>
      <c r="NX96" s="193"/>
      <c r="NY96" s="123">
        <f t="shared" si="454"/>
        <v>0</v>
      </c>
      <c r="NZ96" s="121">
        <f t="shared" si="297"/>
        <v>0</v>
      </c>
      <c r="OA96" s="193"/>
      <c r="OB96" s="193"/>
      <c r="OC96" s="193"/>
      <c r="OD96" s="194">
        <f t="shared" si="411"/>
        <v>0</v>
      </c>
      <c r="OE96" s="189"/>
      <c r="OF96" s="189"/>
      <c r="OG96" s="189"/>
      <c r="OH96" s="194">
        <f t="shared" si="299"/>
        <v>0</v>
      </c>
      <c r="OI96" s="193"/>
      <c r="OJ96" s="193"/>
      <c r="OK96" s="193"/>
      <c r="OL96" s="194">
        <f t="shared" si="300"/>
        <v>0</v>
      </c>
      <c r="OM96" s="193"/>
      <c r="ON96" s="193"/>
      <c r="OO96" s="193"/>
      <c r="OP96" s="123">
        <f t="shared" si="455"/>
        <v>0</v>
      </c>
      <c r="OQ96" s="122">
        <f t="shared" si="301"/>
        <v>0</v>
      </c>
      <c r="OR96" s="17">
        <f t="shared" si="371"/>
        <v>0</v>
      </c>
      <c r="OS96" s="193">
        <f t="shared" si="456"/>
        <v>0</v>
      </c>
      <c r="OT96" s="194"/>
      <c r="OU96" s="194"/>
      <c r="OV96" s="115">
        <f t="shared" si="302"/>
        <v>0</v>
      </c>
      <c r="OX96" s="193"/>
      <c r="OY96" s="193"/>
      <c r="OZ96" s="194">
        <f t="shared" si="372"/>
        <v>0</v>
      </c>
      <c r="PA96" s="193">
        <f t="shared" si="373"/>
        <v>0</v>
      </c>
      <c r="PB96" s="193"/>
      <c r="PC96" s="193"/>
      <c r="PD96" s="193"/>
      <c r="PE96" s="194">
        <f t="shared" si="374"/>
        <v>0</v>
      </c>
      <c r="PF96" s="193"/>
      <c r="PG96" s="193"/>
      <c r="PH96" s="193"/>
      <c r="PI96" s="194">
        <f t="shared" si="412"/>
        <v>0</v>
      </c>
      <c r="PJ96" s="193"/>
      <c r="PK96" s="193"/>
      <c r="PL96" s="193"/>
      <c r="PM96" s="194">
        <f t="shared" si="304"/>
        <v>0</v>
      </c>
      <c r="PN96" s="193"/>
      <c r="PO96" s="193"/>
      <c r="PP96" s="193"/>
      <c r="PQ96" s="194">
        <f t="shared" si="305"/>
        <v>0</v>
      </c>
      <c r="PR96" s="193"/>
      <c r="PS96" s="193"/>
      <c r="PT96" s="193"/>
      <c r="PU96" s="123">
        <f t="shared" si="457"/>
        <v>0</v>
      </c>
      <c r="PV96" s="121">
        <f t="shared" si="375"/>
        <v>0</v>
      </c>
      <c r="PW96" s="193"/>
      <c r="PX96" s="193"/>
      <c r="PY96" s="193"/>
      <c r="PZ96" s="194">
        <f t="shared" si="433"/>
        <v>0</v>
      </c>
      <c r="QA96" s="193"/>
      <c r="QB96" s="193"/>
      <c r="QC96" s="193"/>
      <c r="QD96" s="194">
        <f t="shared" si="434"/>
        <v>0</v>
      </c>
      <c r="QE96" s="193"/>
      <c r="QF96" s="193"/>
      <c r="QG96" s="193"/>
      <c r="QH96" s="194">
        <f t="shared" si="308"/>
        <v>0</v>
      </c>
      <c r="QI96" s="193"/>
      <c r="QJ96" s="193"/>
      <c r="QK96" s="193"/>
      <c r="QL96" s="123">
        <f t="shared" si="309"/>
        <v>0</v>
      </c>
      <c r="QM96" s="122">
        <f t="shared" si="310"/>
        <v>0</v>
      </c>
      <c r="QN96" s="17">
        <f t="shared" si="376"/>
        <v>0</v>
      </c>
      <c r="QO96" s="193">
        <f t="shared" si="458"/>
        <v>0</v>
      </c>
      <c r="QP96" s="194"/>
      <c r="QQ96" s="194"/>
      <c r="QR96" s="115">
        <f t="shared" si="486"/>
        <v>0</v>
      </c>
      <c r="QT96" s="193"/>
      <c r="QU96" s="193"/>
      <c r="QV96" s="194">
        <f t="shared" si="377"/>
        <v>0</v>
      </c>
      <c r="QW96" s="193">
        <f t="shared" si="378"/>
        <v>0</v>
      </c>
      <c r="QX96" s="193"/>
      <c r="QY96" s="193"/>
      <c r="QZ96" s="193"/>
      <c r="RA96" s="194">
        <f t="shared" si="379"/>
        <v>0</v>
      </c>
      <c r="RB96" s="193"/>
      <c r="RC96" s="193"/>
      <c r="RD96" s="193"/>
      <c r="RE96" s="194">
        <f t="shared" si="414"/>
        <v>0</v>
      </c>
      <c r="RF96" s="193"/>
      <c r="RG96" s="193"/>
      <c r="RH96" s="193"/>
      <c r="RI96" s="194">
        <f t="shared" si="312"/>
        <v>0</v>
      </c>
      <c r="RJ96" s="193"/>
      <c r="RK96" s="193"/>
      <c r="RL96" s="193"/>
      <c r="RM96" s="194">
        <f t="shared" si="313"/>
        <v>0</v>
      </c>
      <c r="RN96" s="193"/>
      <c r="RO96" s="193"/>
      <c r="RP96" s="193"/>
      <c r="RQ96" s="123">
        <f t="shared" si="314"/>
        <v>0</v>
      </c>
      <c r="RR96" s="121">
        <f t="shared" si="380"/>
        <v>0</v>
      </c>
      <c r="RS96" s="193"/>
      <c r="RT96" s="193"/>
      <c r="RU96" s="193"/>
      <c r="RV96" s="194">
        <f t="shared" si="435"/>
        <v>0</v>
      </c>
      <c r="RW96" s="193"/>
      <c r="RX96" s="193"/>
      <c r="RY96" s="193"/>
      <c r="RZ96" s="194">
        <f t="shared" si="436"/>
        <v>0</v>
      </c>
      <c r="SA96" s="193"/>
      <c r="SB96" s="193"/>
      <c r="SC96" s="193"/>
      <c r="SD96" s="194">
        <f t="shared" si="317"/>
        <v>0</v>
      </c>
      <c r="SE96" s="193"/>
      <c r="SF96" s="193"/>
      <c r="SG96" s="193"/>
      <c r="SH96" s="123">
        <f t="shared" si="318"/>
        <v>0</v>
      </c>
      <c r="SI96" s="122">
        <f t="shared" si="319"/>
        <v>0</v>
      </c>
      <c r="SJ96" s="17">
        <f t="shared" si="381"/>
        <v>0</v>
      </c>
      <c r="SK96" s="193">
        <f t="shared" si="459"/>
        <v>0</v>
      </c>
      <c r="SL96" s="194"/>
      <c r="SM96" s="194"/>
      <c r="SN96" s="115">
        <f t="shared" si="487"/>
        <v>0</v>
      </c>
      <c r="SP96" s="193"/>
      <c r="SQ96" s="193"/>
      <c r="SR96" s="194">
        <f t="shared" si="382"/>
        <v>0</v>
      </c>
      <c r="SS96" s="193">
        <f t="shared" si="383"/>
        <v>0</v>
      </c>
      <c r="ST96" s="193"/>
      <c r="SU96" s="193"/>
      <c r="SV96" s="193"/>
      <c r="SW96" s="194">
        <f t="shared" si="384"/>
        <v>0</v>
      </c>
      <c r="SX96" s="193"/>
      <c r="SY96" s="193"/>
      <c r="SZ96" s="193"/>
      <c r="TA96" s="194">
        <f t="shared" si="437"/>
        <v>0</v>
      </c>
      <c r="TB96" s="193"/>
      <c r="TC96" s="193"/>
      <c r="TD96" s="193"/>
      <c r="TE96" s="194">
        <f t="shared" si="438"/>
        <v>0</v>
      </c>
      <c r="TF96" s="193"/>
      <c r="TG96" s="193"/>
      <c r="TH96" s="193"/>
      <c r="TI96" s="194">
        <f t="shared" si="439"/>
        <v>0</v>
      </c>
      <c r="TJ96" s="193"/>
      <c r="TK96" s="193"/>
      <c r="TL96" s="193"/>
      <c r="TM96" s="123">
        <f t="shared" si="323"/>
        <v>0</v>
      </c>
      <c r="TN96" s="121">
        <f t="shared" si="440"/>
        <v>0</v>
      </c>
      <c r="TO96" s="193"/>
      <c r="TP96" s="193"/>
      <c r="TQ96" s="193"/>
      <c r="TR96" s="194">
        <f t="shared" si="441"/>
        <v>0</v>
      </c>
      <c r="TS96" s="193"/>
      <c r="TT96" s="193"/>
      <c r="TU96" s="193"/>
      <c r="TV96" s="194">
        <f t="shared" si="442"/>
        <v>0</v>
      </c>
      <c r="TW96" s="193"/>
      <c r="TX96" s="193"/>
      <c r="TY96" s="193"/>
      <c r="TZ96" s="194">
        <f t="shared" si="443"/>
        <v>0</v>
      </c>
      <c r="UA96" s="193"/>
      <c r="UB96" s="193"/>
      <c r="UC96" s="193"/>
      <c r="UD96" s="123">
        <f t="shared" si="328"/>
        <v>0</v>
      </c>
      <c r="UE96" s="122">
        <f t="shared" si="444"/>
        <v>0</v>
      </c>
      <c r="UF96" s="17">
        <f t="shared" si="385"/>
        <v>0</v>
      </c>
      <c r="UG96" s="193">
        <f t="shared" si="460"/>
        <v>0</v>
      </c>
      <c r="UH96" s="194"/>
      <c r="UI96" s="194"/>
      <c r="UJ96" s="194"/>
      <c r="UK96" s="115">
        <f t="shared" si="488"/>
        <v>0</v>
      </c>
      <c r="UL96" s="115">
        <f>CK96+EG96+GC96+HZ96+JV96+MD96+NZ96+PV96+RR96+TN96</f>
        <v>3392.6</v>
      </c>
      <c r="UM96" s="115">
        <f>UL96-AF96</f>
        <v>0</v>
      </c>
      <c r="UN96" s="115">
        <f>DB96+EX96+GT96+IQ96+KO96+MU96+OQ96+QM96+SI96+UE96</f>
        <v>3392.6</v>
      </c>
      <c r="UO96" s="115">
        <f>UN96-AW96</f>
        <v>0</v>
      </c>
      <c r="UP96" s="115"/>
      <c r="UQ96" s="115"/>
      <c r="UR96" s="115">
        <f>BU96+DQ96+FM96+HJ96+JF96+LN96+NJ96+PF96+RB96+SX96</f>
        <v>0</v>
      </c>
      <c r="US96" s="115">
        <f>UR96-P96</f>
        <v>0</v>
      </c>
      <c r="UT96" s="115"/>
      <c r="UU96" s="115"/>
      <c r="UV96" s="115"/>
      <c r="UW96" s="115">
        <f>H96</f>
        <v>56000</v>
      </c>
      <c r="UX96" s="115">
        <f>AF96</f>
        <v>3392.6</v>
      </c>
      <c r="UY96" s="115"/>
      <c r="UZ96" s="115"/>
      <c r="VA96" s="130">
        <f t="shared" si="386"/>
        <v>0</v>
      </c>
      <c r="VB96" s="193">
        <f>BM96+DI96+FE96+HB96+IX96+LF96+NB96+OX96+QT96+SP96</f>
        <v>56000</v>
      </c>
      <c r="VC96" s="193">
        <f>BN96+DJ96+FF96+HC96+IY96+LG96+NC96+OY96+QU96+SQ96</f>
        <v>0</v>
      </c>
      <c r="VD96" s="194">
        <f t="shared" si="330"/>
        <v>56000</v>
      </c>
      <c r="VE96" s="193">
        <f t="shared" si="387"/>
        <v>56000</v>
      </c>
      <c r="VF96" s="193"/>
      <c r="VG96" s="193"/>
      <c r="VH96" s="193"/>
      <c r="VI96" s="194">
        <f t="shared" si="388"/>
        <v>56000</v>
      </c>
      <c r="VJ96" s="193"/>
      <c r="VK96" s="193"/>
      <c r="VL96" s="193"/>
      <c r="VM96" s="194">
        <f t="shared" si="418"/>
        <v>0</v>
      </c>
      <c r="VN96" s="193"/>
      <c r="VO96" s="193"/>
      <c r="VP96" s="193"/>
      <c r="VQ96" s="194">
        <f t="shared" si="332"/>
        <v>0</v>
      </c>
      <c r="VR96" s="193"/>
      <c r="VS96" s="193"/>
      <c r="VT96" s="193"/>
      <c r="VU96" s="194">
        <f t="shared" si="333"/>
        <v>0</v>
      </c>
      <c r="VV96" s="193"/>
      <c r="VW96" s="193"/>
      <c r="VX96" s="193"/>
      <c r="VY96" s="193"/>
      <c r="VZ96" s="121">
        <f t="shared" si="334"/>
        <v>0</v>
      </c>
      <c r="WA96" s="193"/>
      <c r="WB96" s="193"/>
      <c r="WC96" s="193"/>
      <c r="WD96" s="194">
        <f t="shared" si="419"/>
        <v>0</v>
      </c>
      <c r="WE96" s="189"/>
      <c r="WF96" s="189"/>
      <c r="WG96" s="189"/>
      <c r="WH96" s="194">
        <f t="shared" si="336"/>
        <v>0</v>
      </c>
      <c r="WI96" s="189"/>
      <c r="WJ96" s="189"/>
      <c r="WK96" s="193"/>
      <c r="WL96" s="194">
        <f t="shared" si="337"/>
        <v>0</v>
      </c>
      <c r="WM96" s="193"/>
      <c r="WN96" s="193"/>
      <c r="WO96" s="193"/>
      <c r="WP96" s="193"/>
      <c r="WQ96" s="122">
        <f t="shared" si="338"/>
        <v>0</v>
      </c>
      <c r="WR96" s="129">
        <f t="shared" si="389"/>
        <v>0</v>
      </c>
      <c r="WS96" s="120"/>
      <c r="WT96" s="194"/>
      <c r="WU96" s="194"/>
      <c r="WV96" s="115">
        <f t="shared" si="339"/>
        <v>0</v>
      </c>
      <c r="WY96" s="115">
        <f>VI96-BT96-DP96-FL96-HI96-JE96-LM96-NI96-PE96-RA96-SW96</f>
        <v>0</v>
      </c>
      <c r="WZ96" s="115">
        <f>VD96-BO96-DK96-FG96-HD96-IZ96-LH96-ND96-OZ96-QV96-SR96</f>
        <v>0</v>
      </c>
    </row>
    <row r="97" spans="1:624" s="116" customFormat="1" ht="12.75" hidden="1" customHeight="1" x14ac:dyDescent="0.25">
      <c r="A97" s="444"/>
      <c r="B97" s="416" t="s">
        <v>192</v>
      </c>
      <c r="C97" s="415"/>
      <c r="D97" s="415"/>
      <c r="E97" s="415"/>
      <c r="F97" s="249"/>
      <c r="G97" s="334"/>
      <c r="H97" s="250">
        <f>BM97+DI97+FE97+HB97+IX97+LF97+NB97+OX97+QT97+SP97</f>
        <v>0</v>
      </c>
      <c r="I97" s="250">
        <f>BN97+DJ97+FF97+HC97+IY97+LG97+NC97+OY97+QU97+SQ97</f>
        <v>0</v>
      </c>
      <c r="J97" s="238">
        <f t="shared" si="340"/>
        <v>0</v>
      </c>
      <c r="K97" s="250">
        <f t="shared" si="341"/>
        <v>0</v>
      </c>
      <c r="L97" s="250"/>
      <c r="M97" s="250"/>
      <c r="N97" s="250"/>
      <c r="O97" s="238">
        <f t="shared" si="342"/>
        <v>0</v>
      </c>
      <c r="P97" s="250">
        <f>BU97+DQ97+FM97+HJ97+JF97+LN97+NJ97+PF97+RB97+SX97</f>
        <v>0</v>
      </c>
      <c r="Q97" s="250">
        <f>BV97+DR97+FN97+HK97+JG97+LO97+NK97+PG97+RC97+SY97</f>
        <v>0</v>
      </c>
      <c r="R97" s="250">
        <f>BW97+DS97+FO97+HL97+JH97+LP97+NL97+PH97+RD97+SZ97</f>
        <v>0</v>
      </c>
      <c r="S97" s="238">
        <f t="shared" si="254"/>
        <v>0</v>
      </c>
      <c r="T97" s="250">
        <f>BY97+DU97+FQ97+HN97+JJ97+LR97+NN97+PJ97+RF97+TB97</f>
        <v>0</v>
      </c>
      <c r="U97" s="250">
        <f>BZ97+DV97+FR97+HO97+JK97+LS97+NO97+PK97+RG97+TC97</f>
        <v>0</v>
      </c>
      <c r="V97" s="250">
        <f>CA97+DW97+FS97+HP97+JL97+LT97+NP97+PL97+RH97+TD97</f>
        <v>0</v>
      </c>
      <c r="W97" s="238">
        <f t="shared" si="255"/>
        <v>0</v>
      </c>
      <c r="X97" s="250">
        <f>CC97+DY97+FU97+HR97+JN97+LV97+NR97+PN97+RJ97+TF97</f>
        <v>0</v>
      </c>
      <c r="Y97" s="250">
        <f>CD97+DZ97+FV97+HS97+JO97+LW97+NS97+PO97+RK97+TG97</f>
        <v>0</v>
      </c>
      <c r="Z97" s="250">
        <f>CE97+EA97+FW97+HT97+JP97+LX97+NT97+PP97+RL97+TH97</f>
        <v>0</v>
      </c>
      <c r="AA97" s="238">
        <f t="shared" si="256"/>
        <v>0</v>
      </c>
      <c r="AB97" s="250">
        <f>CG97+EC97+FY97+HV97+JR97+LZ97+NV97+PR97+RN97+TJ97</f>
        <v>0</v>
      </c>
      <c r="AC97" s="250">
        <f>CH97+ED97+FZ97+HW97+JS97+MA97+NW97+PS97+RO97+TK97</f>
        <v>0</v>
      </c>
      <c r="AD97" s="250">
        <f>CI97+EE97+GA97+HX97+JT97+MB97+NX97+PT97+RP97+TL97</f>
        <v>0</v>
      </c>
      <c r="AE97" s="250">
        <f t="shared" si="257"/>
        <v>0</v>
      </c>
      <c r="AF97" s="238">
        <f t="shared" si="343"/>
        <v>0</v>
      </c>
      <c r="AG97" s="250">
        <f>CL97+EH97+GD97+IA97+JW97+ME97+OA97+PW97+RS97+TO97</f>
        <v>0</v>
      </c>
      <c r="AH97" s="250">
        <f>CM97+EI97+GE97+IB97+JZ97+MF97+OB97+PX97+RT97+TP97</f>
        <v>0</v>
      </c>
      <c r="AI97" s="250">
        <f>CN97+EJ97+GF97+IC97+KA97+MG97+OC97+PY97+RU97+TQ97</f>
        <v>0</v>
      </c>
      <c r="AJ97" s="238">
        <f t="shared" si="258"/>
        <v>0</v>
      </c>
      <c r="AK97" s="250">
        <f>CP97+EL97+GH97+IE97+KC97+MI97+OE97+QA97+RW97+TS97</f>
        <v>0</v>
      </c>
      <c r="AL97" s="250">
        <f>CQ97+EM97+GI97+IF97+KD97+MJ97+OF97+QB97+RX97+TT97</f>
        <v>0</v>
      </c>
      <c r="AM97" s="250">
        <f>CR97+EN97+GJ97+IG97+KE97+MK97+OG97+QC97+RY97+TU97</f>
        <v>0</v>
      </c>
      <c r="AN97" s="238">
        <f t="shared" si="259"/>
        <v>0</v>
      </c>
      <c r="AO97" s="250">
        <f>CT97+EP97+GL97+II97+KG97+MM97+OI97+QE97+SA97+TW97</f>
        <v>0</v>
      </c>
      <c r="AP97" s="250">
        <f>CU97+EQ97+GM97+IJ97+KH97+MN97+OJ97+QF97+SB97+TX97</f>
        <v>0</v>
      </c>
      <c r="AQ97" s="250">
        <f>CV97+ER97+GN97+IK97+KI97+MO97+OK97+QG97+SC97+TY97</f>
        <v>0</v>
      </c>
      <c r="AR97" s="238">
        <f t="shared" si="260"/>
        <v>0</v>
      </c>
      <c r="AS97" s="250">
        <f>CX97+ET97+GP97+IM97+KK97+MQ97+OM97+QI97+SE97+UA97</f>
        <v>0</v>
      </c>
      <c r="AT97" s="250">
        <f>CY97+EU97+GQ97+IN97+KL97+MR97+ON97+QJ97+SF97+UB97</f>
        <v>0</v>
      </c>
      <c r="AU97" s="250">
        <f>CZ97+EV97+GR97+IO97+KM97+MS97+OO97+QK97+SG97+UC97</f>
        <v>0</v>
      </c>
      <c r="AV97" s="238">
        <f t="shared" si="261"/>
        <v>0</v>
      </c>
      <c r="AW97" s="238">
        <f t="shared" si="344"/>
        <v>0</v>
      </c>
      <c r="AX97" s="250">
        <f t="shared" si="461"/>
        <v>0</v>
      </c>
      <c r="AY97" s="238">
        <f t="shared" si="345"/>
        <v>0</v>
      </c>
      <c r="AZ97" s="238">
        <f>DE97+FA97+GW97+IT97+KR97+MX97+OT97+QP97+SL97+UH97</f>
        <v>0</v>
      </c>
      <c r="BA97" s="238">
        <f>DF97+FB97+GX97+IU97+KS97+MY97+OU97+QQ97+SM97+UI97</f>
        <v>0</v>
      </c>
      <c r="BB97" s="239">
        <f>CK97+EG97+GC97+HZ97+JV97+MD97+NZ97+PV97+RR97+TN97</f>
        <v>0</v>
      </c>
      <c r="BC97" s="239">
        <f t="shared" si="450"/>
        <v>0</v>
      </c>
      <c r="BD97" s="238">
        <f>AZ97-DE97-FA97-GW97-IT97-KR97-MX97-OT97-QP97-SL97-UH97</f>
        <v>0</v>
      </c>
      <c r="BE97" s="240"/>
      <c r="BF97" s="241">
        <f t="shared" si="449"/>
        <v>0</v>
      </c>
      <c r="BG97" s="241">
        <f t="shared" si="451"/>
        <v>0</v>
      </c>
      <c r="BH97" s="242"/>
      <c r="BI97" s="242"/>
      <c r="BJ97" s="241"/>
      <c r="BK97" s="285"/>
      <c r="BL97" s="251">
        <f>DI97+FE97+HB97+IX97+LF97+NB97+OX97+QT97+SP97</f>
        <v>0</v>
      </c>
      <c r="BM97" s="285"/>
      <c r="BN97" s="251"/>
      <c r="BO97" s="238">
        <f t="shared" si="346"/>
        <v>0</v>
      </c>
      <c r="BP97" s="251">
        <f t="shared" si="347"/>
        <v>0</v>
      </c>
      <c r="BQ97" s="251"/>
      <c r="BR97" s="251"/>
      <c r="BS97" s="251"/>
      <c r="BT97" s="238">
        <f t="shared" si="348"/>
        <v>0</v>
      </c>
      <c r="BU97" s="251"/>
      <c r="BV97" s="251"/>
      <c r="BW97" s="251"/>
      <c r="BX97" s="238">
        <f t="shared" si="462"/>
        <v>0</v>
      </c>
      <c r="BY97" s="251"/>
      <c r="BZ97" s="251"/>
      <c r="CA97" s="251"/>
      <c r="CB97" s="238">
        <f t="shared" si="463"/>
        <v>0</v>
      </c>
      <c r="CC97" s="251"/>
      <c r="CD97" s="251"/>
      <c r="CE97" s="251"/>
      <c r="CF97" s="238">
        <f t="shared" si="464"/>
        <v>0</v>
      </c>
      <c r="CG97" s="251"/>
      <c r="CH97" s="251"/>
      <c r="CI97" s="251"/>
      <c r="CJ97" s="251">
        <f t="shared" si="390"/>
        <v>0</v>
      </c>
      <c r="CK97" s="238">
        <f t="shared" si="465"/>
        <v>0</v>
      </c>
      <c r="CL97" s="251"/>
      <c r="CM97" s="251"/>
      <c r="CN97" s="251"/>
      <c r="CO97" s="238">
        <f t="shared" si="427"/>
        <v>0</v>
      </c>
      <c r="CP97" s="251"/>
      <c r="CQ97" s="251"/>
      <c r="CR97" s="251"/>
      <c r="CS97" s="238">
        <f t="shared" si="428"/>
        <v>0</v>
      </c>
      <c r="CT97" s="251"/>
      <c r="CU97" s="251"/>
      <c r="CV97" s="251"/>
      <c r="CW97" s="238">
        <f t="shared" si="445"/>
        <v>0</v>
      </c>
      <c r="CX97" s="251"/>
      <c r="CY97" s="251"/>
      <c r="CZ97" s="251"/>
      <c r="DA97" s="251">
        <f t="shared" si="391"/>
        <v>0</v>
      </c>
      <c r="DB97" s="238">
        <f t="shared" si="349"/>
        <v>0</v>
      </c>
      <c r="DC97" s="251"/>
      <c r="DD97" s="251">
        <f t="shared" si="466"/>
        <v>0</v>
      </c>
      <c r="DE97" s="238"/>
      <c r="DF97" s="238"/>
      <c r="DG97" s="243">
        <f t="shared" si="467"/>
        <v>0</v>
      </c>
      <c r="DH97" s="244"/>
      <c r="DI97" s="250"/>
      <c r="DJ97" s="250"/>
      <c r="DK97" s="250">
        <f t="shared" si="350"/>
        <v>0</v>
      </c>
      <c r="DL97" s="250">
        <f t="shared" si="351"/>
        <v>0</v>
      </c>
      <c r="DM97" s="250"/>
      <c r="DN97" s="250"/>
      <c r="DO97" s="250"/>
      <c r="DP97" s="238">
        <f t="shared" si="352"/>
        <v>0</v>
      </c>
      <c r="DQ97" s="250"/>
      <c r="DR97" s="250"/>
      <c r="DS97" s="250"/>
      <c r="DT97" s="238">
        <f t="shared" si="468"/>
        <v>0</v>
      </c>
      <c r="DU97" s="250"/>
      <c r="DV97" s="250"/>
      <c r="DW97" s="250"/>
      <c r="DX97" s="238">
        <f t="shared" si="266"/>
        <v>0</v>
      </c>
      <c r="DY97" s="250"/>
      <c r="DZ97" s="250"/>
      <c r="EA97" s="250"/>
      <c r="EB97" s="238">
        <f t="shared" si="267"/>
        <v>0</v>
      </c>
      <c r="EC97" s="250"/>
      <c r="ED97" s="250"/>
      <c r="EE97" s="250"/>
      <c r="EF97" s="265">
        <f t="shared" si="469"/>
        <v>0</v>
      </c>
      <c r="EG97" s="259">
        <f t="shared" si="353"/>
        <v>0</v>
      </c>
      <c r="EH97" s="250"/>
      <c r="EI97" s="250"/>
      <c r="EJ97" s="250"/>
      <c r="EK97" s="238">
        <f t="shared" si="470"/>
        <v>0</v>
      </c>
      <c r="EL97" s="250"/>
      <c r="EM97" s="250"/>
      <c r="EN97" s="250"/>
      <c r="EO97" s="238">
        <f t="shared" si="471"/>
        <v>0</v>
      </c>
      <c r="EP97" s="250"/>
      <c r="EQ97" s="250"/>
      <c r="ER97" s="250"/>
      <c r="ES97" s="238">
        <f t="shared" si="268"/>
        <v>0</v>
      </c>
      <c r="ET97" s="250"/>
      <c r="EU97" s="250"/>
      <c r="EV97" s="250"/>
      <c r="EW97" s="265">
        <f t="shared" si="472"/>
        <v>0</v>
      </c>
      <c r="EX97" s="260">
        <f t="shared" si="269"/>
        <v>0</v>
      </c>
      <c r="EY97" s="238">
        <f t="shared" si="354"/>
        <v>0</v>
      </c>
      <c r="EZ97" s="250">
        <f t="shared" si="473"/>
        <v>0</v>
      </c>
      <c r="FA97" s="238"/>
      <c r="FB97" s="238"/>
      <c r="FC97" s="246">
        <f t="shared" si="474"/>
        <v>0</v>
      </c>
      <c r="FD97" s="244"/>
      <c r="FE97" s="250"/>
      <c r="FF97" s="250"/>
      <c r="FG97" s="250">
        <f t="shared" si="355"/>
        <v>0</v>
      </c>
      <c r="FH97" s="250">
        <f t="shared" si="356"/>
        <v>0</v>
      </c>
      <c r="FI97" s="250"/>
      <c r="FJ97" s="250"/>
      <c r="FK97" s="250"/>
      <c r="FL97" s="238">
        <f t="shared" si="357"/>
        <v>0</v>
      </c>
      <c r="FM97" s="250"/>
      <c r="FN97" s="250"/>
      <c r="FO97" s="250"/>
      <c r="FP97" s="238">
        <f t="shared" si="475"/>
        <v>0</v>
      </c>
      <c r="FQ97" s="250"/>
      <c r="FR97" s="250"/>
      <c r="FS97" s="250"/>
      <c r="FT97" s="238">
        <f t="shared" si="271"/>
        <v>0</v>
      </c>
      <c r="FU97" s="250"/>
      <c r="FV97" s="250"/>
      <c r="FW97" s="250"/>
      <c r="FX97" s="238">
        <f t="shared" si="272"/>
        <v>0</v>
      </c>
      <c r="FY97" s="250"/>
      <c r="FZ97" s="250"/>
      <c r="GA97" s="250"/>
      <c r="GB97" s="265">
        <f t="shared" si="476"/>
        <v>0</v>
      </c>
      <c r="GC97" s="259">
        <f t="shared" si="358"/>
        <v>0</v>
      </c>
      <c r="GD97" s="250"/>
      <c r="GE97" s="250"/>
      <c r="GF97" s="250"/>
      <c r="GG97" s="238">
        <f t="shared" si="477"/>
        <v>0</v>
      </c>
      <c r="GH97" s="267"/>
      <c r="GI97" s="267"/>
      <c r="GJ97" s="267"/>
      <c r="GK97" s="238">
        <f t="shared" si="274"/>
        <v>0</v>
      </c>
      <c r="GL97" s="267"/>
      <c r="GM97" s="267"/>
      <c r="GN97" s="250"/>
      <c r="GO97" s="238">
        <f t="shared" si="275"/>
        <v>0</v>
      </c>
      <c r="GP97" s="250"/>
      <c r="GQ97" s="250"/>
      <c r="GR97" s="250"/>
      <c r="GS97" s="265">
        <f t="shared" si="478"/>
        <v>0</v>
      </c>
      <c r="GT97" s="260">
        <f t="shared" si="276"/>
        <v>0</v>
      </c>
      <c r="GU97" s="238">
        <f t="shared" si="359"/>
        <v>0</v>
      </c>
      <c r="GV97" s="250">
        <f t="shared" si="479"/>
        <v>0</v>
      </c>
      <c r="GW97" s="238"/>
      <c r="GX97" s="238"/>
      <c r="GY97" s="246">
        <f t="shared" si="480"/>
        <v>0</v>
      </c>
      <c r="GZ97" s="244"/>
      <c r="HA97" s="244"/>
      <c r="HB97" s="250"/>
      <c r="HC97" s="250"/>
      <c r="HD97" s="250">
        <f t="shared" si="392"/>
        <v>0</v>
      </c>
      <c r="HE97" s="250">
        <f t="shared" si="360"/>
        <v>0</v>
      </c>
      <c r="HF97" s="250"/>
      <c r="HG97" s="250"/>
      <c r="HH97" s="238"/>
      <c r="HI97" s="238">
        <f t="shared" si="361"/>
        <v>0</v>
      </c>
      <c r="HJ97" s="250"/>
      <c r="HK97" s="250"/>
      <c r="HL97" s="250"/>
      <c r="HM97" s="238">
        <f t="shared" si="481"/>
        <v>0</v>
      </c>
      <c r="HN97" s="250"/>
      <c r="HO97" s="250"/>
      <c r="HP97" s="250"/>
      <c r="HQ97" s="238">
        <f t="shared" si="278"/>
        <v>0</v>
      </c>
      <c r="HR97" s="250"/>
      <c r="HS97" s="250"/>
      <c r="HT97" s="250"/>
      <c r="HU97" s="238">
        <f t="shared" si="279"/>
        <v>0</v>
      </c>
      <c r="HV97" s="250"/>
      <c r="HW97" s="250"/>
      <c r="HX97" s="250"/>
      <c r="HY97" s="265">
        <f t="shared" si="482"/>
        <v>0</v>
      </c>
      <c r="HZ97" s="259">
        <f t="shared" si="280"/>
        <v>0</v>
      </c>
      <c r="IA97" s="250"/>
      <c r="IB97" s="250"/>
      <c r="IC97" s="250"/>
      <c r="ID97" s="238">
        <f t="shared" si="483"/>
        <v>0</v>
      </c>
      <c r="IE97" s="250"/>
      <c r="IF97" s="250"/>
      <c r="IG97" s="250"/>
      <c r="IH97" s="238">
        <f t="shared" si="282"/>
        <v>0</v>
      </c>
      <c r="II97" s="250"/>
      <c r="IJ97" s="250"/>
      <c r="IK97" s="250"/>
      <c r="IL97" s="238">
        <f t="shared" si="283"/>
        <v>0</v>
      </c>
      <c r="IM97" s="250"/>
      <c r="IN97" s="250"/>
      <c r="IO97" s="250"/>
      <c r="IP97" s="265">
        <f t="shared" si="284"/>
        <v>0</v>
      </c>
      <c r="IQ97" s="260">
        <f t="shared" si="285"/>
        <v>0</v>
      </c>
      <c r="IR97" s="238">
        <f t="shared" si="362"/>
        <v>0</v>
      </c>
      <c r="IS97" s="250">
        <f t="shared" si="484"/>
        <v>0</v>
      </c>
      <c r="IT97" s="238"/>
      <c r="IU97" s="238"/>
      <c r="IV97" s="246">
        <f t="shared" si="286"/>
        <v>0</v>
      </c>
      <c r="IW97" s="244"/>
      <c r="IX97" s="254"/>
      <c r="IY97" s="254"/>
      <c r="IZ97" s="247"/>
      <c r="JA97" s="254"/>
      <c r="JB97" s="254"/>
      <c r="JC97" s="254"/>
      <c r="JD97" s="254"/>
      <c r="JE97" s="254"/>
      <c r="JF97" s="254"/>
      <c r="JG97" s="254"/>
      <c r="JH97" s="254"/>
      <c r="JI97" s="247">
        <f t="shared" si="394"/>
        <v>0</v>
      </c>
      <c r="JJ97" s="254"/>
      <c r="JK97" s="254"/>
      <c r="JL97" s="254"/>
      <c r="JM97" s="247"/>
      <c r="JN97" s="254"/>
      <c r="JO97" s="254"/>
      <c r="JP97" s="254"/>
      <c r="JQ97" s="247">
        <f t="shared" si="393"/>
        <v>0</v>
      </c>
      <c r="JR97" s="254"/>
      <c r="JS97" s="254"/>
      <c r="JT97" s="254"/>
      <c r="JU97" s="270"/>
      <c r="JV97" s="261">
        <f t="shared" si="395"/>
        <v>0</v>
      </c>
      <c r="JW97" s="558"/>
      <c r="JX97" s="588"/>
      <c r="JY97" s="589"/>
      <c r="JZ97" s="571"/>
      <c r="KA97" s="254"/>
      <c r="KB97" s="247">
        <f>JW97+JZ97+KA97</f>
        <v>0</v>
      </c>
      <c r="KC97" s="254"/>
      <c r="KD97" s="254"/>
      <c r="KE97" s="254"/>
      <c r="KF97" s="247"/>
      <c r="KG97" s="254"/>
      <c r="KH97" s="254"/>
      <c r="KI97" s="254"/>
      <c r="KJ97" s="247">
        <f t="shared" si="396"/>
        <v>0</v>
      </c>
      <c r="KK97" s="254"/>
      <c r="KL97" s="254"/>
      <c r="KM97" s="254"/>
      <c r="KN97" s="270"/>
      <c r="KO97" s="262">
        <f>JI97+KF97+KJ97+KN97</f>
        <v>0</v>
      </c>
      <c r="KP97" s="247"/>
      <c r="KQ97" s="254">
        <f>JE97-JV97</f>
        <v>0</v>
      </c>
      <c r="KR97" s="247"/>
      <c r="KS97" s="248"/>
      <c r="KT97" s="211">
        <f>JV97-KO97</f>
        <v>0</v>
      </c>
      <c r="KU97" s="211"/>
      <c r="KV97" s="211"/>
      <c r="KW97" s="211"/>
      <c r="KX97" s="211"/>
      <c r="KY97" s="211"/>
      <c r="KZ97" s="211"/>
      <c r="LA97" s="211"/>
      <c r="LB97" s="211"/>
      <c r="LC97" s="211"/>
      <c r="LD97" s="211"/>
      <c r="LF97" s="193"/>
      <c r="LG97" s="193"/>
      <c r="LH97" s="194">
        <f t="shared" si="363"/>
        <v>0</v>
      </c>
      <c r="LI97" s="193">
        <f t="shared" si="364"/>
        <v>0</v>
      </c>
      <c r="LJ97" s="193"/>
      <c r="LK97" s="193"/>
      <c r="LL97" s="193"/>
      <c r="LM97" s="194">
        <f t="shared" si="365"/>
        <v>0</v>
      </c>
      <c r="LN97" s="193"/>
      <c r="LO97" s="193"/>
      <c r="LP97" s="193"/>
      <c r="LQ97" s="194">
        <f t="shared" si="408"/>
        <v>0</v>
      </c>
      <c r="LR97" s="193"/>
      <c r="LS97" s="193"/>
      <c r="LT97" s="193"/>
      <c r="LU97" s="194">
        <f t="shared" si="288"/>
        <v>0</v>
      </c>
      <c r="LV97" s="193"/>
      <c r="LW97" s="193"/>
      <c r="LX97" s="193"/>
      <c r="LY97" s="194">
        <f t="shared" si="289"/>
        <v>0</v>
      </c>
      <c r="LZ97" s="193"/>
      <c r="MA97" s="193"/>
      <c r="MB97" s="193"/>
      <c r="MC97" s="123">
        <f t="shared" si="452"/>
        <v>0</v>
      </c>
      <c r="MD97" s="121">
        <f t="shared" si="366"/>
        <v>0</v>
      </c>
      <c r="ME97" s="193"/>
      <c r="MF97" s="193"/>
      <c r="MG97" s="193"/>
      <c r="MH97" s="194">
        <f t="shared" si="429"/>
        <v>0</v>
      </c>
      <c r="MI97" s="193"/>
      <c r="MJ97" s="193"/>
      <c r="MK97" s="193"/>
      <c r="ML97" s="194">
        <f t="shared" si="430"/>
        <v>0</v>
      </c>
      <c r="MM97" s="193"/>
      <c r="MN97" s="193"/>
      <c r="MO97" s="193"/>
      <c r="MP97" s="194">
        <f t="shared" ref="MP97:MP114" si="491">SUM(MM97:MO97)</f>
        <v>0</v>
      </c>
      <c r="MQ97" s="193"/>
      <c r="MR97" s="193"/>
      <c r="MS97" s="193"/>
      <c r="MT97" s="123">
        <f t="shared" si="293"/>
        <v>0</v>
      </c>
      <c r="MU97" s="121">
        <f t="shared" si="367"/>
        <v>0</v>
      </c>
      <c r="MV97" s="17">
        <f t="shared" si="368"/>
        <v>0</v>
      </c>
      <c r="MW97" s="193">
        <f t="shared" si="453"/>
        <v>0</v>
      </c>
      <c r="MX97" s="194"/>
      <c r="MY97" s="194"/>
      <c r="MZ97" s="115">
        <f t="shared" si="485"/>
        <v>0</v>
      </c>
      <c r="NB97" s="193"/>
      <c r="NC97" s="193"/>
      <c r="ND97" s="194">
        <f t="shared" si="369"/>
        <v>0</v>
      </c>
      <c r="NE97" s="193"/>
      <c r="NF97" s="193"/>
      <c r="NG97" s="193"/>
      <c r="NH97" s="193"/>
      <c r="NI97" s="194">
        <f t="shared" si="370"/>
        <v>0</v>
      </c>
      <c r="NJ97" s="193"/>
      <c r="NK97" s="193"/>
      <c r="NL97" s="193"/>
      <c r="NM97" s="194">
        <f t="shared" si="410"/>
        <v>0</v>
      </c>
      <c r="NN97" s="193"/>
      <c r="NO97" s="193"/>
      <c r="NP97" s="193"/>
      <c r="NQ97" s="194">
        <f t="shared" si="295"/>
        <v>0</v>
      </c>
      <c r="NR97" s="193"/>
      <c r="NS97" s="193"/>
      <c r="NT97" s="193"/>
      <c r="NU97" s="194">
        <f t="shared" si="296"/>
        <v>0</v>
      </c>
      <c r="NV97" s="193"/>
      <c r="NW97" s="193"/>
      <c r="NX97" s="193"/>
      <c r="NY97" s="123">
        <f t="shared" si="454"/>
        <v>0</v>
      </c>
      <c r="NZ97" s="121">
        <f t="shared" si="297"/>
        <v>0</v>
      </c>
      <c r="OA97" s="193"/>
      <c r="OB97" s="193"/>
      <c r="OC97" s="193"/>
      <c r="OD97" s="194">
        <f t="shared" si="411"/>
        <v>0</v>
      </c>
      <c r="OE97" s="189"/>
      <c r="OF97" s="189"/>
      <c r="OG97" s="189"/>
      <c r="OH97" s="194">
        <f t="shared" si="299"/>
        <v>0</v>
      </c>
      <c r="OI97" s="193"/>
      <c r="OJ97" s="193"/>
      <c r="OK97" s="193"/>
      <c r="OL97" s="194">
        <f t="shared" si="300"/>
        <v>0</v>
      </c>
      <c r="OM97" s="193"/>
      <c r="ON97" s="193"/>
      <c r="OO97" s="193"/>
      <c r="OP97" s="123">
        <f t="shared" si="455"/>
        <v>0</v>
      </c>
      <c r="OQ97" s="122">
        <f t="shared" si="301"/>
        <v>0</v>
      </c>
      <c r="OR97" s="17">
        <f t="shared" si="371"/>
        <v>0</v>
      </c>
      <c r="OS97" s="193">
        <f t="shared" si="456"/>
        <v>0</v>
      </c>
      <c r="OT97" s="194"/>
      <c r="OU97" s="194"/>
      <c r="OV97" s="115">
        <f t="shared" si="302"/>
        <v>0</v>
      </c>
      <c r="OX97" s="193"/>
      <c r="OY97" s="193"/>
      <c r="OZ97" s="194">
        <f t="shared" si="372"/>
        <v>0</v>
      </c>
      <c r="PA97" s="193">
        <f t="shared" si="373"/>
        <v>0</v>
      </c>
      <c r="PB97" s="193"/>
      <c r="PC97" s="193"/>
      <c r="PD97" s="193"/>
      <c r="PE97" s="194">
        <f t="shared" si="374"/>
        <v>0</v>
      </c>
      <c r="PF97" s="193"/>
      <c r="PG97" s="193"/>
      <c r="PH97" s="193"/>
      <c r="PI97" s="194">
        <f t="shared" si="412"/>
        <v>0</v>
      </c>
      <c r="PJ97" s="193"/>
      <c r="PK97" s="193"/>
      <c r="PL97" s="193"/>
      <c r="PM97" s="194">
        <f t="shared" si="304"/>
        <v>0</v>
      </c>
      <c r="PN97" s="193"/>
      <c r="PO97" s="193"/>
      <c r="PP97" s="193"/>
      <c r="PQ97" s="194">
        <f t="shared" si="305"/>
        <v>0</v>
      </c>
      <c r="PR97" s="193"/>
      <c r="PS97" s="193"/>
      <c r="PT97" s="193"/>
      <c r="PU97" s="123">
        <f t="shared" si="457"/>
        <v>0</v>
      </c>
      <c r="PV97" s="121">
        <f t="shared" si="375"/>
        <v>0</v>
      </c>
      <c r="PW97" s="193"/>
      <c r="PX97" s="193"/>
      <c r="PY97" s="193"/>
      <c r="PZ97" s="194">
        <f t="shared" si="433"/>
        <v>0</v>
      </c>
      <c r="QA97" s="193"/>
      <c r="QB97" s="193"/>
      <c r="QC97" s="193"/>
      <c r="QD97" s="194">
        <f t="shared" si="434"/>
        <v>0</v>
      </c>
      <c r="QE97" s="193"/>
      <c r="QF97" s="193"/>
      <c r="QG97" s="193"/>
      <c r="QH97" s="194">
        <f t="shared" si="308"/>
        <v>0</v>
      </c>
      <c r="QI97" s="193"/>
      <c r="QJ97" s="193"/>
      <c r="QK97" s="193"/>
      <c r="QL97" s="123">
        <f t="shared" si="309"/>
        <v>0</v>
      </c>
      <c r="QM97" s="122">
        <f t="shared" si="310"/>
        <v>0</v>
      </c>
      <c r="QN97" s="17">
        <f t="shared" si="376"/>
        <v>0</v>
      </c>
      <c r="QO97" s="193">
        <f t="shared" si="458"/>
        <v>0</v>
      </c>
      <c r="QP97" s="194"/>
      <c r="QQ97" s="194"/>
      <c r="QR97" s="115">
        <f t="shared" si="486"/>
        <v>0</v>
      </c>
      <c r="QT97" s="193"/>
      <c r="QU97" s="193"/>
      <c r="QV97" s="194">
        <f t="shared" si="377"/>
        <v>0</v>
      </c>
      <c r="QW97" s="193">
        <f t="shared" si="378"/>
        <v>0</v>
      </c>
      <c r="QX97" s="193"/>
      <c r="QY97" s="193"/>
      <c r="QZ97" s="193"/>
      <c r="RA97" s="194">
        <f t="shared" si="379"/>
        <v>0</v>
      </c>
      <c r="RB97" s="193"/>
      <c r="RC97" s="193"/>
      <c r="RD97" s="193"/>
      <c r="RE97" s="194">
        <f t="shared" si="414"/>
        <v>0</v>
      </c>
      <c r="RF97" s="193"/>
      <c r="RG97" s="193"/>
      <c r="RH97" s="193"/>
      <c r="RI97" s="194">
        <f t="shared" si="312"/>
        <v>0</v>
      </c>
      <c r="RJ97" s="193"/>
      <c r="RK97" s="193"/>
      <c r="RL97" s="193"/>
      <c r="RM97" s="194">
        <f t="shared" si="313"/>
        <v>0</v>
      </c>
      <c r="RN97" s="193"/>
      <c r="RO97" s="193"/>
      <c r="RP97" s="193"/>
      <c r="RQ97" s="123">
        <f t="shared" si="314"/>
        <v>0</v>
      </c>
      <c r="RR97" s="121">
        <f t="shared" si="380"/>
        <v>0</v>
      </c>
      <c r="RS97" s="193"/>
      <c r="RT97" s="193"/>
      <c r="RU97" s="193"/>
      <c r="RV97" s="194">
        <f t="shared" si="435"/>
        <v>0</v>
      </c>
      <c r="RW97" s="193"/>
      <c r="RX97" s="193"/>
      <c r="RY97" s="193"/>
      <c r="RZ97" s="194">
        <f t="shared" si="436"/>
        <v>0</v>
      </c>
      <c r="SA97" s="193"/>
      <c r="SB97" s="193"/>
      <c r="SC97" s="193"/>
      <c r="SD97" s="194">
        <f t="shared" si="317"/>
        <v>0</v>
      </c>
      <c r="SE97" s="193"/>
      <c r="SF97" s="193"/>
      <c r="SG97" s="193"/>
      <c r="SH97" s="123">
        <f t="shared" si="318"/>
        <v>0</v>
      </c>
      <c r="SI97" s="122">
        <f t="shared" si="319"/>
        <v>0</v>
      </c>
      <c r="SJ97" s="17">
        <f t="shared" si="381"/>
        <v>0</v>
      </c>
      <c r="SK97" s="193">
        <f t="shared" si="459"/>
        <v>0</v>
      </c>
      <c r="SL97" s="194"/>
      <c r="SM97" s="194"/>
      <c r="SN97" s="115">
        <f t="shared" si="487"/>
        <v>0</v>
      </c>
      <c r="SP97" s="193"/>
      <c r="SQ97" s="193"/>
      <c r="SR97" s="194">
        <f t="shared" si="382"/>
        <v>0</v>
      </c>
      <c r="SS97" s="193">
        <f t="shared" si="383"/>
        <v>0</v>
      </c>
      <c r="ST97" s="193"/>
      <c r="SU97" s="193"/>
      <c r="SV97" s="193"/>
      <c r="SW97" s="194">
        <f t="shared" si="384"/>
        <v>0</v>
      </c>
      <c r="SX97" s="193"/>
      <c r="SY97" s="193"/>
      <c r="SZ97" s="193"/>
      <c r="TA97" s="194">
        <f t="shared" si="437"/>
        <v>0</v>
      </c>
      <c r="TB97" s="193"/>
      <c r="TC97" s="193"/>
      <c r="TD97" s="193"/>
      <c r="TE97" s="194">
        <f t="shared" si="438"/>
        <v>0</v>
      </c>
      <c r="TF97" s="193"/>
      <c r="TG97" s="193"/>
      <c r="TH97" s="193"/>
      <c r="TI97" s="194">
        <f t="shared" si="439"/>
        <v>0</v>
      </c>
      <c r="TJ97" s="193"/>
      <c r="TK97" s="193"/>
      <c r="TL97" s="193"/>
      <c r="TM97" s="123">
        <f t="shared" si="323"/>
        <v>0</v>
      </c>
      <c r="TN97" s="121">
        <f t="shared" si="440"/>
        <v>0</v>
      </c>
      <c r="TO97" s="193"/>
      <c r="TP97" s="193"/>
      <c r="TQ97" s="193"/>
      <c r="TR97" s="194">
        <f t="shared" si="441"/>
        <v>0</v>
      </c>
      <c r="TS97" s="193"/>
      <c r="TT97" s="193"/>
      <c r="TU97" s="193"/>
      <c r="TV97" s="194">
        <f t="shared" si="442"/>
        <v>0</v>
      </c>
      <c r="TW97" s="193"/>
      <c r="TX97" s="193"/>
      <c r="TY97" s="193"/>
      <c r="TZ97" s="194">
        <f t="shared" si="443"/>
        <v>0</v>
      </c>
      <c r="UA97" s="193"/>
      <c r="UB97" s="193"/>
      <c r="UC97" s="193"/>
      <c r="UD97" s="123">
        <f t="shared" si="328"/>
        <v>0</v>
      </c>
      <c r="UE97" s="122">
        <f t="shared" si="444"/>
        <v>0</v>
      </c>
      <c r="UF97" s="17">
        <f t="shared" si="385"/>
        <v>0</v>
      </c>
      <c r="UG97" s="193">
        <f t="shared" si="460"/>
        <v>0</v>
      </c>
      <c r="UH97" s="194"/>
      <c r="UI97" s="194"/>
      <c r="UJ97" s="194"/>
      <c r="UK97" s="115">
        <f t="shared" si="488"/>
        <v>0</v>
      </c>
      <c r="UL97" s="115">
        <f>CK97+EG97+GC97+HZ97+JV97+MD97+NZ97+PV97+RR97+TN97</f>
        <v>0</v>
      </c>
      <c r="UM97" s="115">
        <f>UL97-AF97</f>
        <v>0</v>
      </c>
      <c r="UN97" s="115">
        <f>DB97+EX97+GT97+IQ97+KO97+MU97+OQ97+QM97+SI97+UE97</f>
        <v>0</v>
      </c>
      <c r="UO97" s="115">
        <f>UN97-AW97</f>
        <v>0</v>
      </c>
      <c r="UP97" s="115"/>
      <c r="UQ97" s="115"/>
      <c r="UR97" s="115">
        <f>BU97+DQ97+FM97+HJ97+JF97+LN97+NJ97+PF97+RB97+SX97</f>
        <v>0</v>
      </c>
      <c r="US97" s="115">
        <f>UR97-P97</f>
        <v>0</v>
      </c>
      <c r="UT97" s="115"/>
      <c r="UU97" s="115"/>
      <c r="UV97" s="115"/>
      <c r="UW97" s="115">
        <f>H97</f>
        <v>0</v>
      </c>
      <c r="UX97" s="115">
        <f>AF97</f>
        <v>0</v>
      </c>
      <c r="UY97" s="115"/>
      <c r="UZ97" s="115"/>
      <c r="VA97" s="130">
        <f t="shared" si="386"/>
        <v>0</v>
      </c>
      <c r="VB97" s="193">
        <f>BM97+DI97+FE97+HB97+IX97+LF97+NB97+OX97+QT97+SP97</f>
        <v>0</v>
      </c>
      <c r="VC97" s="193">
        <f>BN97+DJ97+FF97+HC97+IY97+LG97+NC97+OY97+QU97+SQ97</f>
        <v>0</v>
      </c>
      <c r="VD97" s="194">
        <f t="shared" si="330"/>
        <v>0</v>
      </c>
      <c r="VE97" s="193">
        <f t="shared" si="387"/>
        <v>0</v>
      </c>
      <c r="VF97" s="193"/>
      <c r="VG97" s="193"/>
      <c r="VH97" s="193"/>
      <c r="VI97" s="194">
        <f t="shared" si="388"/>
        <v>0</v>
      </c>
      <c r="VJ97" s="193"/>
      <c r="VK97" s="193"/>
      <c r="VL97" s="193"/>
      <c r="VM97" s="194">
        <f t="shared" si="418"/>
        <v>0</v>
      </c>
      <c r="VN97" s="193"/>
      <c r="VO97" s="193"/>
      <c r="VP97" s="193"/>
      <c r="VQ97" s="194">
        <f t="shared" si="332"/>
        <v>0</v>
      </c>
      <c r="VR97" s="193"/>
      <c r="VS97" s="193"/>
      <c r="VT97" s="193"/>
      <c r="VU97" s="194">
        <f t="shared" si="333"/>
        <v>0</v>
      </c>
      <c r="VV97" s="193"/>
      <c r="VW97" s="193"/>
      <c r="VX97" s="193"/>
      <c r="VY97" s="193"/>
      <c r="VZ97" s="121">
        <f t="shared" si="334"/>
        <v>0</v>
      </c>
      <c r="WA97" s="193"/>
      <c r="WB97" s="193"/>
      <c r="WC97" s="193"/>
      <c r="WD97" s="194">
        <f t="shared" si="419"/>
        <v>0</v>
      </c>
      <c r="WE97" s="189"/>
      <c r="WF97" s="189"/>
      <c r="WG97" s="189"/>
      <c r="WH97" s="194">
        <f t="shared" si="336"/>
        <v>0</v>
      </c>
      <c r="WI97" s="189"/>
      <c r="WJ97" s="189"/>
      <c r="WK97" s="193"/>
      <c r="WL97" s="194">
        <f t="shared" si="337"/>
        <v>0</v>
      </c>
      <c r="WM97" s="193"/>
      <c r="WN97" s="193"/>
      <c r="WO97" s="193"/>
      <c r="WP97" s="193"/>
      <c r="WQ97" s="122">
        <f t="shared" si="338"/>
        <v>0</v>
      </c>
      <c r="WR97" s="129">
        <f t="shared" si="389"/>
        <v>0</v>
      </c>
      <c r="WS97" s="120"/>
      <c r="WT97" s="194"/>
      <c r="WU97" s="194"/>
      <c r="WV97" s="115">
        <f t="shared" si="339"/>
        <v>0</v>
      </c>
      <c r="WY97" s="115">
        <f>VI97-BT97-DP97-FL97-HI97-JE97-LM97-NI97-PE97-RA97-SW97</f>
        <v>0</v>
      </c>
      <c r="WZ97" s="115">
        <f>VD97-BO97-DK97-FG97-HD97-IZ97-LH97-ND97-OZ97-QV97-SR97</f>
        <v>0</v>
      </c>
    </row>
    <row r="98" spans="1:624" s="116" customFormat="1" ht="12.75" hidden="1" customHeight="1" x14ac:dyDescent="0.25">
      <c r="A98" s="444"/>
      <c r="B98" s="416" t="s">
        <v>193</v>
      </c>
      <c r="C98" s="419"/>
      <c r="D98" s="416"/>
      <c r="E98" s="416"/>
      <c r="F98" s="257"/>
      <c r="G98" s="334"/>
      <c r="H98" s="250">
        <f>BM98+DI98+FE98+HB98+IX98+LF98+NB98+OX98+QT98+SP98</f>
        <v>0</v>
      </c>
      <c r="I98" s="250">
        <f>BN98+DJ98+FF98+HC98+IY98+LG98+NC98+OY98+QU98+SQ98</f>
        <v>0</v>
      </c>
      <c r="J98" s="238">
        <f t="shared" si="340"/>
        <v>0</v>
      </c>
      <c r="K98" s="250">
        <f t="shared" si="341"/>
        <v>0</v>
      </c>
      <c r="L98" s="250"/>
      <c r="M98" s="250"/>
      <c r="N98" s="250"/>
      <c r="O98" s="238">
        <f t="shared" si="342"/>
        <v>0</v>
      </c>
      <c r="P98" s="250">
        <f>BU98+DQ98+FM98+HJ98+JF98+LN98+NJ98+PF98+RB98+SX98</f>
        <v>0</v>
      </c>
      <c r="Q98" s="250">
        <f>BV98+DR98+FN98+HK98+JG98+LO98+NK98+PG98+RC98+SY98</f>
        <v>0</v>
      </c>
      <c r="R98" s="250">
        <f>BW98+DS98+FO98+HL98+JH98+LP98+NL98+PH98+RD98+SZ98</f>
        <v>0</v>
      </c>
      <c r="S98" s="238">
        <f t="shared" si="254"/>
        <v>0</v>
      </c>
      <c r="T98" s="250">
        <f>BY98+DU98+FQ98+HN98+JJ98+LR98+NN98+PJ98+RF98+TB98</f>
        <v>0</v>
      </c>
      <c r="U98" s="250">
        <f>BZ98+DV98+FR98+HO98+JK98+LS98+NO98+PK98+RG98+TC98</f>
        <v>0</v>
      </c>
      <c r="V98" s="250">
        <f>CA98+DW98+FS98+HP98+JL98+LT98+NP98+PL98+RH98+TD98</f>
        <v>0</v>
      </c>
      <c r="W98" s="238">
        <f t="shared" si="255"/>
        <v>0</v>
      </c>
      <c r="X98" s="250">
        <f>CC98+DY98+FU98+HR98+JN98+LV98+NR98+PN98+RJ98+TF98</f>
        <v>0</v>
      </c>
      <c r="Y98" s="250">
        <f>CD98+DZ98+FV98+HS98+JO98+LW98+NS98+PO98+RK98+TG98</f>
        <v>0</v>
      </c>
      <c r="Z98" s="250">
        <f>CE98+EA98+FW98+HT98+JP98+LX98+NT98+PP98+RL98+TH98</f>
        <v>0</v>
      </c>
      <c r="AA98" s="238">
        <f t="shared" si="256"/>
        <v>0</v>
      </c>
      <c r="AB98" s="250">
        <f>CG98+EC98+FY98+HV98+JR98+LZ98+NV98+PR98+RN98+TJ98</f>
        <v>0</v>
      </c>
      <c r="AC98" s="250">
        <f>CH98+ED98+FZ98+HW98+JS98+MA98+NW98+PS98+RO98+TK98</f>
        <v>0</v>
      </c>
      <c r="AD98" s="250">
        <f>CI98+EE98+GA98+HX98+JT98+MB98+NX98+PT98+RP98+TL98</f>
        <v>0</v>
      </c>
      <c r="AE98" s="250">
        <f t="shared" si="257"/>
        <v>0</v>
      </c>
      <c r="AF98" s="238">
        <f t="shared" si="343"/>
        <v>0</v>
      </c>
      <c r="AG98" s="250">
        <f>CL98+EH98+GD98+IA98+JW98+ME98+OA98+PW98+RS98+TO98</f>
        <v>0</v>
      </c>
      <c r="AH98" s="250">
        <f>CM98+EI98+GE98+IB98+JZ98+MF98+OB98+PX98+RT98+TP98</f>
        <v>0</v>
      </c>
      <c r="AI98" s="250">
        <f>CN98+EJ98+GF98+IC98+KA98+MG98+OC98+PY98+RU98+TQ98</f>
        <v>0</v>
      </c>
      <c r="AJ98" s="238">
        <f t="shared" si="258"/>
        <v>0</v>
      </c>
      <c r="AK98" s="250">
        <f>CP98+EL98+GH98+IE98+KC98+MI98+OE98+QA98+RW98+TS98</f>
        <v>0</v>
      </c>
      <c r="AL98" s="250">
        <f>CQ98+EM98+GI98+IF98+KD98+MJ98+OF98+QB98+RX98+TT98</f>
        <v>0</v>
      </c>
      <c r="AM98" s="250">
        <f>CR98+EN98+GJ98+IG98+KE98+MK98+OG98+QC98+RY98+TU98</f>
        <v>0</v>
      </c>
      <c r="AN98" s="238">
        <f t="shared" si="259"/>
        <v>0</v>
      </c>
      <c r="AO98" s="250">
        <f>CT98+EP98+GL98+II98+KG98+MM98+OI98+QE98+SA98+TW98</f>
        <v>0</v>
      </c>
      <c r="AP98" s="250">
        <f>CU98+EQ98+GM98+IJ98+KH98+MN98+OJ98+QF98+SB98+TX98</f>
        <v>0</v>
      </c>
      <c r="AQ98" s="250">
        <f>CV98+ER98+GN98+IK98+KI98+MO98+OK98+QG98+SC98+TY98</f>
        <v>0</v>
      </c>
      <c r="AR98" s="238">
        <f t="shared" si="260"/>
        <v>0</v>
      </c>
      <c r="AS98" s="250">
        <f>CX98+ET98+GP98+IM98+KK98+MQ98+OM98+QI98+SE98+UA98</f>
        <v>0</v>
      </c>
      <c r="AT98" s="250">
        <f>CY98+EU98+GQ98+IN98+KL98+MR98+ON98+QJ98+SF98+UB98</f>
        <v>0</v>
      </c>
      <c r="AU98" s="250">
        <f>CZ98+EV98+GR98+IO98+KM98+MS98+OO98+QK98+SG98+UC98</f>
        <v>0</v>
      </c>
      <c r="AV98" s="238">
        <f t="shared" si="261"/>
        <v>0</v>
      </c>
      <c r="AW98" s="238">
        <f t="shared" si="344"/>
        <v>0</v>
      </c>
      <c r="AX98" s="250">
        <f t="shared" si="461"/>
        <v>0</v>
      </c>
      <c r="AY98" s="238">
        <f t="shared" si="345"/>
        <v>0</v>
      </c>
      <c r="AZ98" s="238">
        <f>DE98+FA98+GW98+IT98+KR98+MX98+OT98+QP98+SL98+UH98</f>
        <v>0</v>
      </c>
      <c r="BA98" s="238">
        <f>DF98+FB98+GX98+IU98+KS98+MY98+OU98+QQ98+SM98+UI98</f>
        <v>0</v>
      </c>
      <c r="BB98" s="239">
        <f>CK98+EG98+GC98+HZ98+JV98+MD98+NZ98+PV98+RR98+TN98</f>
        <v>0</v>
      </c>
      <c r="BC98" s="239">
        <f t="shared" si="450"/>
        <v>0</v>
      </c>
      <c r="BD98" s="238">
        <f>AZ98-DE98-FA98-GW98-IT98-KR98-MX98-OT98-QP98-SL98-UH98</f>
        <v>0</v>
      </c>
      <c r="BE98" s="240"/>
      <c r="BF98" s="241">
        <f t="shared" si="449"/>
        <v>0</v>
      </c>
      <c r="BG98" s="241">
        <f t="shared" si="451"/>
        <v>0</v>
      </c>
      <c r="BH98" s="242"/>
      <c r="BI98" s="242"/>
      <c r="BJ98" s="241"/>
      <c r="BK98" s="285"/>
      <c r="BL98" s="251">
        <f>DI98+FE98+HB98+IX98+LF98+NB98+OX98+QT98+SP98</f>
        <v>0</v>
      </c>
      <c r="BM98" s="285"/>
      <c r="BN98" s="251"/>
      <c r="BO98" s="238">
        <f t="shared" si="346"/>
        <v>0</v>
      </c>
      <c r="BP98" s="251">
        <f t="shared" si="347"/>
        <v>0</v>
      </c>
      <c r="BQ98" s="251"/>
      <c r="BR98" s="251"/>
      <c r="BS98" s="251"/>
      <c r="BT98" s="238">
        <f t="shared" si="348"/>
        <v>0</v>
      </c>
      <c r="BU98" s="251"/>
      <c r="BV98" s="251"/>
      <c r="BW98" s="251"/>
      <c r="BX98" s="238">
        <f t="shared" si="462"/>
        <v>0</v>
      </c>
      <c r="BY98" s="251"/>
      <c r="BZ98" s="251"/>
      <c r="CA98" s="251"/>
      <c r="CB98" s="238">
        <f t="shared" si="463"/>
        <v>0</v>
      </c>
      <c r="CC98" s="251"/>
      <c r="CD98" s="251"/>
      <c r="CE98" s="251"/>
      <c r="CF98" s="238">
        <f t="shared" si="464"/>
        <v>0</v>
      </c>
      <c r="CG98" s="251"/>
      <c r="CH98" s="251"/>
      <c r="CI98" s="251"/>
      <c r="CJ98" s="251">
        <f t="shared" si="390"/>
        <v>0</v>
      </c>
      <c r="CK98" s="238">
        <f t="shared" si="465"/>
        <v>0</v>
      </c>
      <c r="CL98" s="251"/>
      <c r="CM98" s="251"/>
      <c r="CN98" s="251"/>
      <c r="CO98" s="238">
        <f t="shared" si="427"/>
        <v>0</v>
      </c>
      <c r="CP98" s="251"/>
      <c r="CQ98" s="251"/>
      <c r="CR98" s="251"/>
      <c r="CS98" s="238">
        <f t="shared" si="428"/>
        <v>0</v>
      </c>
      <c r="CT98" s="251"/>
      <c r="CU98" s="251"/>
      <c r="CV98" s="251"/>
      <c r="CW98" s="238">
        <f t="shared" si="445"/>
        <v>0</v>
      </c>
      <c r="CX98" s="251"/>
      <c r="CY98" s="251"/>
      <c r="CZ98" s="251"/>
      <c r="DA98" s="251">
        <f t="shared" si="391"/>
        <v>0</v>
      </c>
      <c r="DB98" s="238">
        <f t="shared" si="349"/>
        <v>0</v>
      </c>
      <c r="DC98" s="251"/>
      <c r="DD98" s="251">
        <f t="shared" si="466"/>
        <v>0</v>
      </c>
      <c r="DE98" s="238"/>
      <c r="DF98" s="238"/>
      <c r="DG98" s="243">
        <f t="shared" si="467"/>
        <v>0</v>
      </c>
      <c r="DH98" s="244"/>
      <c r="DI98" s="250"/>
      <c r="DJ98" s="250"/>
      <c r="DK98" s="250">
        <f t="shared" si="350"/>
        <v>0</v>
      </c>
      <c r="DL98" s="250">
        <f t="shared" si="351"/>
        <v>0</v>
      </c>
      <c r="DM98" s="250"/>
      <c r="DN98" s="250"/>
      <c r="DO98" s="250"/>
      <c r="DP98" s="238">
        <f t="shared" si="352"/>
        <v>0</v>
      </c>
      <c r="DQ98" s="250"/>
      <c r="DR98" s="250"/>
      <c r="DS98" s="250"/>
      <c r="DT98" s="238">
        <f t="shared" si="468"/>
        <v>0</v>
      </c>
      <c r="DU98" s="250"/>
      <c r="DV98" s="250"/>
      <c r="DW98" s="250"/>
      <c r="DX98" s="238">
        <f t="shared" si="266"/>
        <v>0</v>
      </c>
      <c r="DY98" s="250"/>
      <c r="DZ98" s="250"/>
      <c r="EA98" s="250"/>
      <c r="EB98" s="238">
        <f t="shared" si="267"/>
        <v>0</v>
      </c>
      <c r="EC98" s="250"/>
      <c r="ED98" s="250"/>
      <c r="EE98" s="250"/>
      <c r="EF98" s="265">
        <f t="shared" si="469"/>
        <v>0</v>
      </c>
      <c r="EG98" s="259">
        <f t="shared" si="353"/>
        <v>0</v>
      </c>
      <c r="EH98" s="250"/>
      <c r="EI98" s="250"/>
      <c r="EJ98" s="250"/>
      <c r="EK98" s="238">
        <f t="shared" si="470"/>
        <v>0</v>
      </c>
      <c r="EL98" s="250"/>
      <c r="EM98" s="250"/>
      <c r="EN98" s="250"/>
      <c r="EO98" s="238">
        <f t="shared" si="471"/>
        <v>0</v>
      </c>
      <c r="EP98" s="250"/>
      <c r="EQ98" s="250"/>
      <c r="ER98" s="250"/>
      <c r="ES98" s="238">
        <f t="shared" si="268"/>
        <v>0</v>
      </c>
      <c r="ET98" s="250"/>
      <c r="EU98" s="250"/>
      <c r="EV98" s="250"/>
      <c r="EW98" s="265">
        <f t="shared" si="472"/>
        <v>0</v>
      </c>
      <c r="EX98" s="260">
        <f t="shared" si="269"/>
        <v>0</v>
      </c>
      <c r="EY98" s="238">
        <f t="shared" si="354"/>
        <v>0</v>
      </c>
      <c r="EZ98" s="250">
        <f t="shared" si="473"/>
        <v>0</v>
      </c>
      <c r="FA98" s="238"/>
      <c r="FB98" s="238"/>
      <c r="FC98" s="246">
        <f t="shared" si="474"/>
        <v>0</v>
      </c>
      <c r="FD98" s="244"/>
      <c r="FE98" s="250"/>
      <c r="FF98" s="250"/>
      <c r="FG98" s="250">
        <f t="shared" si="355"/>
        <v>0</v>
      </c>
      <c r="FH98" s="250">
        <f t="shared" si="356"/>
        <v>0</v>
      </c>
      <c r="FI98" s="250"/>
      <c r="FJ98" s="250"/>
      <c r="FK98" s="250"/>
      <c r="FL98" s="238">
        <f t="shared" si="357"/>
        <v>0</v>
      </c>
      <c r="FM98" s="250"/>
      <c r="FN98" s="250"/>
      <c r="FO98" s="250"/>
      <c r="FP98" s="238">
        <f t="shared" si="475"/>
        <v>0</v>
      </c>
      <c r="FQ98" s="250"/>
      <c r="FR98" s="250"/>
      <c r="FS98" s="250"/>
      <c r="FT98" s="238">
        <f t="shared" si="271"/>
        <v>0</v>
      </c>
      <c r="FU98" s="250"/>
      <c r="FV98" s="250"/>
      <c r="FW98" s="250"/>
      <c r="FX98" s="238">
        <f t="shared" si="272"/>
        <v>0</v>
      </c>
      <c r="FY98" s="250"/>
      <c r="FZ98" s="250"/>
      <c r="GA98" s="250"/>
      <c r="GB98" s="265">
        <f t="shared" si="476"/>
        <v>0</v>
      </c>
      <c r="GC98" s="259">
        <f t="shared" si="358"/>
        <v>0</v>
      </c>
      <c r="GD98" s="250"/>
      <c r="GE98" s="250"/>
      <c r="GF98" s="250"/>
      <c r="GG98" s="238">
        <f t="shared" si="477"/>
        <v>0</v>
      </c>
      <c r="GH98" s="267"/>
      <c r="GI98" s="267"/>
      <c r="GJ98" s="267"/>
      <c r="GK98" s="238">
        <f t="shared" si="274"/>
        <v>0</v>
      </c>
      <c r="GL98" s="267"/>
      <c r="GM98" s="267"/>
      <c r="GN98" s="250"/>
      <c r="GO98" s="238">
        <f t="shared" si="275"/>
        <v>0</v>
      </c>
      <c r="GP98" s="250"/>
      <c r="GQ98" s="250"/>
      <c r="GR98" s="250"/>
      <c r="GS98" s="265">
        <f t="shared" si="478"/>
        <v>0</v>
      </c>
      <c r="GT98" s="260">
        <f t="shared" si="276"/>
        <v>0</v>
      </c>
      <c r="GU98" s="238">
        <f t="shared" si="359"/>
        <v>0</v>
      </c>
      <c r="GV98" s="250">
        <f t="shared" si="479"/>
        <v>0</v>
      </c>
      <c r="GW98" s="238"/>
      <c r="GX98" s="238"/>
      <c r="GY98" s="246">
        <f t="shared" si="480"/>
        <v>0</v>
      </c>
      <c r="GZ98" s="244"/>
      <c r="HA98" s="244"/>
      <c r="HB98" s="250"/>
      <c r="HC98" s="250"/>
      <c r="HD98" s="250">
        <f t="shared" si="392"/>
        <v>0</v>
      </c>
      <c r="HE98" s="250">
        <f t="shared" si="360"/>
        <v>0</v>
      </c>
      <c r="HF98" s="250"/>
      <c r="HG98" s="250"/>
      <c r="HH98" s="238"/>
      <c r="HI98" s="238">
        <f t="shared" si="361"/>
        <v>0</v>
      </c>
      <c r="HJ98" s="250"/>
      <c r="HK98" s="250"/>
      <c r="HL98" s="250"/>
      <c r="HM98" s="238">
        <f t="shared" si="481"/>
        <v>0</v>
      </c>
      <c r="HN98" s="250"/>
      <c r="HO98" s="250"/>
      <c r="HP98" s="250"/>
      <c r="HQ98" s="238">
        <f t="shared" si="278"/>
        <v>0</v>
      </c>
      <c r="HR98" s="250"/>
      <c r="HS98" s="250"/>
      <c r="HT98" s="250"/>
      <c r="HU98" s="238">
        <f t="shared" si="279"/>
        <v>0</v>
      </c>
      <c r="HV98" s="250"/>
      <c r="HW98" s="250"/>
      <c r="HX98" s="250"/>
      <c r="HY98" s="265">
        <f t="shared" si="482"/>
        <v>0</v>
      </c>
      <c r="HZ98" s="259">
        <f t="shared" si="280"/>
        <v>0</v>
      </c>
      <c r="IA98" s="250"/>
      <c r="IB98" s="250"/>
      <c r="IC98" s="250"/>
      <c r="ID98" s="238">
        <f t="shared" si="483"/>
        <v>0</v>
      </c>
      <c r="IE98" s="250"/>
      <c r="IF98" s="250"/>
      <c r="IG98" s="250"/>
      <c r="IH98" s="238">
        <f t="shared" si="282"/>
        <v>0</v>
      </c>
      <c r="II98" s="250"/>
      <c r="IJ98" s="250"/>
      <c r="IK98" s="250"/>
      <c r="IL98" s="238">
        <f t="shared" si="283"/>
        <v>0</v>
      </c>
      <c r="IM98" s="250"/>
      <c r="IN98" s="250"/>
      <c r="IO98" s="250"/>
      <c r="IP98" s="265">
        <f t="shared" si="284"/>
        <v>0</v>
      </c>
      <c r="IQ98" s="260">
        <f t="shared" si="285"/>
        <v>0</v>
      </c>
      <c r="IR98" s="238">
        <f t="shared" si="362"/>
        <v>0</v>
      </c>
      <c r="IS98" s="250">
        <f t="shared" si="484"/>
        <v>0</v>
      </c>
      <c r="IT98" s="238"/>
      <c r="IU98" s="238"/>
      <c r="IV98" s="246">
        <f t="shared" si="286"/>
        <v>0</v>
      </c>
      <c r="IW98" s="244"/>
      <c r="IX98" s="254"/>
      <c r="IY98" s="254"/>
      <c r="IZ98" s="247"/>
      <c r="JA98" s="254"/>
      <c r="JB98" s="254"/>
      <c r="JC98" s="254"/>
      <c r="JD98" s="254"/>
      <c r="JE98" s="254"/>
      <c r="JF98" s="254"/>
      <c r="JG98" s="254"/>
      <c r="JH98" s="254"/>
      <c r="JI98" s="247">
        <f t="shared" si="394"/>
        <v>0</v>
      </c>
      <c r="JJ98" s="254"/>
      <c r="JK98" s="254"/>
      <c r="JL98" s="254"/>
      <c r="JM98" s="247"/>
      <c r="JN98" s="254"/>
      <c r="JO98" s="254"/>
      <c r="JP98" s="254"/>
      <c r="JQ98" s="247">
        <f t="shared" si="393"/>
        <v>0</v>
      </c>
      <c r="JR98" s="254"/>
      <c r="JS98" s="254"/>
      <c r="JT98" s="254"/>
      <c r="JU98" s="270"/>
      <c r="JV98" s="261">
        <f t="shared" si="395"/>
        <v>0</v>
      </c>
      <c r="JW98" s="558"/>
      <c r="JX98" s="588"/>
      <c r="JY98" s="589"/>
      <c r="JZ98" s="571"/>
      <c r="KA98" s="254"/>
      <c r="KB98" s="247">
        <f>JW98+JZ98+KA98</f>
        <v>0</v>
      </c>
      <c r="KC98" s="254"/>
      <c r="KD98" s="254"/>
      <c r="KE98" s="254"/>
      <c r="KF98" s="247"/>
      <c r="KG98" s="254"/>
      <c r="KH98" s="254"/>
      <c r="KI98" s="254"/>
      <c r="KJ98" s="247">
        <f t="shared" si="396"/>
        <v>0</v>
      </c>
      <c r="KK98" s="254"/>
      <c r="KL98" s="254"/>
      <c r="KM98" s="254"/>
      <c r="KN98" s="270"/>
      <c r="KO98" s="262">
        <f>JI98+KF98+KJ98+KN98</f>
        <v>0</v>
      </c>
      <c r="KP98" s="247"/>
      <c r="KQ98" s="254">
        <f>JE98-JV98</f>
        <v>0</v>
      </c>
      <c r="KR98" s="247"/>
      <c r="KS98" s="248"/>
      <c r="KT98" s="211">
        <f>JV98-KO98</f>
        <v>0</v>
      </c>
      <c r="KU98" s="211"/>
      <c r="KV98" s="211"/>
      <c r="KW98" s="211"/>
      <c r="KX98" s="211"/>
      <c r="KY98" s="211"/>
      <c r="KZ98" s="211"/>
      <c r="LA98" s="211"/>
      <c r="LB98" s="211"/>
      <c r="LC98" s="211"/>
      <c r="LD98" s="211"/>
      <c r="LF98" s="193"/>
      <c r="LG98" s="193"/>
      <c r="LH98" s="194">
        <f t="shared" si="363"/>
        <v>0</v>
      </c>
      <c r="LI98" s="193">
        <f t="shared" si="364"/>
        <v>0</v>
      </c>
      <c r="LJ98" s="193"/>
      <c r="LK98" s="193"/>
      <c r="LL98" s="193"/>
      <c r="LM98" s="194">
        <f t="shared" si="365"/>
        <v>0</v>
      </c>
      <c r="LN98" s="193"/>
      <c r="LO98" s="193"/>
      <c r="LP98" s="193"/>
      <c r="LQ98" s="194">
        <f t="shared" si="408"/>
        <v>0</v>
      </c>
      <c r="LR98" s="193"/>
      <c r="LS98" s="193"/>
      <c r="LT98" s="193"/>
      <c r="LU98" s="194">
        <f t="shared" si="288"/>
        <v>0</v>
      </c>
      <c r="LV98" s="193"/>
      <c r="LW98" s="193"/>
      <c r="LX98" s="193"/>
      <c r="LY98" s="194">
        <f t="shared" si="289"/>
        <v>0</v>
      </c>
      <c r="LZ98" s="193"/>
      <c r="MA98" s="193"/>
      <c r="MB98" s="193"/>
      <c r="MC98" s="123">
        <f t="shared" si="452"/>
        <v>0</v>
      </c>
      <c r="MD98" s="121">
        <f t="shared" si="366"/>
        <v>0</v>
      </c>
      <c r="ME98" s="193"/>
      <c r="MF98" s="193"/>
      <c r="MG98" s="193"/>
      <c r="MH98" s="194">
        <f t="shared" si="429"/>
        <v>0</v>
      </c>
      <c r="MI98" s="193"/>
      <c r="MJ98" s="193"/>
      <c r="MK98" s="193"/>
      <c r="ML98" s="194">
        <f t="shared" si="430"/>
        <v>0</v>
      </c>
      <c r="MM98" s="193"/>
      <c r="MN98" s="193"/>
      <c r="MO98" s="193"/>
      <c r="MP98" s="194">
        <f t="shared" si="491"/>
        <v>0</v>
      </c>
      <c r="MQ98" s="193"/>
      <c r="MR98" s="193"/>
      <c r="MS98" s="193"/>
      <c r="MT98" s="123">
        <f t="shared" si="293"/>
        <v>0</v>
      </c>
      <c r="MU98" s="121">
        <f t="shared" si="367"/>
        <v>0</v>
      </c>
      <c r="MV98" s="17">
        <f t="shared" si="368"/>
        <v>0</v>
      </c>
      <c r="MW98" s="193">
        <f t="shared" si="453"/>
        <v>0</v>
      </c>
      <c r="MX98" s="194"/>
      <c r="MY98" s="194"/>
      <c r="MZ98" s="115">
        <f t="shared" si="485"/>
        <v>0</v>
      </c>
      <c r="NB98" s="193"/>
      <c r="NC98" s="193"/>
      <c r="ND98" s="194">
        <f t="shared" si="369"/>
        <v>0</v>
      </c>
      <c r="NE98" s="193"/>
      <c r="NF98" s="193"/>
      <c r="NG98" s="193"/>
      <c r="NH98" s="193"/>
      <c r="NI98" s="194">
        <f t="shared" si="370"/>
        <v>0</v>
      </c>
      <c r="NJ98" s="193"/>
      <c r="NK98" s="193"/>
      <c r="NL98" s="193"/>
      <c r="NM98" s="194">
        <f t="shared" si="410"/>
        <v>0</v>
      </c>
      <c r="NN98" s="193"/>
      <c r="NO98" s="193"/>
      <c r="NP98" s="193"/>
      <c r="NQ98" s="194">
        <f t="shared" si="295"/>
        <v>0</v>
      </c>
      <c r="NR98" s="193"/>
      <c r="NS98" s="193"/>
      <c r="NT98" s="193"/>
      <c r="NU98" s="194">
        <f t="shared" si="296"/>
        <v>0</v>
      </c>
      <c r="NV98" s="193"/>
      <c r="NW98" s="193"/>
      <c r="NX98" s="193"/>
      <c r="NY98" s="123">
        <f t="shared" si="454"/>
        <v>0</v>
      </c>
      <c r="NZ98" s="121">
        <f t="shared" si="297"/>
        <v>0</v>
      </c>
      <c r="OA98" s="193"/>
      <c r="OB98" s="193"/>
      <c r="OC98" s="193"/>
      <c r="OD98" s="194">
        <f t="shared" si="411"/>
        <v>0</v>
      </c>
      <c r="OE98" s="189"/>
      <c r="OF98" s="189"/>
      <c r="OG98" s="189"/>
      <c r="OH98" s="194">
        <f t="shared" si="299"/>
        <v>0</v>
      </c>
      <c r="OI98" s="193"/>
      <c r="OJ98" s="193"/>
      <c r="OK98" s="193"/>
      <c r="OL98" s="194">
        <f t="shared" si="300"/>
        <v>0</v>
      </c>
      <c r="OM98" s="193"/>
      <c r="ON98" s="193"/>
      <c r="OO98" s="193"/>
      <c r="OP98" s="123">
        <f t="shared" si="455"/>
        <v>0</v>
      </c>
      <c r="OQ98" s="122">
        <f t="shared" si="301"/>
        <v>0</v>
      </c>
      <c r="OR98" s="17">
        <f t="shared" si="371"/>
        <v>0</v>
      </c>
      <c r="OS98" s="193">
        <f t="shared" si="456"/>
        <v>0</v>
      </c>
      <c r="OT98" s="194"/>
      <c r="OU98" s="194"/>
      <c r="OV98" s="115">
        <f t="shared" si="302"/>
        <v>0</v>
      </c>
      <c r="OX98" s="193"/>
      <c r="OY98" s="193"/>
      <c r="OZ98" s="194">
        <f t="shared" si="372"/>
        <v>0</v>
      </c>
      <c r="PA98" s="193">
        <f t="shared" si="373"/>
        <v>0</v>
      </c>
      <c r="PB98" s="193"/>
      <c r="PC98" s="193"/>
      <c r="PD98" s="193"/>
      <c r="PE98" s="194">
        <f t="shared" si="374"/>
        <v>0</v>
      </c>
      <c r="PF98" s="193"/>
      <c r="PG98" s="193"/>
      <c r="PH98" s="193"/>
      <c r="PI98" s="194">
        <f t="shared" si="412"/>
        <v>0</v>
      </c>
      <c r="PJ98" s="193"/>
      <c r="PK98" s="193"/>
      <c r="PL98" s="193"/>
      <c r="PM98" s="194">
        <f t="shared" si="304"/>
        <v>0</v>
      </c>
      <c r="PN98" s="193"/>
      <c r="PO98" s="193"/>
      <c r="PP98" s="193"/>
      <c r="PQ98" s="194">
        <f t="shared" si="305"/>
        <v>0</v>
      </c>
      <c r="PR98" s="193"/>
      <c r="PS98" s="193"/>
      <c r="PT98" s="193"/>
      <c r="PU98" s="123">
        <f t="shared" si="457"/>
        <v>0</v>
      </c>
      <c r="PV98" s="121">
        <f t="shared" si="375"/>
        <v>0</v>
      </c>
      <c r="PW98" s="193"/>
      <c r="PX98" s="193"/>
      <c r="PY98" s="193"/>
      <c r="PZ98" s="194">
        <f t="shared" si="433"/>
        <v>0</v>
      </c>
      <c r="QA98" s="193"/>
      <c r="QB98" s="193"/>
      <c r="QC98" s="193"/>
      <c r="QD98" s="194">
        <f t="shared" si="434"/>
        <v>0</v>
      </c>
      <c r="QE98" s="193"/>
      <c r="QF98" s="193"/>
      <c r="QG98" s="193"/>
      <c r="QH98" s="194">
        <f t="shared" si="308"/>
        <v>0</v>
      </c>
      <c r="QI98" s="193"/>
      <c r="QJ98" s="193"/>
      <c r="QK98" s="193"/>
      <c r="QL98" s="123">
        <f t="shared" si="309"/>
        <v>0</v>
      </c>
      <c r="QM98" s="122">
        <f t="shared" si="310"/>
        <v>0</v>
      </c>
      <c r="QN98" s="17">
        <f t="shared" si="376"/>
        <v>0</v>
      </c>
      <c r="QO98" s="193">
        <f t="shared" si="458"/>
        <v>0</v>
      </c>
      <c r="QP98" s="194"/>
      <c r="QQ98" s="194"/>
      <c r="QR98" s="115">
        <f t="shared" si="486"/>
        <v>0</v>
      </c>
      <c r="QT98" s="193"/>
      <c r="QU98" s="193"/>
      <c r="QV98" s="194">
        <f t="shared" si="377"/>
        <v>0</v>
      </c>
      <c r="QW98" s="193">
        <f t="shared" si="378"/>
        <v>0</v>
      </c>
      <c r="QX98" s="193"/>
      <c r="QY98" s="193"/>
      <c r="QZ98" s="193"/>
      <c r="RA98" s="194">
        <f t="shared" si="379"/>
        <v>0</v>
      </c>
      <c r="RB98" s="193"/>
      <c r="RC98" s="193"/>
      <c r="RD98" s="193"/>
      <c r="RE98" s="194">
        <f t="shared" si="414"/>
        <v>0</v>
      </c>
      <c r="RF98" s="193"/>
      <c r="RG98" s="193"/>
      <c r="RH98" s="193"/>
      <c r="RI98" s="194">
        <f t="shared" si="312"/>
        <v>0</v>
      </c>
      <c r="RJ98" s="193"/>
      <c r="RK98" s="193"/>
      <c r="RL98" s="193"/>
      <c r="RM98" s="194">
        <f t="shared" si="313"/>
        <v>0</v>
      </c>
      <c r="RN98" s="193"/>
      <c r="RO98" s="193"/>
      <c r="RP98" s="193"/>
      <c r="RQ98" s="123">
        <f t="shared" si="314"/>
        <v>0</v>
      </c>
      <c r="RR98" s="121">
        <f t="shared" si="380"/>
        <v>0</v>
      </c>
      <c r="RS98" s="193"/>
      <c r="RT98" s="193"/>
      <c r="RU98" s="193"/>
      <c r="RV98" s="194">
        <f t="shared" si="435"/>
        <v>0</v>
      </c>
      <c r="RW98" s="193"/>
      <c r="RX98" s="193"/>
      <c r="RY98" s="193"/>
      <c r="RZ98" s="194">
        <f t="shared" si="436"/>
        <v>0</v>
      </c>
      <c r="SA98" s="193"/>
      <c r="SB98" s="193"/>
      <c r="SC98" s="193"/>
      <c r="SD98" s="194">
        <f t="shared" si="317"/>
        <v>0</v>
      </c>
      <c r="SE98" s="193"/>
      <c r="SF98" s="193"/>
      <c r="SG98" s="193"/>
      <c r="SH98" s="123">
        <f t="shared" si="318"/>
        <v>0</v>
      </c>
      <c r="SI98" s="122">
        <f t="shared" si="319"/>
        <v>0</v>
      </c>
      <c r="SJ98" s="17">
        <f t="shared" si="381"/>
        <v>0</v>
      </c>
      <c r="SK98" s="193">
        <f t="shared" si="459"/>
        <v>0</v>
      </c>
      <c r="SL98" s="194"/>
      <c r="SM98" s="194"/>
      <c r="SN98" s="115">
        <f t="shared" si="487"/>
        <v>0</v>
      </c>
      <c r="SP98" s="193"/>
      <c r="SQ98" s="193"/>
      <c r="SR98" s="194">
        <f t="shared" si="382"/>
        <v>0</v>
      </c>
      <c r="SS98" s="193">
        <f t="shared" si="383"/>
        <v>0</v>
      </c>
      <c r="ST98" s="193"/>
      <c r="SU98" s="193"/>
      <c r="SV98" s="193"/>
      <c r="SW98" s="194">
        <f t="shared" si="384"/>
        <v>0</v>
      </c>
      <c r="SX98" s="193"/>
      <c r="SY98" s="193"/>
      <c r="SZ98" s="193"/>
      <c r="TA98" s="194">
        <f t="shared" si="437"/>
        <v>0</v>
      </c>
      <c r="TB98" s="193"/>
      <c r="TC98" s="193"/>
      <c r="TD98" s="193"/>
      <c r="TE98" s="194">
        <f t="shared" si="438"/>
        <v>0</v>
      </c>
      <c r="TF98" s="193"/>
      <c r="TG98" s="193"/>
      <c r="TH98" s="193"/>
      <c r="TI98" s="194">
        <f t="shared" si="439"/>
        <v>0</v>
      </c>
      <c r="TJ98" s="193"/>
      <c r="TK98" s="193"/>
      <c r="TL98" s="193"/>
      <c r="TM98" s="123">
        <f t="shared" si="323"/>
        <v>0</v>
      </c>
      <c r="TN98" s="121">
        <f t="shared" si="440"/>
        <v>0</v>
      </c>
      <c r="TO98" s="193"/>
      <c r="TP98" s="193"/>
      <c r="TQ98" s="193"/>
      <c r="TR98" s="194">
        <f t="shared" si="441"/>
        <v>0</v>
      </c>
      <c r="TS98" s="193"/>
      <c r="TT98" s="193"/>
      <c r="TU98" s="193"/>
      <c r="TV98" s="194">
        <f t="shared" si="442"/>
        <v>0</v>
      </c>
      <c r="TW98" s="193"/>
      <c r="TX98" s="193"/>
      <c r="TY98" s="193"/>
      <c r="TZ98" s="194">
        <f t="shared" si="443"/>
        <v>0</v>
      </c>
      <c r="UA98" s="193"/>
      <c r="UB98" s="193"/>
      <c r="UC98" s="193"/>
      <c r="UD98" s="123">
        <f t="shared" si="328"/>
        <v>0</v>
      </c>
      <c r="UE98" s="122">
        <f t="shared" si="444"/>
        <v>0</v>
      </c>
      <c r="UF98" s="17">
        <f t="shared" si="385"/>
        <v>0</v>
      </c>
      <c r="UG98" s="193">
        <f t="shared" si="460"/>
        <v>0</v>
      </c>
      <c r="UH98" s="194"/>
      <c r="UI98" s="194"/>
      <c r="UJ98" s="194"/>
      <c r="UK98" s="115">
        <f t="shared" si="488"/>
        <v>0</v>
      </c>
      <c r="UL98" s="115">
        <f>CK98+EG98+GC98+HZ98+JV98+MD98+NZ98+PV98+RR98+TN98</f>
        <v>0</v>
      </c>
      <c r="UM98" s="115">
        <f>UL98-AF98</f>
        <v>0</v>
      </c>
      <c r="UN98" s="115">
        <f>DB98+EX98+GT98+IQ98+KO98+MU98+OQ98+QM98+SI98+UE98</f>
        <v>0</v>
      </c>
      <c r="UO98" s="115">
        <f>UN98-AW98</f>
        <v>0</v>
      </c>
      <c r="UP98" s="115"/>
      <c r="UQ98" s="115"/>
      <c r="UR98" s="115">
        <f>BU98+DQ98+FM98+HJ98+JF98+LN98+NJ98+PF98+RB98+SX98</f>
        <v>0</v>
      </c>
      <c r="US98" s="115">
        <f>UR98-P98</f>
        <v>0</v>
      </c>
      <c r="UT98" s="115"/>
      <c r="UU98" s="115"/>
      <c r="UV98" s="115"/>
      <c r="UW98" s="115">
        <f>H98</f>
        <v>0</v>
      </c>
      <c r="UX98" s="115">
        <f>AF98</f>
        <v>0</v>
      </c>
      <c r="UY98" s="115"/>
      <c r="UZ98" s="115"/>
      <c r="VA98" s="130">
        <f t="shared" si="386"/>
        <v>0</v>
      </c>
      <c r="VB98" s="193">
        <f>BM98+DI98+FE98+HB98+IX98+LF98+NB98+OX98+QT98+SP98</f>
        <v>0</v>
      </c>
      <c r="VC98" s="193">
        <f>BN98+DJ98+FF98+HC98+IY98+LG98+NC98+OY98+QU98+SQ98</f>
        <v>0</v>
      </c>
      <c r="VD98" s="194">
        <f t="shared" si="330"/>
        <v>0</v>
      </c>
      <c r="VE98" s="193">
        <f t="shared" si="387"/>
        <v>0</v>
      </c>
      <c r="VF98" s="193"/>
      <c r="VG98" s="193"/>
      <c r="VH98" s="193"/>
      <c r="VI98" s="194">
        <f t="shared" si="388"/>
        <v>0</v>
      </c>
      <c r="VJ98" s="193"/>
      <c r="VK98" s="193"/>
      <c r="VL98" s="193"/>
      <c r="VM98" s="194">
        <f t="shared" si="418"/>
        <v>0</v>
      </c>
      <c r="VN98" s="193"/>
      <c r="VO98" s="193"/>
      <c r="VP98" s="193"/>
      <c r="VQ98" s="194">
        <f t="shared" si="332"/>
        <v>0</v>
      </c>
      <c r="VR98" s="193"/>
      <c r="VS98" s="193"/>
      <c r="VT98" s="193"/>
      <c r="VU98" s="194">
        <f t="shared" si="333"/>
        <v>0</v>
      </c>
      <c r="VV98" s="193"/>
      <c r="VW98" s="193"/>
      <c r="VX98" s="193"/>
      <c r="VY98" s="193"/>
      <c r="VZ98" s="121">
        <f t="shared" si="334"/>
        <v>0</v>
      </c>
      <c r="WA98" s="193"/>
      <c r="WB98" s="193"/>
      <c r="WC98" s="193"/>
      <c r="WD98" s="194">
        <f t="shared" si="419"/>
        <v>0</v>
      </c>
      <c r="WE98" s="189"/>
      <c r="WF98" s="189"/>
      <c r="WG98" s="189"/>
      <c r="WH98" s="194">
        <f t="shared" si="336"/>
        <v>0</v>
      </c>
      <c r="WI98" s="189"/>
      <c r="WJ98" s="189"/>
      <c r="WK98" s="193"/>
      <c r="WL98" s="194">
        <f t="shared" si="337"/>
        <v>0</v>
      </c>
      <c r="WM98" s="193"/>
      <c r="WN98" s="193"/>
      <c r="WO98" s="193"/>
      <c r="WP98" s="193"/>
      <c r="WQ98" s="122">
        <f t="shared" si="338"/>
        <v>0</v>
      </c>
      <c r="WR98" s="129">
        <f t="shared" si="389"/>
        <v>0</v>
      </c>
      <c r="WS98" s="120"/>
      <c r="WT98" s="194"/>
      <c r="WU98" s="194"/>
      <c r="WV98" s="115">
        <f t="shared" si="339"/>
        <v>0</v>
      </c>
      <c r="WY98" s="115">
        <f>VI98-BT98-DP98-FL98-HI98-JE98-LM98-NI98-PE98-RA98-SW98</f>
        <v>0</v>
      </c>
      <c r="WZ98" s="115">
        <f>VD98-BO98-DK98-FG98-HD98-IZ98-LH98-ND98-OZ98-QV98-SR98</f>
        <v>0</v>
      </c>
    </row>
    <row r="99" spans="1:624" s="116" customFormat="1" ht="13.5" hidden="1" x14ac:dyDescent="0.25">
      <c r="A99" s="444"/>
      <c r="B99" s="416" t="s">
        <v>194</v>
      </c>
      <c r="C99" s="419"/>
      <c r="D99" s="416"/>
      <c r="E99" s="416"/>
      <c r="F99" s="257"/>
      <c r="G99" s="335" t="s">
        <v>195</v>
      </c>
      <c r="H99" s="250">
        <f>BM99+DI99+FE99+HB99+IX99+LF99+NB99+OX99+QT99+SP99</f>
        <v>621000</v>
      </c>
      <c r="I99" s="250">
        <f>BN99+DJ99+FF99+HC99+IY99+LG99+NC99+OY99+QU99+SQ99</f>
        <v>0</v>
      </c>
      <c r="J99" s="238">
        <f t="shared" si="340"/>
        <v>621000</v>
      </c>
      <c r="K99" s="250">
        <f t="shared" si="341"/>
        <v>621000</v>
      </c>
      <c r="L99" s="250"/>
      <c r="M99" s="250"/>
      <c r="N99" s="250"/>
      <c r="O99" s="238">
        <f t="shared" si="342"/>
        <v>621000</v>
      </c>
      <c r="P99" s="250">
        <f>BU99+DQ99+FM99+HJ99+JF99+LN99+NJ99+PF99+RB99+SX99</f>
        <v>0</v>
      </c>
      <c r="Q99" s="250">
        <f>BV99+DR99+FN99+HK99+JG99+LO99+NK99+PG99+RC99+SY99</f>
        <v>0</v>
      </c>
      <c r="R99" s="250">
        <f>BW99+DS99+FO99+HL99+JH99+LP99+NL99+PH99+RD99+SZ99</f>
        <v>0</v>
      </c>
      <c r="S99" s="238">
        <f t="shared" si="254"/>
        <v>0</v>
      </c>
      <c r="T99" s="250">
        <f>BY99+DU99+FQ99+HN99+JJ99+LR99+NN99+PJ99+RF99+TB99</f>
        <v>0</v>
      </c>
      <c r="U99" s="250">
        <f>BZ99+DV99+FR99+HO99+JK99+LS99+NO99+PK99+RG99+TC99</f>
        <v>0</v>
      </c>
      <c r="V99" s="250">
        <f>CA99+DW99+FS99+HP99+JL99+LT99+NP99+PL99+RH99+TD99</f>
        <v>0</v>
      </c>
      <c r="W99" s="238">
        <f t="shared" si="255"/>
        <v>0</v>
      </c>
      <c r="X99" s="250">
        <f>CC99+DY99+FU99+HR99+JN99+LV99+NR99+PN99+RJ99+TF99</f>
        <v>0</v>
      </c>
      <c r="Y99" s="250">
        <f>CD99+DZ99+FV99+HS99+JO99+LW99+NS99+PO99+RK99+TG99</f>
        <v>0</v>
      </c>
      <c r="Z99" s="250">
        <f>CE99+EA99+FW99+HT99+JP99+LX99+NT99+PP99+RL99+TH99</f>
        <v>0</v>
      </c>
      <c r="AA99" s="238">
        <f t="shared" si="256"/>
        <v>0</v>
      </c>
      <c r="AB99" s="250">
        <f>CG99+EC99+FY99+HV99+JR99+LZ99+NV99+PR99+RN99+TJ99</f>
        <v>0</v>
      </c>
      <c r="AC99" s="250">
        <f>CH99+ED99+FZ99+HW99+JS99+MA99+NW99+PS99+RO99+TK99</f>
        <v>0</v>
      </c>
      <c r="AD99" s="250">
        <f>CI99+EE99+GA99+HX99+JT99+MB99+NX99+PT99+RP99+TL99</f>
        <v>0</v>
      </c>
      <c r="AE99" s="250">
        <f t="shared" si="257"/>
        <v>0</v>
      </c>
      <c r="AF99" s="238">
        <f t="shared" si="343"/>
        <v>0</v>
      </c>
      <c r="AG99" s="250">
        <f>CL99+EH99+GD99+IA99+JW99+ME99+OA99+PW99+RS99+TO99</f>
        <v>0</v>
      </c>
      <c r="AH99" s="250">
        <f>CM99+EI99+GE99+IB99+JZ99+MF99+OB99+PX99+RT99+TP99</f>
        <v>0</v>
      </c>
      <c r="AI99" s="250">
        <f>CN99+EJ99+GF99+IC99+KA99+MG99+OC99+PY99+RU99+TQ99</f>
        <v>0</v>
      </c>
      <c r="AJ99" s="238">
        <f t="shared" si="258"/>
        <v>0</v>
      </c>
      <c r="AK99" s="250">
        <f>CP99+EL99+GH99+IE99+KC99+MI99+OE99+QA99+RW99+TS99</f>
        <v>0</v>
      </c>
      <c r="AL99" s="250">
        <f>CQ99+EM99+GI99+IF99+KD99+MJ99+OF99+QB99+RX99+TT99</f>
        <v>0</v>
      </c>
      <c r="AM99" s="250">
        <f>CR99+EN99+GJ99+IG99+KE99+MK99+OG99+QC99+RY99+TU99</f>
        <v>0</v>
      </c>
      <c r="AN99" s="238">
        <f t="shared" si="259"/>
        <v>0</v>
      </c>
      <c r="AO99" s="250">
        <f>CT99+EP99+GL99+II99+KG99+MM99+OI99+QE99+SA99+TW99</f>
        <v>0</v>
      </c>
      <c r="AP99" s="250">
        <f>CU99+EQ99+GM99+IJ99+KH99+MN99+OJ99+QF99+SB99+TX99</f>
        <v>0</v>
      </c>
      <c r="AQ99" s="250">
        <f>CV99+ER99+GN99+IK99+KI99+MO99+OK99+QG99+SC99+TY99</f>
        <v>0</v>
      </c>
      <c r="AR99" s="238">
        <f t="shared" si="260"/>
        <v>0</v>
      </c>
      <c r="AS99" s="250">
        <f>CX99+ET99+GP99+IM99+KK99+MQ99+OM99+QI99+SE99+UA99</f>
        <v>0</v>
      </c>
      <c r="AT99" s="250">
        <f>CY99+EU99+GQ99+IN99+KL99+MR99+ON99+QJ99+SF99+UB99</f>
        <v>0</v>
      </c>
      <c r="AU99" s="250">
        <f>CZ99+EV99+GR99+IO99+KM99+MS99+OO99+QK99+SG99+UC99</f>
        <v>0</v>
      </c>
      <c r="AV99" s="238">
        <f t="shared" si="261"/>
        <v>0</v>
      </c>
      <c r="AW99" s="238">
        <f t="shared" si="344"/>
        <v>0</v>
      </c>
      <c r="AX99" s="250">
        <f t="shared" si="461"/>
        <v>0</v>
      </c>
      <c r="AY99" s="238">
        <f t="shared" si="345"/>
        <v>621000</v>
      </c>
      <c r="AZ99" s="238">
        <f>DE99+FA99+GW99+IT99+KR99+MX99+OT99+QP99+SL99+UH99</f>
        <v>0</v>
      </c>
      <c r="BA99" s="238">
        <f>DF99+FB99+GX99+IU99+KS99+MY99+OU99+QQ99+SM99+UI99</f>
        <v>0</v>
      </c>
      <c r="BB99" s="239">
        <f>CK99+EG99+GC99+HZ99+JV99+MD99+NZ99+PV99+RR99+TN99</f>
        <v>0</v>
      </c>
      <c r="BC99" s="239">
        <f t="shared" si="450"/>
        <v>0</v>
      </c>
      <c r="BD99" s="238">
        <f>AZ99-DE99-FA99-GW99-IT99-KR99-MX99-OT99-QP99-SL99-UH99</f>
        <v>0</v>
      </c>
      <c r="BE99" s="240"/>
      <c r="BF99" s="241">
        <f t="shared" si="449"/>
        <v>0</v>
      </c>
      <c r="BG99" s="241">
        <f t="shared" si="451"/>
        <v>621000</v>
      </c>
      <c r="BH99" s="242"/>
      <c r="BI99" s="242"/>
      <c r="BJ99" s="241"/>
      <c r="BK99" s="285">
        <v>621000</v>
      </c>
      <c r="BL99" s="251">
        <f>DI99+FE99+HB99+IX99+LF99+NB99+OX99+QT99+SP99</f>
        <v>0</v>
      </c>
      <c r="BM99" s="285">
        <v>621000</v>
      </c>
      <c r="BN99" s="251"/>
      <c r="BO99" s="238">
        <f t="shared" si="346"/>
        <v>621000</v>
      </c>
      <c r="BP99" s="251">
        <f t="shared" si="347"/>
        <v>621000</v>
      </c>
      <c r="BQ99" s="251"/>
      <c r="BR99" s="251"/>
      <c r="BS99" s="251"/>
      <c r="BT99" s="238">
        <f t="shared" si="348"/>
        <v>621000</v>
      </c>
      <c r="BU99" s="251"/>
      <c r="BV99" s="251"/>
      <c r="BW99" s="251"/>
      <c r="BX99" s="238">
        <f t="shared" si="462"/>
        <v>0</v>
      </c>
      <c r="BY99" s="251"/>
      <c r="BZ99" s="251"/>
      <c r="CA99" s="251"/>
      <c r="CB99" s="238">
        <f t="shared" si="463"/>
        <v>0</v>
      </c>
      <c r="CC99" s="251"/>
      <c r="CD99" s="251"/>
      <c r="CE99" s="251"/>
      <c r="CF99" s="238">
        <f t="shared" si="464"/>
        <v>0</v>
      </c>
      <c r="CG99" s="251"/>
      <c r="CH99" s="251"/>
      <c r="CI99" s="251"/>
      <c r="CJ99" s="251">
        <f t="shared" si="390"/>
        <v>0</v>
      </c>
      <c r="CK99" s="238">
        <f t="shared" si="465"/>
        <v>0</v>
      </c>
      <c r="CL99" s="251"/>
      <c r="CM99" s="251"/>
      <c r="CN99" s="251"/>
      <c r="CO99" s="238">
        <f t="shared" si="427"/>
        <v>0</v>
      </c>
      <c r="CP99" s="251"/>
      <c r="CQ99" s="251"/>
      <c r="CR99" s="251"/>
      <c r="CS99" s="238">
        <f t="shared" si="428"/>
        <v>0</v>
      </c>
      <c r="CT99" s="251"/>
      <c r="CU99" s="251"/>
      <c r="CV99" s="251"/>
      <c r="CW99" s="238">
        <f t="shared" si="445"/>
        <v>0</v>
      </c>
      <c r="CX99" s="251"/>
      <c r="CY99" s="251"/>
      <c r="CZ99" s="251"/>
      <c r="DA99" s="251">
        <f t="shared" si="391"/>
        <v>0</v>
      </c>
      <c r="DB99" s="238">
        <f t="shared" si="349"/>
        <v>0</v>
      </c>
      <c r="DC99" s="251"/>
      <c r="DD99" s="251">
        <f t="shared" si="466"/>
        <v>621000</v>
      </c>
      <c r="DE99" s="238"/>
      <c r="DF99" s="238"/>
      <c r="DG99" s="243">
        <f t="shared" si="467"/>
        <v>0</v>
      </c>
      <c r="DH99" s="244"/>
      <c r="DI99" s="250"/>
      <c r="DJ99" s="250"/>
      <c r="DK99" s="250">
        <f t="shared" si="350"/>
        <v>0</v>
      </c>
      <c r="DL99" s="250">
        <f t="shared" si="351"/>
        <v>0</v>
      </c>
      <c r="DM99" s="250"/>
      <c r="DN99" s="250"/>
      <c r="DO99" s="250"/>
      <c r="DP99" s="238">
        <f t="shared" si="352"/>
        <v>0</v>
      </c>
      <c r="DQ99" s="250"/>
      <c r="DR99" s="250"/>
      <c r="DS99" s="250"/>
      <c r="DT99" s="238">
        <f t="shared" si="468"/>
        <v>0</v>
      </c>
      <c r="DU99" s="250"/>
      <c r="DV99" s="250"/>
      <c r="DW99" s="250"/>
      <c r="DX99" s="238">
        <f t="shared" si="266"/>
        <v>0</v>
      </c>
      <c r="DY99" s="250"/>
      <c r="DZ99" s="250"/>
      <c r="EA99" s="250"/>
      <c r="EB99" s="238">
        <f t="shared" si="267"/>
        <v>0</v>
      </c>
      <c r="EC99" s="250"/>
      <c r="ED99" s="318"/>
      <c r="EE99" s="250"/>
      <c r="EF99" s="265">
        <f t="shared" si="469"/>
        <v>0</v>
      </c>
      <c r="EG99" s="259">
        <f t="shared" si="353"/>
        <v>0</v>
      </c>
      <c r="EH99" s="250"/>
      <c r="EI99" s="250"/>
      <c r="EJ99" s="250"/>
      <c r="EK99" s="238">
        <f t="shared" si="470"/>
        <v>0</v>
      </c>
      <c r="EL99" s="250"/>
      <c r="EM99" s="250"/>
      <c r="EN99" s="250"/>
      <c r="EO99" s="238">
        <f t="shared" si="471"/>
        <v>0</v>
      </c>
      <c r="EP99" s="250"/>
      <c r="EQ99" s="250"/>
      <c r="ER99" s="250"/>
      <c r="ES99" s="238">
        <f t="shared" si="268"/>
        <v>0</v>
      </c>
      <c r="ET99" s="250"/>
      <c r="EU99" s="318"/>
      <c r="EV99" s="250"/>
      <c r="EW99" s="265">
        <f t="shared" si="472"/>
        <v>0</v>
      </c>
      <c r="EX99" s="260">
        <f t="shared" si="269"/>
        <v>0</v>
      </c>
      <c r="EY99" s="238">
        <f t="shared" si="354"/>
        <v>0</v>
      </c>
      <c r="EZ99" s="250">
        <f t="shared" si="473"/>
        <v>0</v>
      </c>
      <c r="FA99" s="238"/>
      <c r="FB99" s="238"/>
      <c r="FC99" s="246">
        <f t="shared" si="474"/>
        <v>0</v>
      </c>
      <c r="FD99" s="244"/>
      <c r="FE99" s="250"/>
      <c r="FF99" s="250"/>
      <c r="FG99" s="250">
        <f t="shared" si="355"/>
        <v>0</v>
      </c>
      <c r="FH99" s="250">
        <f t="shared" si="356"/>
        <v>0</v>
      </c>
      <c r="FI99" s="250"/>
      <c r="FJ99" s="250"/>
      <c r="FK99" s="250"/>
      <c r="FL99" s="238">
        <f t="shared" si="357"/>
        <v>0</v>
      </c>
      <c r="FM99" s="250"/>
      <c r="FN99" s="250"/>
      <c r="FO99" s="250"/>
      <c r="FP99" s="238">
        <f t="shared" si="475"/>
        <v>0</v>
      </c>
      <c r="FQ99" s="250"/>
      <c r="FR99" s="250"/>
      <c r="FS99" s="250"/>
      <c r="FT99" s="238">
        <f t="shared" si="271"/>
        <v>0</v>
      </c>
      <c r="FU99" s="250"/>
      <c r="FV99" s="250"/>
      <c r="FW99" s="250"/>
      <c r="FX99" s="238">
        <f t="shared" si="272"/>
        <v>0</v>
      </c>
      <c r="FY99" s="250"/>
      <c r="FZ99" s="250"/>
      <c r="GA99" s="250"/>
      <c r="GB99" s="265">
        <f t="shared" si="476"/>
        <v>0</v>
      </c>
      <c r="GC99" s="259">
        <f t="shared" si="358"/>
        <v>0</v>
      </c>
      <c r="GD99" s="250"/>
      <c r="GE99" s="250"/>
      <c r="GF99" s="250"/>
      <c r="GG99" s="238">
        <f t="shared" si="477"/>
        <v>0</v>
      </c>
      <c r="GH99" s="267"/>
      <c r="GI99" s="267"/>
      <c r="GJ99" s="267"/>
      <c r="GK99" s="238">
        <f t="shared" si="274"/>
        <v>0</v>
      </c>
      <c r="GL99" s="267"/>
      <c r="GM99" s="267"/>
      <c r="GN99" s="250"/>
      <c r="GO99" s="238">
        <f t="shared" si="275"/>
        <v>0</v>
      </c>
      <c r="GP99" s="250"/>
      <c r="GQ99" s="250"/>
      <c r="GR99" s="250"/>
      <c r="GS99" s="265">
        <f t="shared" si="478"/>
        <v>0</v>
      </c>
      <c r="GT99" s="260">
        <f t="shared" si="276"/>
        <v>0</v>
      </c>
      <c r="GU99" s="238">
        <f t="shared" si="359"/>
        <v>0</v>
      </c>
      <c r="GV99" s="250">
        <f t="shared" si="479"/>
        <v>0</v>
      </c>
      <c r="GW99" s="238"/>
      <c r="GX99" s="238"/>
      <c r="GY99" s="246">
        <f t="shared" si="480"/>
        <v>0</v>
      </c>
      <c r="GZ99" s="244"/>
      <c r="HA99" s="244"/>
      <c r="HB99" s="250"/>
      <c r="HC99" s="250"/>
      <c r="HD99" s="250">
        <f t="shared" si="392"/>
        <v>0</v>
      </c>
      <c r="HE99" s="250">
        <f t="shared" si="360"/>
        <v>0</v>
      </c>
      <c r="HF99" s="250"/>
      <c r="HG99" s="250"/>
      <c r="HH99" s="238"/>
      <c r="HI99" s="238">
        <f t="shared" si="361"/>
        <v>0</v>
      </c>
      <c r="HJ99" s="250"/>
      <c r="HK99" s="250"/>
      <c r="HL99" s="250"/>
      <c r="HM99" s="238">
        <f t="shared" si="481"/>
        <v>0</v>
      </c>
      <c r="HN99" s="250"/>
      <c r="HO99" s="250"/>
      <c r="HP99" s="250"/>
      <c r="HQ99" s="238">
        <f t="shared" si="278"/>
        <v>0</v>
      </c>
      <c r="HR99" s="250"/>
      <c r="HS99" s="250"/>
      <c r="HT99" s="250"/>
      <c r="HU99" s="238">
        <f t="shared" si="279"/>
        <v>0</v>
      </c>
      <c r="HV99" s="250"/>
      <c r="HW99" s="250"/>
      <c r="HX99" s="250"/>
      <c r="HY99" s="265">
        <f t="shared" si="482"/>
        <v>0</v>
      </c>
      <c r="HZ99" s="259">
        <f t="shared" si="280"/>
        <v>0</v>
      </c>
      <c r="IA99" s="250"/>
      <c r="IB99" s="250"/>
      <c r="IC99" s="250"/>
      <c r="ID99" s="238">
        <f t="shared" si="483"/>
        <v>0</v>
      </c>
      <c r="IE99" s="250"/>
      <c r="IF99" s="250"/>
      <c r="IG99" s="250"/>
      <c r="IH99" s="238">
        <f t="shared" si="282"/>
        <v>0</v>
      </c>
      <c r="II99" s="250"/>
      <c r="IJ99" s="250"/>
      <c r="IK99" s="250"/>
      <c r="IL99" s="238">
        <f t="shared" si="283"/>
        <v>0</v>
      </c>
      <c r="IM99" s="250"/>
      <c r="IN99" s="250"/>
      <c r="IO99" s="250"/>
      <c r="IP99" s="265">
        <f t="shared" si="284"/>
        <v>0</v>
      </c>
      <c r="IQ99" s="260">
        <f t="shared" si="285"/>
        <v>0</v>
      </c>
      <c r="IR99" s="238">
        <f t="shared" si="362"/>
        <v>0</v>
      </c>
      <c r="IS99" s="250">
        <f t="shared" si="484"/>
        <v>0</v>
      </c>
      <c r="IT99" s="238"/>
      <c r="IU99" s="238"/>
      <c r="IV99" s="246">
        <f t="shared" si="286"/>
        <v>0</v>
      </c>
      <c r="IW99" s="244"/>
      <c r="IX99" s="254"/>
      <c r="IY99" s="254"/>
      <c r="IZ99" s="247"/>
      <c r="JA99" s="254"/>
      <c r="JB99" s="254"/>
      <c r="JC99" s="254"/>
      <c r="JD99" s="254"/>
      <c r="JE99" s="254"/>
      <c r="JF99" s="254"/>
      <c r="JG99" s="254"/>
      <c r="JH99" s="254"/>
      <c r="JI99" s="247">
        <f t="shared" si="394"/>
        <v>0</v>
      </c>
      <c r="JJ99" s="254"/>
      <c r="JK99" s="254"/>
      <c r="JL99" s="254"/>
      <c r="JM99" s="247"/>
      <c r="JN99" s="254"/>
      <c r="JO99" s="254"/>
      <c r="JP99" s="254"/>
      <c r="JQ99" s="247">
        <f t="shared" si="393"/>
        <v>0</v>
      </c>
      <c r="JR99" s="254"/>
      <c r="JS99" s="254"/>
      <c r="JT99" s="254"/>
      <c r="JU99" s="270"/>
      <c r="JV99" s="261">
        <f t="shared" si="395"/>
        <v>0</v>
      </c>
      <c r="JW99" s="558"/>
      <c r="JX99" s="588"/>
      <c r="JY99" s="589"/>
      <c r="JZ99" s="571"/>
      <c r="KA99" s="254"/>
      <c r="KB99" s="247">
        <f>JW99+JZ99+KA99</f>
        <v>0</v>
      </c>
      <c r="KC99" s="254"/>
      <c r="KD99" s="254"/>
      <c r="KE99" s="254"/>
      <c r="KF99" s="247"/>
      <c r="KG99" s="254"/>
      <c r="KH99" s="254"/>
      <c r="KI99" s="254"/>
      <c r="KJ99" s="247">
        <f t="shared" si="396"/>
        <v>0</v>
      </c>
      <c r="KK99" s="254"/>
      <c r="KL99" s="254"/>
      <c r="KM99" s="254"/>
      <c r="KN99" s="270"/>
      <c r="KO99" s="262">
        <f>JI99+KF99+KJ99+KN99</f>
        <v>0</v>
      </c>
      <c r="KP99" s="247"/>
      <c r="KQ99" s="254">
        <f>JE99-JV99</f>
        <v>0</v>
      </c>
      <c r="KR99" s="247"/>
      <c r="KS99" s="248"/>
      <c r="KT99" s="211">
        <f>JV99-KO99</f>
        <v>0</v>
      </c>
      <c r="KU99" s="211"/>
      <c r="KV99" s="211"/>
      <c r="KW99" s="211"/>
      <c r="KX99" s="211"/>
      <c r="KY99" s="211"/>
      <c r="KZ99" s="211"/>
      <c r="LA99" s="211"/>
      <c r="LB99" s="211"/>
      <c r="LC99" s="211"/>
      <c r="LD99" s="211"/>
      <c r="LF99" s="193"/>
      <c r="LG99" s="193"/>
      <c r="LH99" s="194">
        <f t="shared" si="363"/>
        <v>0</v>
      </c>
      <c r="LI99" s="193">
        <f t="shared" si="364"/>
        <v>0</v>
      </c>
      <c r="LJ99" s="193"/>
      <c r="LK99" s="193"/>
      <c r="LL99" s="193"/>
      <c r="LM99" s="194">
        <f t="shared" si="365"/>
        <v>0</v>
      </c>
      <c r="LN99" s="193"/>
      <c r="LO99" s="193"/>
      <c r="LP99" s="193"/>
      <c r="LQ99" s="194">
        <f t="shared" si="408"/>
        <v>0</v>
      </c>
      <c r="LR99" s="193"/>
      <c r="LS99" s="193"/>
      <c r="LT99" s="193"/>
      <c r="LU99" s="194">
        <f t="shared" si="288"/>
        <v>0</v>
      </c>
      <c r="LV99" s="193"/>
      <c r="LW99" s="193"/>
      <c r="LX99" s="193"/>
      <c r="LY99" s="194">
        <f t="shared" si="289"/>
        <v>0</v>
      </c>
      <c r="LZ99" s="193"/>
      <c r="MA99" s="193"/>
      <c r="MB99" s="193"/>
      <c r="MC99" s="123">
        <f t="shared" si="452"/>
        <v>0</v>
      </c>
      <c r="MD99" s="121">
        <f t="shared" si="366"/>
        <v>0</v>
      </c>
      <c r="ME99" s="193"/>
      <c r="MF99" s="193"/>
      <c r="MG99" s="193"/>
      <c r="MH99" s="194">
        <f t="shared" si="429"/>
        <v>0</v>
      </c>
      <c r="MI99" s="193"/>
      <c r="MJ99" s="193"/>
      <c r="MK99" s="193"/>
      <c r="ML99" s="194">
        <f t="shared" si="430"/>
        <v>0</v>
      </c>
      <c r="MM99" s="193"/>
      <c r="MN99" s="193"/>
      <c r="MO99" s="193"/>
      <c r="MP99" s="194">
        <f t="shared" si="491"/>
        <v>0</v>
      </c>
      <c r="MQ99" s="193"/>
      <c r="MR99" s="193"/>
      <c r="MS99" s="193"/>
      <c r="MT99" s="123">
        <f t="shared" si="293"/>
        <v>0</v>
      </c>
      <c r="MU99" s="121">
        <f t="shared" si="367"/>
        <v>0</v>
      </c>
      <c r="MV99" s="17">
        <f t="shared" si="368"/>
        <v>0</v>
      </c>
      <c r="MW99" s="193">
        <f t="shared" si="453"/>
        <v>0</v>
      </c>
      <c r="MX99" s="194"/>
      <c r="MY99" s="194"/>
      <c r="MZ99" s="115">
        <f t="shared" si="485"/>
        <v>0</v>
      </c>
      <c r="NB99" s="193"/>
      <c r="NC99" s="193"/>
      <c r="ND99" s="194">
        <f t="shared" si="369"/>
        <v>0</v>
      </c>
      <c r="NE99" s="193"/>
      <c r="NF99" s="193"/>
      <c r="NG99" s="193"/>
      <c r="NH99" s="193"/>
      <c r="NI99" s="194">
        <f t="shared" si="370"/>
        <v>0</v>
      </c>
      <c r="NJ99" s="193"/>
      <c r="NK99" s="193"/>
      <c r="NL99" s="193"/>
      <c r="NM99" s="194">
        <f t="shared" si="410"/>
        <v>0</v>
      </c>
      <c r="NN99" s="193"/>
      <c r="NO99" s="193"/>
      <c r="NP99" s="193"/>
      <c r="NQ99" s="194">
        <f t="shared" si="295"/>
        <v>0</v>
      </c>
      <c r="NR99" s="193"/>
      <c r="NS99" s="193"/>
      <c r="NT99" s="193"/>
      <c r="NU99" s="194">
        <f t="shared" si="296"/>
        <v>0</v>
      </c>
      <c r="NV99" s="193"/>
      <c r="NW99" s="193"/>
      <c r="NX99" s="193"/>
      <c r="NY99" s="123">
        <f t="shared" si="454"/>
        <v>0</v>
      </c>
      <c r="NZ99" s="121">
        <f t="shared" si="297"/>
        <v>0</v>
      </c>
      <c r="OA99" s="193"/>
      <c r="OB99" s="193"/>
      <c r="OC99" s="193"/>
      <c r="OD99" s="194">
        <f t="shared" si="411"/>
        <v>0</v>
      </c>
      <c r="OE99" s="189"/>
      <c r="OF99" s="189"/>
      <c r="OG99" s="189"/>
      <c r="OH99" s="194">
        <f t="shared" si="299"/>
        <v>0</v>
      </c>
      <c r="OI99" s="193"/>
      <c r="OJ99" s="193"/>
      <c r="OK99" s="193"/>
      <c r="OL99" s="194">
        <f t="shared" si="300"/>
        <v>0</v>
      </c>
      <c r="OM99" s="193"/>
      <c r="ON99" s="193"/>
      <c r="OO99" s="193"/>
      <c r="OP99" s="123">
        <f t="shared" si="455"/>
        <v>0</v>
      </c>
      <c r="OQ99" s="122">
        <f t="shared" si="301"/>
        <v>0</v>
      </c>
      <c r="OR99" s="17">
        <f t="shared" si="371"/>
        <v>0</v>
      </c>
      <c r="OS99" s="193">
        <f t="shared" si="456"/>
        <v>0</v>
      </c>
      <c r="OT99" s="194"/>
      <c r="OU99" s="194"/>
      <c r="OV99" s="115">
        <f t="shared" si="302"/>
        <v>0</v>
      </c>
      <c r="OX99" s="193"/>
      <c r="OY99" s="193"/>
      <c r="OZ99" s="194">
        <f t="shared" si="372"/>
        <v>0</v>
      </c>
      <c r="PA99" s="193">
        <f t="shared" si="373"/>
        <v>0</v>
      </c>
      <c r="PB99" s="193"/>
      <c r="PC99" s="193"/>
      <c r="PD99" s="193"/>
      <c r="PE99" s="194">
        <f t="shared" si="374"/>
        <v>0</v>
      </c>
      <c r="PF99" s="193"/>
      <c r="PG99" s="193"/>
      <c r="PH99" s="193"/>
      <c r="PI99" s="194">
        <f t="shared" si="412"/>
        <v>0</v>
      </c>
      <c r="PJ99" s="193"/>
      <c r="PK99" s="193"/>
      <c r="PL99" s="193"/>
      <c r="PM99" s="194">
        <f t="shared" si="304"/>
        <v>0</v>
      </c>
      <c r="PN99" s="193"/>
      <c r="PO99" s="193"/>
      <c r="PP99" s="193"/>
      <c r="PQ99" s="194">
        <f t="shared" si="305"/>
        <v>0</v>
      </c>
      <c r="PR99" s="193"/>
      <c r="PS99" s="193"/>
      <c r="PT99" s="193"/>
      <c r="PU99" s="123">
        <f t="shared" si="457"/>
        <v>0</v>
      </c>
      <c r="PV99" s="121">
        <f t="shared" si="375"/>
        <v>0</v>
      </c>
      <c r="PW99" s="193"/>
      <c r="PX99" s="193"/>
      <c r="PY99" s="193"/>
      <c r="PZ99" s="194">
        <f t="shared" si="433"/>
        <v>0</v>
      </c>
      <c r="QA99" s="193"/>
      <c r="QB99" s="193"/>
      <c r="QC99" s="193"/>
      <c r="QD99" s="194">
        <f t="shared" si="434"/>
        <v>0</v>
      </c>
      <c r="QE99" s="193"/>
      <c r="QF99" s="193"/>
      <c r="QG99" s="193"/>
      <c r="QH99" s="194">
        <f t="shared" si="308"/>
        <v>0</v>
      </c>
      <c r="QI99" s="193"/>
      <c r="QJ99" s="193"/>
      <c r="QK99" s="193"/>
      <c r="QL99" s="123">
        <f t="shared" si="309"/>
        <v>0</v>
      </c>
      <c r="QM99" s="122">
        <f t="shared" si="310"/>
        <v>0</v>
      </c>
      <c r="QN99" s="17">
        <f t="shared" si="376"/>
        <v>0</v>
      </c>
      <c r="QO99" s="193">
        <f t="shared" si="458"/>
        <v>0</v>
      </c>
      <c r="QP99" s="194"/>
      <c r="QQ99" s="194"/>
      <c r="QR99" s="115">
        <f t="shared" si="486"/>
        <v>0</v>
      </c>
      <c r="QT99" s="193"/>
      <c r="QU99" s="193"/>
      <c r="QV99" s="194">
        <f t="shared" si="377"/>
        <v>0</v>
      </c>
      <c r="QW99" s="193">
        <f t="shared" si="378"/>
        <v>0</v>
      </c>
      <c r="QX99" s="193"/>
      <c r="QY99" s="193"/>
      <c r="QZ99" s="193"/>
      <c r="RA99" s="194">
        <f t="shared" si="379"/>
        <v>0</v>
      </c>
      <c r="RB99" s="193"/>
      <c r="RC99" s="193"/>
      <c r="RD99" s="193"/>
      <c r="RE99" s="194">
        <f t="shared" si="414"/>
        <v>0</v>
      </c>
      <c r="RF99" s="193"/>
      <c r="RG99" s="193"/>
      <c r="RH99" s="193"/>
      <c r="RI99" s="194">
        <f t="shared" si="312"/>
        <v>0</v>
      </c>
      <c r="RJ99" s="193"/>
      <c r="RK99" s="193"/>
      <c r="RL99" s="193"/>
      <c r="RM99" s="194">
        <f t="shared" si="313"/>
        <v>0</v>
      </c>
      <c r="RN99" s="193"/>
      <c r="RO99" s="193"/>
      <c r="RP99" s="193"/>
      <c r="RQ99" s="123">
        <f t="shared" si="314"/>
        <v>0</v>
      </c>
      <c r="RR99" s="121">
        <f t="shared" si="380"/>
        <v>0</v>
      </c>
      <c r="RS99" s="193"/>
      <c r="RT99" s="193"/>
      <c r="RU99" s="193"/>
      <c r="RV99" s="194">
        <f t="shared" si="435"/>
        <v>0</v>
      </c>
      <c r="RW99" s="193"/>
      <c r="RX99" s="193"/>
      <c r="RY99" s="193"/>
      <c r="RZ99" s="194">
        <f t="shared" si="436"/>
        <v>0</v>
      </c>
      <c r="SA99" s="193"/>
      <c r="SB99" s="193"/>
      <c r="SC99" s="193"/>
      <c r="SD99" s="194">
        <f t="shared" si="317"/>
        <v>0</v>
      </c>
      <c r="SE99" s="193"/>
      <c r="SF99" s="193"/>
      <c r="SG99" s="193"/>
      <c r="SH99" s="123">
        <f t="shared" si="318"/>
        <v>0</v>
      </c>
      <c r="SI99" s="122">
        <f t="shared" si="319"/>
        <v>0</v>
      </c>
      <c r="SJ99" s="17">
        <f t="shared" si="381"/>
        <v>0</v>
      </c>
      <c r="SK99" s="193">
        <f t="shared" si="459"/>
        <v>0</v>
      </c>
      <c r="SL99" s="194"/>
      <c r="SM99" s="194"/>
      <c r="SN99" s="115">
        <f t="shared" si="487"/>
        <v>0</v>
      </c>
      <c r="SP99" s="193"/>
      <c r="SQ99" s="193"/>
      <c r="SR99" s="194">
        <f t="shared" si="382"/>
        <v>0</v>
      </c>
      <c r="SS99" s="193">
        <f t="shared" si="383"/>
        <v>0</v>
      </c>
      <c r="ST99" s="193"/>
      <c r="SU99" s="193"/>
      <c r="SV99" s="193"/>
      <c r="SW99" s="194">
        <f t="shared" si="384"/>
        <v>0</v>
      </c>
      <c r="SX99" s="193"/>
      <c r="SY99" s="193"/>
      <c r="SZ99" s="193"/>
      <c r="TA99" s="194">
        <f t="shared" si="437"/>
        <v>0</v>
      </c>
      <c r="TB99" s="193"/>
      <c r="TC99" s="193"/>
      <c r="TD99" s="193"/>
      <c r="TE99" s="194">
        <f t="shared" si="438"/>
        <v>0</v>
      </c>
      <c r="TF99" s="193"/>
      <c r="TG99" s="193"/>
      <c r="TH99" s="193"/>
      <c r="TI99" s="194">
        <f t="shared" si="439"/>
        <v>0</v>
      </c>
      <c r="TJ99" s="193"/>
      <c r="TK99" s="193"/>
      <c r="TL99" s="193"/>
      <c r="TM99" s="123">
        <f t="shared" si="323"/>
        <v>0</v>
      </c>
      <c r="TN99" s="121">
        <f t="shared" si="440"/>
        <v>0</v>
      </c>
      <c r="TO99" s="193"/>
      <c r="TP99" s="193"/>
      <c r="TQ99" s="193"/>
      <c r="TR99" s="194">
        <f t="shared" si="441"/>
        <v>0</v>
      </c>
      <c r="TS99" s="193"/>
      <c r="TT99" s="193"/>
      <c r="TU99" s="193"/>
      <c r="TV99" s="194">
        <f t="shared" si="442"/>
        <v>0</v>
      </c>
      <c r="TW99" s="193"/>
      <c r="TX99" s="193"/>
      <c r="TY99" s="193"/>
      <c r="TZ99" s="194">
        <f t="shared" si="443"/>
        <v>0</v>
      </c>
      <c r="UA99" s="193"/>
      <c r="UB99" s="193"/>
      <c r="UC99" s="193"/>
      <c r="UD99" s="123">
        <f t="shared" si="328"/>
        <v>0</v>
      </c>
      <c r="UE99" s="122">
        <f t="shared" si="444"/>
        <v>0</v>
      </c>
      <c r="UF99" s="17">
        <f t="shared" si="385"/>
        <v>0</v>
      </c>
      <c r="UG99" s="193">
        <f t="shared" si="460"/>
        <v>0</v>
      </c>
      <c r="UH99" s="194"/>
      <c r="UI99" s="194"/>
      <c r="UJ99" s="194"/>
      <c r="UK99" s="115">
        <f t="shared" si="488"/>
        <v>0</v>
      </c>
      <c r="UL99" s="115">
        <f>CK99+EG99+GC99+HZ99+JV99+MD99+NZ99+PV99+RR99+TN99</f>
        <v>0</v>
      </c>
      <c r="UM99" s="115">
        <f>UL99-AF99</f>
        <v>0</v>
      </c>
      <c r="UN99" s="115">
        <f>DB99+EX99+GT99+IQ99+KO99+MU99+OQ99+QM99+SI99+UE99</f>
        <v>0</v>
      </c>
      <c r="UO99" s="115">
        <f>UN99-AW99</f>
        <v>0</v>
      </c>
      <c r="UP99" s="115"/>
      <c r="UQ99" s="115"/>
      <c r="UR99" s="115">
        <f>BU99+DQ99+FM99+HJ99+JF99+LN99+NJ99+PF99+RB99+SX99</f>
        <v>0</v>
      </c>
      <c r="US99" s="115">
        <f>UR99-P99</f>
        <v>0</v>
      </c>
      <c r="UT99" s="115"/>
      <c r="UU99" s="115"/>
      <c r="UV99" s="115"/>
      <c r="UW99" s="115">
        <f>H99</f>
        <v>621000</v>
      </c>
      <c r="UX99" s="115">
        <f>AF99</f>
        <v>0</v>
      </c>
      <c r="UY99" s="115"/>
      <c r="UZ99" s="115"/>
      <c r="VA99" s="130">
        <f t="shared" si="386"/>
        <v>0</v>
      </c>
      <c r="VB99" s="193">
        <f>BM99+DI99+FE99+HB99+IX99+LF99+NB99+OX99+QT99+SP99</f>
        <v>621000</v>
      </c>
      <c r="VC99" s="193">
        <f>BN99+DJ99+FF99+HC99+IY99+LG99+NC99+OY99+QU99+SQ99</f>
        <v>0</v>
      </c>
      <c r="VD99" s="194">
        <f t="shared" si="330"/>
        <v>621000</v>
      </c>
      <c r="VE99" s="193">
        <f t="shared" si="387"/>
        <v>621000</v>
      </c>
      <c r="VF99" s="193"/>
      <c r="VG99" s="193"/>
      <c r="VH99" s="193"/>
      <c r="VI99" s="194">
        <f t="shared" si="388"/>
        <v>621000</v>
      </c>
      <c r="VJ99" s="193"/>
      <c r="VK99" s="193"/>
      <c r="VL99" s="193"/>
      <c r="VM99" s="194">
        <f t="shared" si="418"/>
        <v>0</v>
      </c>
      <c r="VN99" s="193"/>
      <c r="VO99" s="193"/>
      <c r="VP99" s="193"/>
      <c r="VQ99" s="194">
        <f t="shared" si="332"/>
        <v>0</v>
      </c>
      <c r="VR99" s="193"/>
      <c r="VS99" s="193"/>
      <c r="VT99" s="193"/>
      <c r="VU99" s="194">
        <f t="shared" si="333"/>
        <v>0</v>
      </c>
      <c r="VV99" s="193"/>
      <c r="VW99" s="193"/>
      <c r="VX99" s="193"/>
      <c r="VY99" s="193"/>
      <c r="VZ99" s="121">
        <f t="shared" si="334"/>
        <v>0</v>
      </c>
      <c r="WA99" s="193"/>
      <c r="WB99" s="193"/>
      <c r="WC99" s="193"/>
      <c r="WD99" s="194">
        <f t="shared" si="419"/>
        <v>0</v>
      </c>
      <c r="WE99" s="189"/>
      <c r="WF99" s="189"/>
      <c r="WG99" s="189"/>
      <c r="WH99" s="194">
        <f t="shared" si="336"/>
        <v>0</v>
      </c>
      <c r="WI99" s="189"/>
      <c r="WJ99" s="189"/>
      <c r="WK99" s="193"/>
      <c r="WL99" s="194">
        <f t="shared" si="337"/>
        <v>0</v>
      </c>
      <c r="WM99" s="193"/>
      <c r="WN99" s="193"/>
      <c r="WO99" s="193"/>
      <c r="WP99" s="193"/>
      <c r="WQ99" s="122">
        <f t="shared" si="338"/>
        <v>0</v>
      </c>
      <c r="WR99" s="129">
        <f t="shared" si="389"/>
        <v>0</v>
      </c>
      <c r="WS99" s="120"/>
      <c r="WT99" s="194"/>
      <c r="WU99" s="194"/>
      <c r="WV99" s="115">
        <f t="shared" si="339"/>
        <v>0</v>
      </c>
      <c r="WY99" s="115">
        <f>VI99-BT99-DP99-FL99-HI99-JE99-LM99-NI99-PE99-RA99-SW99</f>
        <v>0</v>
      </c>
      <c r="WZ99" s="115">
        <f>VD99-BO99-DK99-FG99-HD99-IZ99-LH99-ND99-OZ99-QV99-SR99</f>
        <v>0</v>
      </c>
    </row>
    <row r="100" spans="1:624" s="116" customFormat="1" ht="13.5" hidden="1" x14ac:dyDescent="0.25">
      <c r="A100" s="444"/>
      <c r="B100" s="416" t="s">
        <v>196</v>
      </c>
      <c r="C100" s="419"/>
      <c r="D100" s="416"/>
      <c r="E100" s="416"/>
      <c r="F100" s="257"/>
      <c r="G100" s="334"/>
      <c r="H100" s="250">
        <f>BM100+DI100+FE100+HB100+IX100+LF100+NB100+OX100+QT100+SP100</f>
        <v>0</v>
      </c>
      <c r="I100" s="250">
        <f>BN100+DJ100+FF100+HC100+IY100+LG100+NC100+OY100+QU100+SQ100</f>
        <v>0</v>
      </c>
      <c r="J100" s="238">
        <f t="shared" si="340"/>
        <v>0</v>
      </c>
      <c r="K100" s="250">
        <f t="shared" si="341"/>
        <v>0</v>
      </c>
      <c r="L100" s="250"/>
      <c r="M100" s="250"/>
      <c r="N100" s="250"/>
      <c r="O100" s="238">
        <f t="shared" si="342"/>
        <v>0</v>
      </c>
      <c r="P100" s="250">
        <f>BU100+DQ100+FM100+HJ100+JF100+LN100+NJ100+PF100+RB100+SX100</f>
        <v>0</v>
      </c>
      <c r="Q100" s="250">
        <f>BV100+DR100+FN100+HK100+JG100+LO100+NK100+PG100+RC100+SY100</f>
        <v>0</v>
      </c>
      <c r="R100" s="250">
        <f>BW100+DS100+FO100+HL100+JH100+LP100+NL100+PH100+RD100+SZ100</f>
        <v>0</v>
      </c>
      <c r="S100" s="238">
        <f t="shared" si="254"/>
        <v>0</v>
      </c>
      <c r="T100" s="250">
        <f>BY100+DU100+FQ100+HN100+JJ100+LR100+NN100+PJ100+RF100+TB100</f>
        <v>0</v>
      </c>
      <c r="U100" s="250">
        <f>BZ100+DV100+FR100+HO100+JK100+LS100+NO100+PK100+RG100+TC100</f>
        <v>0</v>
      </c>
      <c r="V100" s="250">
        <f>CA100+DW100+FS100+HP100+JL100+LT100+NP100+PL100+RH100+TD100</f>
        <v>0</v>
      </c>
      <c r="W100" s="238">
        <f t="shared" si="255"/>
        <v>0</v>
      </c>
      <c r="X100" s="250">
        <f>CC100+DY100+FU100+HR100+JN100+LV100+NR100+PN100+RJ100+TF100</f>
        <v>0</v>
      </c>
      <c r="Y100" s="250">
        <f>CD100+DZ100+FV100+HS100+JO100+LW100+NS100+PO100+RK100+TG100</f>
        <v>0</v>
      </c>
      <c r="Z100" s="250">
        <f>CE100+EA100+FW100+HT100+JP100+LX100+NT100+PP100+RL100+TH100</f>
        <v>0</v>
      </c>
      <c r="AA100" s="238">
        <f t="shared" si="256"/>
        <v>0</v>
      </c>
      <c r="AB100" s="250">
        <f>CG100+EC100+FY100+HV100+JR100+LZ100+NV100+PR100+RN100+TJ100</f>
        <v>0</v>
      </c>
      <c r="AC100" s="250">
        <f>CH100+ED100+FZ100+HW100+JS100+MA100+NW100+PS100+RO100+TK100</f>
        <v>0</v>
      </c>
      <c r="AD100" s="250">
        <f>CI100+EE100+GA100+HX100+JT100+MB100+NX100+PT100+RP100+TL100</f>
        <v>0</v>
      </c>
      <c r="AE100" s="250">
        <f t="shared" si="257"/>
        <v>0</v>
      </c>
      <c r="AF100" s="238">
        <f t="shared" si="343"/>
        <v>0</v>
      </c>
      <c r="AG100" s="250">
        <f>CL100+EH100+GD100+IA100+JW100+ME100+OA100+PW100+RS100+TO100</f>
        <v>0</v>
      </c>
      <c r="AH100" s="250">
        <f>CM100+EI100+GE100+IB100+JZ100+MF100+OB100+PX100+RT100+TP100</f>
        <v>0</v>
      </c>
      <c r="AI100" s="250">
        <f>CN100+EJ100+GF100+IC100+KA100+MG100+OC100+PY100+RU100+TQ100</f>
        <v>0</v>
      </c>
      <c r="AJ100" s="238">
        <f t="shared" si="258"/>
        <v>0</v>
      </c>
      <c r="AK100" s="250">
        <f>CP100+EL100+GH100+IE100+KC100+MI100+OE100+QA100+RW100+TS100</f>
        <v>0</v>
      </c>
      <c r="AL100" s="250">
        <f>CQ100+EM100+GI100+IF100+KD100+MJ100+OF100+QB100+RX100+TT100</f>
        <v>0</v>
      </c>
      <c r="AM100" s="250">
        <f>CR100+EN100+GJ100+IG100+KE100+MK100+OG100+QC100+RY100+TU100</f>
        <v>0</v>
      </c>
      <c r="AN100" s="238">
        <f t="shared" si="259"/>
        <v>0</v>
      </c>
      <c r="AO100" s="250">
        <f>CT100+EP100+GL100+II100+KG100+MM100+OI100+QE100+SA100+TW100</f>
        <v>0</v>
      </c>
      <c r="AP100" s="250">
        <f>CU100+EQ100+GM100+IJ100+KH100+MN100+OJ100+QF100+SB100+TX100</f>
        <v>0</v>
      </c>
      <c r="AQ100" s="250">
        <f>CV100+ER100+GN100+IK100+KI100+MO100+OK100+QG100+SC100+TY100</f>
        <v>0</v>
      </c>
      <c r="AR100" s="238">
        <f t="shared" si="260"/>
        <v>0</v>
      </c>
      <c r="AS100" s="250">
        <f>CX100+ET100+GP100+IM100+KK100+MQ100+OM100+QI100+SE100+UA100</f>
        <v>0</v>
      </c>
      <c r="AT100" s="250">
        <f>CY100+EU100+GQ100+IN100+KL100+MR100+ON100+QJ100+SF100+UB100</f>
        <v>0</v>
      </c>
      <c r="AU100" s="250">
        <f>CZ100+EV100+GR100+IO100+KM100+MS100+OO100+QK100+SG100+UC100</f>
        <v>0</v>
      </c>
      <c r="AV100" s="238">
        <f t="shared" si="261"/>
        <v>0</v>
      </c>
      <c r="AW100" s="238">
        <f t="shared" si="344"/>
        <v>0</v>
      </c>
      <c r="AX100" s="250">
        <f t="shared" si="461"/>
        <v>0</v>
      </c>
      <c r="AY100" s="238">
        <f t="shared" si="345"/>
        <v>0</v>
      </c>
      <c r="AZ100" s="238">
        <f>DE100+FA100+GW100+IT100+KR100+MX100+OT100+QP100+SL100+UH100</f>
        <v>0</v>
      </c>
      <c r="BA100" s="238">
        <f>DF100+FB100+GX100+IU100+KS100+MY100+OU100+QQ100+SM100+UI100</f>
        <v>0</v>
      </c>
      <c r="BB100" s="239">
        <f>CK100+EG100+GC100+HZ100+JV100+MD100+NZ100+PV100+RR100+TN100</f>
        <v>0</v>
      </c>
      <c r="BC100" s="239">
        <f t="shared" si="450"/>
        <v>0</v>
      </c>
      <c r="BD100" s="238">
        <f>AZ100-DE100-FA100-GW100-IT100-KR100-MX100-OT100-QP100-SL100-UH100</f>
        <v>0</v>
      </c>
      <c r="BE100" s="240"/>
      <c r="BF100" s="241">
        <f t="shared" si="449"/>
        <v>0</v>
      </c>
      <c r="BG100" s="241">
        <f t="shared" si="451"/>
        <v>0</v>
      </c>
      <c r="BH100" s="242"/>
      <c r="BI100" s="242"/>
      <c r="BJ100" s="241"/>
      <c r="BK100" s="285"/>
      <c r="BL100" s="251">
        <f>DI100+FE100+HB100+IX100+LF100+NB100+OX100+QT100+SP100</f>
        <v>0</v>
      </c>
      <c r="BM100" s="285"/>
      <c r="BN100" s="251"/>
      <c r="BO100" s="238">
        <f t="shared" si="346"/>
        <v>0</v>
      </c>
      <c r="BP100" s="251">
        <f t="shared" si="347"/>
        <v>0</v>
      </c>
      <c r="BQ100" s="251"/>
      <c r="BR100" s="251"/>
      <c r="BS100" s="251"/>
      <c r="BT100" s="238">
        <f t="shared" si="348"/>
        <v>0</v>
      </c>
      <c r="BU100" s="251"/>
      <c r="BV100" s="251"/>
      <c r="BW100" s="251"/>
      <c r="BX100" s="238">
        <f t="shared" si="462"/>
        <v>0</v>
      </c>
      <c r="BY100" s="251"/>
      <c r="BZ100" s="251"/>
      <c r="CA100" s="251"/>
      <c r="CB100" s="238">
        <f t="shared" si="463"/>
        <v>0</v>
      </c>
      <c r="CC100" s="251"/>
      <c r="CD100" s="251"/>
      <c r="CE100" s="251"/>
      <c r="CF100" s="238">
        <f t="shared" si="464"/>
        <v>0</v>
      </c>
      <c r="CG100" s="251"/>
      <c r="CH100" s="251"/>
      <c r="CI100" s="251"/>
      <c r="CJ100" s="251">
        <f t="shared" si="390"/>
        <v>0</v>
      </c>
      <c r="CK100" s="238">
        <f t="shared" si="465"/>
        <v>0</v>
      </c>
      <c r="CL100" s="251"/>
      <c r="CM100" s="251"/>
      <c r="CN100" s="251"/>
      <c r="CO100" s="238">
        <f t="shared" si="427"/>
        <v>0</v>
      </c>
      <c r="CP100" s="251"/>
      <c r="CQ100" s="251"/>
      <c r="CR100" s="251"/>
      <c r="CS100" s="238">
        <f t="shared" si="428"/>
        <v>0</v>
      </c>
      <c r="CT100" s="251"/>
      <c r="CU100" s="251"/>
      <c r="CV100" s="251"/>
      <c r="CW100" s="238">
        <f t="shared" si="445"/>
        <v>0</v>
      </c>
      <c r="CX100" s="251"/>
      <c r="CY100" s="251"/>
      <c r="CZ100" s="251"/>
      <c r="DA100" s="251">
        <f t="shared" si="391"/>
        <v>0</v>
      </c>
      <c r="DB100" s="238">
        <f t="shared" si="349"/>
        <v>0</v>
      </c>
      <c r="DC100" s="251"/>
      <c r="DD100" s="251">
        <f t="shared" si="466"/>
        <v>0</v>
      </c>
      <c r="DE100" s="238"/>
      <c r="DF100" s="238"/>
      <c r="DG100" s="243">
        <f t="shared" si="467"/>
        <v>0</v>
      </c>
      <c r="DH100" s="244"/>
      <c r="DI100" s="250"/>
      <c r="DJ100" s="250"/>
      <c r="DK100" s="250">
        <f t="shared" si="350"/>
        <v>0</v>
      </c>
      <c r="DL100" s="250">
        <f t="shared" si="351"/>
        <v>0</v>
      </c>
      <c r="DM100" s="250"/>
      <c r="DN100" s="250"/>
      <c r="DO100" s="250"/>
      <c r="DP100" s="238">
        <f t="shared" si="352"/>
        <v>0</v>
      </c>
      <c r="DQ100" s="250"/>
      <c r="DR100" s="250"/>
      <c r="DS100" s="250"/>
      <c r="DT100" s="238">
        <f t="shared" si="468"/>
        <v>0</v>
      </c>
      <c r="DU100" s="250"/>
      <c r="DV100" s="250"/>
      <c r="DW100" s="250"/>
      <c r="DX100" s="238">
        <f t="shared" si="266"/>
        <v>0</v>
      </c>
      <c r="DY100" s="250"/>
      <c r="DZ100" s="250"/>
      <c r="EA100" s="250"/>
      <c r="EB100" s="238">
        <f t="shared" si="267"/>
        <v>0</v>
      </c>
      <c r="EC100" s="250"/>
      <c r="ED100" s="250"/>
      <c r="EE100" s="250"/>
      <c r="EF100" s="265">
        <f t="shared" si="469"/>
        <v>0</v>
      </c>
      <c r="EG100" s="259">
        <f t="shared" si="353"/>
        <v>0</v>
      </c>
      <c r="EH100" s="250"/>
      <c r="EI100" s="250"/>
      <c r="EJ100" s="250"/>
      <c r="EK100" s="238">
        <f t="shared" si="470"/>
        <v>0</v>
      </c>
      <c r="EL100" s="250"/>
      <c r="EM100" s="250"/>
      <c r="EN100" s="250"/>
      <c r="EO100" s="238">
        <f t="shared" si="471"/>
        <v>0</v>
      </c>
      <c r="EP100" s="250"/>
      <c r="EQ100" s="250"/>
      <c r="ER100" s="250"/>
      <c r="ES100" s="238">
        <f t="shared" si="268"/>
        <v>0</v>
      </c>
      <c r="ET100" s="250"/>
      <c r="EU100" s="250"/>
      <c r="EV100" s="250"/>
      <c r="EW100" s="265">
        <f t="shared" si="472"/>
        <v>0</v>
      </c>
      <c r="EX100" s="260">
        <f t="shared" si="269"/>
        <v>0</v>
      </c>
      <c r="EY100" s="238">
        <f t="shared" si="354"/>
        <v>0</v>
      </c>
      <c r="EZ100" s="250">
        <f t="shared" si="473"/>
        <v>0</v>
      </c>
      <c r="FA100" s="238"/>
      <c r="FB100" s="238"/>
      <c r="FC100" s="246">
        <f t="shared" si="474"/>
        <v>0</v>
      </c>
      <c r="FD100" s="244"/>
      <c r="FE100" s="250"/>
      <c r="FF100" s="250"/>
      <c r="FG100" s="250">
        <f t="shared" si="355"/>
        <v>0</v>
      </c>
      <c r="FH100" s="250">
        <f t="shared" si="356"/>
        <v>0</v>
      </c>
      <c r="FI100" s="250"/>
      <c r="FJ100" s="250"/>
      <c r="FK100" s="250"/>
      <c r="FL100" s="238">
        <f t="shared" si="357"/>
        <v>0</v>
      </c>
      <c r="FM100" s="250"/>
      <c r="FN100" s="250"/>
      <c r="FO100" s="250"/>
      <c r="FP100" s="238">
        <f t="shared" si="475"/>
        <v>0</v>
      </c>
      <c r="FQ100" s="250"/>
      <c r="FR100" s="250"/>
      <c r="FS100" s="250"/>
      <c r="FT100" s="238">
        <f t="shared" si="271"/>
        <v>0</v>
      </c>
      <c r="FU100" s="250"/>
      <c r="FV100" s="250"/>
      <c r="FW100" s="250"/>
      <c r="FX100" s="238">
        <f t="shared" si="272"/>
        <v>0</v>
      </c>
      <c r="FY100" s="250"/>
      <c r="FZ100" s="250"/>
      <c r="GA100" s="250"/>
      <c r="GB100" s="265">
        <f t="shared" si="476"/>
        <v>0</v>
      </c>
      <c r="GC100" s="259">
        <f t="shared" si="358"/>
        <v>0</v>
      </c>
      <c r="GD100" s="250"/>
      <c r="GE100" s="250"/>
      <c r="GF100" s="250"/>
      <c r="GG100" s="238">
        <f t="shared" si="477"/>
        <v>0</v>
      </c>
      <c r="GH100" s="267"/>
      <c r="GI100" s="267"/>
      <c r="GJ100" s="267"/>
      <c r="GK100" s="238">
        <f t="shared" si="274"/>
        <v>0</v>
      </c>
      <c r="GL100" s="267"/>
      <c r="GM100" s="267"/>
      <c r="GN100" s="250"/>
      <c r="GO100" s="238">
        <f t="shared" si="275"/>
        <v>0</v>
      </c>
      <c r="GP100" s="250"/>
      <c r="GQ100" s="250"/>
      <c r="GR100" s="250"/>
      <c r="GS100" s="265">
        <f t="shared" si="478"/>
        <v>0</v>
      </c>
      <c r="GT100" s="260">
        <f t="shared" si="276"/>
        <v>0</v>
      </c>
      <c r="GU100" s="238">
        <f t="shared" si="359"/>
        <v>0</v>
      </c>
      <c r="GV100" s="250">
        <f t="shared" si="479"/>
        <v>0</v>
      </c>
      <c r="GW100" s="238"/>
      <c r="GX100" s="238"/>
      <c r="GY100" s="246">
        <f t="shared" si="480"/>
        <v>0</v>
      </c>
      <c r="GZ100" s="244"/>
      <c r="HA100" s="244"/>
      <c r="HB100" s="250"/>
      <c r="HC100" s="250"/>
      <c r="HD100" s="250">
        <f t="shared" si="392"/>
        <v>0</v>
      </c>
      <c r="HE100" s="250">
        <f t="shared" si="360"/>
        <v>0</v>
      </c>
      <c r="HF100" s="250"/>
      <c r="HG100" s="250"/>
      <c r="HH100" s="238"/>
      <c r="HI100" s="238">
        <f t="shared" si="361"/>
        <v>0</v>
      </c>
      <c r="HJ100" s="250"/>
      <c r="HK100" s="250"/>
      <c r="HL100" s="250"/>
      <c r="HM100" s="238">
        <f t="shared" si="481"/>
        <v>0</v>
      </c>
      <c r="HN100" s="250"/>
      <c r="HO100" s="250"/>
      <c r="HP100" s="250"/>
      <c r="HQ100" s="238">
        <f t="shared" si="278"/>
        <v>0</v>
      </c>
      <c r="HR100" s="250"/>
      <c r="HS100" s="250"/>
      <c r="HT100" s="250"/>
      <c r="HU100" s="238">
        <f t="shared" si="279"/>
        <v>0</v>
      </c>
      <c r="HV100" s="250"/>
      <c r="HW100" s="250"/>
      <c r="HX100" s="250"/>
      <c r="HY100" s="265">
        <f t="shared" si="482"/>
        <v>0</v>
      </c>
      <c r="HZ100" s="259">
        <f t="shared" si="280"/>
        <v>0</v>
      </c>
      <c r="IA100" s="250"/>
      <c r="IB100" s="250"/>
      <c r="IC100" s="250"/>
      <c r="ID100" s="238">
        <f t="shared" si="483"/>
        <v>0</v>
      </c>
      <c r="IE100" s="250"/>
      <c r="IF100" s="250"/>
      <c r="IG100" s="250"/>
      <c r="IH100" s="238">
        <f t="shared" si="282"/>
        <v>0</v>
      </c>
      <c r="II100" s="250"/>
      <c r="IJ100" s="250"/>
      <c r="IK100" s="250"/>
      <c r="IL100" s="238">
        <f t="shared" si="283"/>
        <v>0</v>
      </c>
      <c r="IM100" s="250"/>
      <c r="IN100" s="250"/>
      <c r="IO100" s="250"/>
      <c r="IP100" s="265">
        <f t="shared" si="284"/>
        <v>0</v>
      </c>
      <c r="IQ100" s="260">
        <f t="shared" si="285"/>
        <v>0</v>
      </c>
      <c r="IR100" s="238">
        <f t="shared" si="362"/>
        <v>0</v>
      </c>
      <c r="IS100" s="250">
        <f t="shared" si="484"/>
        <v>0</v>
      </c>
      <c r="IT100" s="238"/>
      <c r="IU100" s="238"/>
      <c r="IV100" s="246">
        <f t="shared" si="286"/>
        <v>0</v>
      </c>
      <c r="IW100" s="244"/>
      <c r="IX100" s="254"/>
      <c r="IY100" s="254"/>
      <c r="IZ100" s="247"/>
      <c r="JA100" s="254"/>
      <c r="JB100" s="254"/>
      <c r="JC100" s="254"/>
      <c r="JD100" s="254"/>
      <c r="JE100" s="254"/>
      <c r="JF100" s="254"/>
      <c r="JG100" s="254"/>
      <c r="JH100" s="254"/>
      <c r="JI100" s="247">
        <f t="shared" si="394"/>
        <v>0</v>
      </c>
      <c r="JJ100" s="254"/>
      <c r="JK100" s="254"/>
      <c r="JL100" s="254"/>
      <c r="JM100" s="247"/>
      <c r="JN100" s="254"/>
      <c r="JO100" s="254"/>
      <c r="JP100" s="254"/>
      <c r="JQ100" s="247">
        <f t="shared" si="393"/>
        <v>0</v>
      </c>
      <c r="JR100" s="254"/>
      <c r="JS100" s="254"/>
      <c r="JT100" s="254"/>
      <c r="JU100" s="270"/>
      <c r="JV100" s="261">
        <f t="shared" si="395"/>
        <v>0</v>
      </c>
      <c r="JW100" s="558"/>
      <c r="JX100" s="588"/>
      <c r="JY100" s="589"/>
      <c r="JZ100" s="571"/>
      <c r="KA100" s="254"/>
      <c r="KB100" s="247">
        <f>JW100+JZ100+KA100</f>
        <v>0</v>
      </c>
      <c r="KC100" s="254"/>
      <c r="KD100" s="254"/>
      <c r="KE100" s="254"/>
      <c r="KF100" s="247"/>
      <c r="KG100" s="254"/>
      <c r="KH100" s="254"/>
      <c r="KI100" s="254"/>
      <c r="KJ100" s="247">
        <f t="shared" si="396"/>
        <v>0</v>
      </c>
      <c r="KK100" s="254"/>
      <c r="KL100" s="254"/>
      <c r="KM100" s="254"/>
      <c r="KN100" s="270"/>
      <c r="KO100" s="262">
        <f>JI100+KF100+KJ100+KN100</f>
        <v>0</v>
      </c>
      <c r="KP100" s="247"/>
      <c r="KQ100" s="254">
        <f>JE100-JV100</f>
        <v>0</v>
      </c>
      <c r="KR100" s="247"/>
      <c r="KS100" s="248"/>
      <c r="KT100" s="211">
        <f>JV100-KO100</f>
        <v>0</v>
      </c>
      <c r="KU100" s="211"/>
      <c r="KV100" s="211"/>
      <c r="KW100" s="211"/>
      <c r="KX100" s="211"/>
      <c r="KY100" s="211"/>
      <c r="KZ100" s="211"/>
      <c r="LA100" s="211"/>
      <c r="LB100" s="211"/>
      <c r="LC100" s="211"/>
      <c r="LD100" s="211"/>
      <c r="LF100" s="193"/>
      <c r="LG100" s="193"/>
      <c r="LH100" s="194">
        <f t="shared" si="363"/>
        <v>0</v>
      </c>
      <c r="LI100" s="193">
        <f t="shared" si="364"/>
        <v>0</v>
      </c>
      <c r="LJ100" s="193"/>
      <c r="LK100" s="193"/>
      <c r="LL100" s="193"/>
      <c r="LM100" s="194">
        <f t="shared" si="365"/>
        <v>0</v>
      </c>
      <c r="LN100" s="193"/>
      <c r="LO100" s="193"/>
      <c r="LP100" s="193"/>
      <c r="LQ100" s="194">
        <f t="shared" si="408"/>
        <v>0</v>
      </c>
      <c r="LR100" s="193"/>
      <c r="LS100" s="193"/>
      <c r="LT100" s="193"/>
      <c r="LU100" s="194">
        <f t="shared" si="288"/>
        <v>0</v>
      </c>
      <c r="LV100" s="193"/>
      <c r="LW100" s="193"/>
      <c r="LX100" s="193"/>
      <c r="LY100" s="194">
        <f t="shared" si="289"/>
        <v>0</v>
      </c>
      <c r="LZ100" s="193"/>
      <c r="MA100" s="193"/>
      <c r="MB100" s="193"/>
      <c r="MC100" s="123">
        <f t="shared" si="452"/>
        <v>0</v>
      </c>
      <c r="MD100" s="121">
        <f t="shared" si="366"/>
        <v>0</v>
      </c>
      <c r="ME100" s="193"/>
      <c r="MF100" s="193"/>
      <c r="MG100" s="193"/>
      <c r="MH100" s="194">
        <f t="shared" si="429"/>
        <v>0</v>
      </c>
      <c r="MI100" s="193"/>
      <c r="MJ100" s="193"/>
      <c r="MK100" s="193"/>
      <c r="ML100" s="194">
        <f t="shared" si="430"/>
        <v>0</v>
      </c>
      <c r="MM100" s="193"/>
      <c r="MN100" s="193"/>
      <c r="MO100" s="193"/>
      <c r="MP100" s="194">
        <f t="shared" si="491"/>
        <v>0</v>
      </c>
      <c r="MQ100" s="193"/>
      <c r="MR100" s="193"/>
      <c r="MS100" s="193"/>
      <c r="MT100" s="123">
        <f t="shared" si="293"/>
        <v>0</v>
      </c>
      <c r="MU100" s="121">
        <f t="shared" si="367"/>
        <v>0</v>
      </c>
      <c r="MV100" s="17">
        <f t="shared" si="368"/>
        <v>0</v>
      </c>
      <c r="MW100" s="193">
        <f t="shared" si="453"/>
        <v>0</v>
      </c>
      <c r="MX100" s="194"/>
      <c r="MY100" s="194"/>
      <c r="MZ100" s="115">
        <f t="shared" si="485"/>
        <v>0</v>
      </c>
      <c r="NB100" s="193"/>
      <c r="NC100" s="193"/>
      <c r="ND100" s="194">
        <f t="shared" si="369"/>
        <v>0</v>
      </c>
      <c r="NE100" s="193"/>
      <c r="NF100" s="193"/>
      <c r="NG100" s="193"/>
      <c r="NH100" s="193"/>
      <c r="NI100" s="194">
        <f t="shared" si="370"/>
        <v>0</v>
      </c>
      <c r="NJ100" s="193"/>
      <c r="NK100" s="193"/>
      <c r="NL100" s="193"/>
      <c r="NM100" s="194">
        <f t="shared" si="410"/>
        <v>0</v>
      </c>
      <c r="NN100" s="193"/>
      <c r="NO100" s="193"/>
      <c r="NP100" s="193"/>
      <c r="NQ100" s="194">
        <f t="shared" si="295"/>
        <v>0</v>
      </c>
      <c r="NR100" s="193"/>
      <c r="NS100" s="193"/>
      <c r="NT100" s="193"/>
      <c r="NU100" s="194">
        <f t="shared" si="296"/>
        <v>0</v>
      </c>
      <c r="NV100" s="193"/>
      <c r="NW100" s="193"/>
      <c r="NX100" s="193"/>
      <c r="NY100" s="123">
        <f t="shared" si="454"/>
        <v>0</v>
      </c>
      <c r="NZ100" s="121">
        <f t="shared" si="297"/>
        <v>0</v>
      </c>
      <c r="OA100" s="193"/>
      <c r="OB100" s="193"/>
      <c r="OC100" s="193"/>
      <c r="OD100" s="194">
        <f t="shared" si="411"/>
        <v>0</v>
      </c>
      <c r="OE100" s="189"/>
      <c r="OF100" s="189"/>
      <c r="OG100" s="189"/>
      <c r="OH100" s="194">
        <f t="shared" si="299"/>
        <v>0</v>
      </c>
      <c r="OI100" s="193"/>
      <c r="OJ100" s="193"/>
      <c r="OK100" s="193"/>
      <c r="OL100" s="194">
        <f t="shared" si="300"/>
        <v>0</v>
      </c>
      <c r="OM100" s="193"/>
      <c r="ON100" s="193"/>
      <c r="OO100" s="193"/>
      <c r="OP100" s="123">
        <f t="shared" si="455"/>
        <v>0</v>
      </c>
      <c r="OQ100" s="122">
        <f t="shared" si="301"/>
        <v>0</v>
      </c>
      <c r="OR100" s="17">
        <f t="shared" si="371"/>
        <v>0</v>
      </c>
      <c r="OS100" s="193">
        <f t="shared" si="456"/>
        <v>0</v>
      </c>
      <c r="OT100" s="194"/>
      <c r="OU100" s="194"/>
      <c r="OV100" s="115">
        <f t="shared" si="302"/>
        <v>0</v>
      </c>
      <c r="OX100" s="193"/>
      <c r="OY100" s="193"/>
      <c r="OZ100" s="194">
        <f t="shared" si="372"/>
        <v>0</v>
      </c>
      <c r="PA100" s="193">
        <f t="shared" si="373"/>
        <v>0</v>
      </c>
      <c r="PB100" s="193"/>
      <c r="PC100" s="193"/>
      <c r="PD100" s="193"/>
      <c r="PE100" s="194">
        <f t="shared" si="374"/>
        <v>0</v>
      </c>
      <c r="PF100" s="193"/>
      <c r="PG100" s="193"/>
      <c r="PH100" s="193"/>
      <c r="PI100" s="194">
        <f t="shared" si="412"/>
        <v>0</v>
      </c>
      <c r="PJ100" s="193"/>
      <c r="PK100" s="193"/>
      <c r="PL100" s="193"/>
      <c r="PM100" s="194">
        <f t="shared" si="304"/>
        <v>0</v>
      </c>
      <c r="PN100" s="193"/>
      <c r="PO100" s="193"/>
      <c r="PP100" s="193"/>
      <c r="PQ100" s="194">
        <f t="shared" si="305"/>
        <v>0</v>
      </c>
      <c r="PR100" s="193"/>
      <c r="PS100" s="193"/>
      <c r="PT100" s="193"/>
      <c r="PU100" s="123">
        <f t="shared" si="457"/>
        <v>0</v>
      </c>
      <c r="PV100" s="121">
        <f t="shared" si="375"/>
        <v>0</v>
      </c>
      <c r="PW100" s="193"/>
      <c r="PX100" s="193"/>
      <c r="PY100" s="193"/>
      <c r="PZ100" s="194">
        <f t="shared" si="433"/>
        <v>0</v>
      </c>
      <c r="QA100" s="193"/>
      <c r="QB100" s="193"/>
      <c r="QC100" s="193"/>
      <c r="QD100" s="194">
        <f t="shared" si="434"/>
        <v>0</v>
      </c>
      <c r="QE100" s="193"/>
      <c r="QF100" s="193"/>
      <c r="QG100" s="193"/>
      <c r="QH100" s="194">
        <f t="shared" si="308"/>
        <v>0</v>
      </c>
      <c r="QI100" s="193"/>
      <c r="QJ100" s="193"/>
      <c r="QK100" s="193"/>
      <c r="QL100" s="123">
        <f t="shared" si="309"/>
        <v>0</v>
      </c>
      <c r="QM100" s="122">
        <f t="shared" si="310"/>
        <v>0</v>
      </c>
      <c r="QN100" s="17">
        <f t="shared" si="376"/>
        <v>0</v>
      </c>
      <c r="QO100" s="193">
        <f t="shared" si="458"/>
        <v>0</v>
      </c>
      <c r="QP100" s="194"/>
      <c r="QQ100" s="194"/>
      <c r="QR100" s="115">
        <f t="shared" si="486"/>
        <v>0</v>
      </c>
      <c r="QT100" s="193"/>
      <c r="QU100" s="193"/>
      <c r="QV100" s="194">
        <f t="shared" si="377"/>
        <v>0</v>
      </c>
      <c r="QW100" s="193">
        <f t="shared" si="378"/>
        <v>0</v>
      </c>
      <c r="QX100" s="193"/>
      <c r="QY100" s="193"/>
      <c r="QZ100" s="193"/>
      <c r="RA100" s="194">
        <f t="shared" si="379"/>
        <v>0</v>
      </c>
      <c r="RB100" s="193"/>
      <c r="RC100" s="193"/>
      <c r="RD100" s="193"/>
      <c r="RE100" s="194">
        <f t="shared" si="414"/>
        <v>0</v>
      </c>
      <c r="RF100" s="193"/>
      <c r="RG100" s="193"/>
      <c r="RH100" s="193"/>
      <c r="RI100" s="194">
        <f t="shared" si="312"/>
        <v>0</v>
      </c>
      <c r="RJ100" s="193"/>
      <c r="RK100" s="193"/>
      <c r="RL100" s="193"/>
      <c r="RM100" s="194">
        <f t="shared" si="313"/>
        <v>0</v>
      </c>
      <c r="RN100" s="193"/>
      <c r="RO100" s="193"/>
      <c r="RP100" s="193"/>
      <c r="RQ100" s="123">
        <f t="shared" si="314"/>
        <v>0</v>
      </c>
      <c r="RR100" s="121">
        <f t="shared" si="380"/>
        <v>0</v>
      </c>
      <c r="RS100" s="193"/>
      <c r="RT100" s="193"/>
      <c r="RU100" s="193"/>
      <c r="RV100" s="194">
        <f t="shared" si="435"/>
        <v>0</v>
      </c>
      <c r="RW100" s="193"/>
      <c r="RX100" s="193"/>
      <c r="RY100" s="193"/>
      <c r="RZ100" s="194">
        <f t="shared" si="436"/>
        <v>0</v>
      </c>
      <c r="SA100" s="193"/>
      <c r="SB100" s="193"/>
      <c r="SC100" s="193"/>
      <c r="SD100" s="194">
        <f t="shared" si="317"/>
        <v>0</v>
      </c>
      <c r="SE100" s="193"/>
      <c r="SF100" s="193"/>
      <c r="SG100" s="193"/>
      <c r="SH100" s="123">
        <f t="shared" si="318"/>
        <v>0</v>
      </c>
      <c r="SI100" s="122">
        <f t="shared" si="319"/>
        <v>0</v>
      </c>
      <c r="SJ100" s="17">
        <f t="shared" si="381"/>
        <v>0</v>
      </c>
      <c r="SK100" s="193">
        <f t="shared" si="459"/>
        <v>0</v>
      </c>
      <c r="SL100" s="194"/>
      <c r="SM100" s="194"/>
      <c r="SN100" s="115">
        <f t="shared" si="487"/>
        <v>0</v>
      </c>
      <c r="SP100" s="193"/>
      <c r="SQ100" s="193"/>
      <c r="SR100" s="194">
        <f t="shared" si="382"/>
        <v>0</v>
      </c>
      <c r="SS100" s="193">
        <f t="shared" si="383"/>
        <v>0</v>
      </c>
      <c r="ST100" s="193"/>
      <c r="SU100" s="193"/>
      <c r="SV100" s="193"/>
      <c r="SW100" s="194">
        <f t="shared" si="384"/>
        <v>0</v>
      </c>
      <c r="SX100" s="193"/>
      <c r="SY100" s="193"/>
      <c r="SZ100" s="193"/>
      <c r="TA100" s="194">
        <f t="shared" si="437"/>
        <v>0</v>
      </c>
      <c r="TB100" s="193"/>
      <c r="TC100" s="193"/>
      <c r="TD100" s="193"/>
      <c r="TE100" s="194">
        <f t="shared" si="438"/>
        <v>0</v>
      </c>
      <c r="TF100" s="193"/>
      <c r="TG100" s="193"/>
      <c r="TH100" s="193"/>
      <c r="TI100" s="194">
        <f t="shared" si="439"/>
        <v>0</v>
      </c>
      <c r="TJ100" s="193"/>
      <c r="TK100" s="193"/>
      <c r="TL100" s="193"/>
      <c r="TM100" s="123">
        <f t="shared" si="323"/>
        <v>0</v>
      </c>
      <c r="TN100" s="121">
        <f t="shared" si="440"/>
        <v>0</v>
      </c>
      <c r="TO100" s="193"/>
      <c r="TP100" s="193"/>
      <c r="TQ100" s="193"/>
      <c r="TR100" s="194">
        <f t="shared" si="441"/>
        <v>0</v>
      </c>
      <c r="TS100" s="193"/>
      <c r="TT100" s="193"/>
      <c r="TU100" s="193"/>
      <c r="TV100" s="194">
        <f t="shared" si="442"/>
        <v>0</v>
      </c>
      <c r="TW100" s="193"/>
      <c r="TX100" s="193"/>
      <c r="TY100" s="193"/>
      <c r="TZ100" s="194">
        <f t="shared" si="443"/>
        <v>0</v>
      </c>
      <c r="UA100" s="193"/>
      <c r="UB100" s="193"/>
      <c r="UC100" s="193"/>
      <c r="UD100" s="123">
        <f t="shared" si="328"/>
        <v>0</v>
      </c>
      <c r="UE100" s="122">
        <f t="shared" si="444"/>
        <v>0</v>
      </c>
      <c r="UF100" s="17">
        <f t="shared" si="385"/>
        <v>0</v>
      </c>
      <c r="UG100" s="193">
        <f t="shared" si="460"/>
        <v>0</v>
      </c>
      <c r="UH100" s="194"/>
      <c r="UI100" s="194"/>
      <c r="UJ100" s="194"/>
      <c r="UK100" s="115">
        <f t="shared" si="488"/>
        <v>0</v>
      </c>
      <c r="UL100" s="115">
        <f>CK100+EG100+GC100+HZ100+JV100+MD100+NZ100+PV100+RR100+TN100</f>
        <v>0</v>
      </c>
      <c r="UM100" s="115">
        <f>UL100-AF100</f>
        <v>0</v>
      </c>
      <c r="UN100" s="115">
        <f>DB100+EX100+GT100+IQ100+KO100+MU100+OQ100+QM100+SI100+UE100</f>
        <v>0</v>
      </c>
      <c r="UO100" s="115">
        <f>UN100-AW100</f>
        <v>0</v>
      </c>
      <c r="UP100" s="115"/>
      <c r="UQ100" s="115"/>
      <c r="UR100" s="115">
        <f>BU100+DQ100+FM100+HJ100+JF100+LN100+NJ100+PF100+RB100+SX100</f>
        <v>0</v>
      </c>
      <c r="US100" s="115">
        <f>UR100-P100</f>
        <v>0</v>
      </c>
      <c r="UT100" s="115"/>
      <c r="UU100" s="115"/>
      <c r="UV100" s="115"/>
      <c r="UW100" s="115">
        <f>H100</f>
        <v>0</v>
      </c>
      <c r="UX100" s="115">
        <f>AF100</f>
        <v>0</v>
      </c>
      <c r="UY100" s="115"/>
      <c r="UZ100" s="115"/>
      <c r="VA100" s="130">
        <f t="shared" si="386"/>
        <v>0</v>
      </c>
      <c r="VB100" s="193">
        <f>BM100+DI100+FE100+HB100+IX100+LF100+NB100+OX100+QT100+SP100</f>
        <v>0</v>
      </c>
      <c r="VC100" s="193">
        <f>BN100+DJ100+FF100+HC100+IY100+LG100+NC100+OY100+QU100+SQ100</f>
        <v>0</v>
      </c>
      <c r="VD100" s="194">
        <f t="shared" si="330"/>
        <v>0</v>
      </c>
      <c r="VE100" s="193">
        <f t="shared" si="387"/>
        <v>0</v>
      </c>
      <c r="VF100" s="193"/>
      <c r="VG100" s="193"/>
      <c r="VH100" s="193"/>
      <c r="VI100" s="194">
        <f t="shared" si="388"/>
        <v>0</v>
      </c>
      <c r="VJ100" s="193"/>
      <c r="VK100" s="193"/>
      <c r="VL100" s="193"/>
      <c r="VM100" s="194">
        <f t="shared" si="418"/>
        <v>0</v>
      </c>
      <c r="VN100" s="193"/>
      <c r="VO100" s="193"/>
      <c r="VP100" s="193"/>
      <c r="VQ100" s="194">
        <f t="shared" si="332"/>
        <v>0</v>
      </c>
      <c r="VR100" s="193"/>
      <c r="VS100" s="193"/>
      <c r="VT100" s="193"/>
      <c r="VU100" s="194">
        <f t="shared" si="333"/>
        <v>0</v>
      </c>
      <c r="VV100" s="193"/>
      <c r="VW100" s="193"/>
      <c r="VX100" s="193"/>
      <c r="VY100" s="193"/>
      <c r="VZ100" s="121">
        <f t="shared" si="334"/>
        <v>0</v>
      </c>
      <c r="WA100" s="193"/>
      <c r="WB100" s="193"/>
      <c r="WC100" s="193"/>
      <c r="WD100" s="194">
        <f t="shared" si="419"/>
        <v>0</v>
      </c>
      <c r="WE100" s="189"/>
      <c r="WF100" s="189"/>
      <c r="WG100" s="189"/>
      <c r="WH100" s="194">
        <f t="shared" si="336"/>
        <v>0</v>
      </c>
      <c r="WI100" s="189"/>
      <c r="WJ100" s="189"/>
      <c r="WK100" s="193"/>
      <c r="WL100" s="194">
        <f t="shared" si="337"/>
        <v>0</v>
      </c>
      <c r="WM100" s="193"/>
      <c r="WN100" s="193"/>
      <c r="WO100" s="193"/>
      <c r="WP100" s="193"/>
      <c r="WQ100" s="122">
        <f t="shared" si="338"/>
        <v>0</v>
      </c>
      <c r="WR100" s="129">
        <f t="shared" si="389"/>
        <v>0</v>
      </c>
      <c r="WS100" s="120"/>
      <c r="WT100" s="194"/>
      <c r="WU100" s="194"/>
      <c r="WV100" s="115">
        <f t="shared" si="339"/>
        <v>0</v>
      </c>
      <c r="WY100" s="115">
        <f>VI100-BT100-DP100-FL100-HI100-JE100-LM100-NI100-PE100-RA100-SW100</f>
        <v>0</v>
      </c>
      <c r="WZ100" s="115">
        <f>VD100-BO100-DK100-FG100-HD100-IZ100-LH100-ND100-OZ100-QV100-SR100</f>
        <v>0</v>
      </c>
    </row>
    <row r="101" spans="1:624" s="116" customFormat="1" ht="12.75" hidden="1" customHeight="1" x14ac:dyDescent="0.25">
      <c r="A101" s="444"/>
      <c r="B101" s="416" t="s">
        <v>197</v>
      </c>
      <c r="C101" s="419"/>
      <c r="D101" s="416"/>
      <c r="E101" s="416"/>
      <c r="F101" s="257"/>
      <c r="G101" s="334"/>
      <c r="H101" s="250">
        <f>BM101+DI101+FE101+HB101+IX101+LF101+NB101+OX101+QT101+SP101</f>
        <v>0</v>
      </c>
      <c r="I101" s="250">
        <f>BN101+DJ101+FF101+HC101+IY101+LG101+NC101+OY101+QU101+SQ101</f>
        <v>0</v>
      </c>
      <c r="J101" s="238">
        <f t="shared" si="340"/>
        <v>0</v>
      </c>
      <c r="K101" s="250">
        <f t="shared" si="341"/>
        <v>0</v>
      </c>
      <c r="L101" s="250"/>
      <c r="M101" s="250"/>
      <c r="N101" s="250"/>
      <c r="O101" s="238">
        <f t="shared" si="342"/>
        <v>0</v>
      </c>
      <c r="P101" s="250">
        <f>BU101+DQ101+FM101+HJ101+JF101+LN101+NJ101+PF101+RB101+SX101</f>
        <v>0</v>
      </c>
      <c r="Q101" s="250">
        <f>BV101+DR101+FN101+HK101+JG101+LO101+NK101+PG101+RC101+SY101</f>
        <v>0</v>
      </c>
      <c r="R101" s="250">
        <f>BW101+DS101+FO101+HL101+JH101+LP101+NL101+PH101+RD101+SZ101</f>
        <v>0</v>
      </c>
      <c r="S101" s="238">
        <f t="shared" si="254"/>
        <v>0</v>
      </c>
      <c r="T101" s="250">
        <f>BY101+DU101+FQ101+HN101+JJ101+LR101+NN101+PJ101+RF101+TB101</f>
        <v>0</v>
      </c>
      <c r="U101" s="250">
        <f>BZ101+DV101+FR101+HO101+JK101+LS101+NO101+PK101+RG101+TC101</f>
        <v>0</v>
      </c>
      <c r="V101" s="250">
        <f>CA101+DW101+FS101+HP101+JL101+LT101+NP101+PL101+RH101+TD101</f>
        <v>0</v>
      </c>
      <c r="W101" s="238">
        <f t="shared" si="255"/>
        <v>0</v>
      </c>
      <c r="X101" s="250">
        <f>CC101+DY101+FU101+HR101+JN101+LV101+NR101+PN101+RJ101+TF101</f>
        <v>0</v>
      </c>
      <c r="Y101" s="250">
        <f>CD101+DZ101+FV101+HS101+JO101+LW101+NS101+PO101+RK101+TG101</f>
        <v>0</v>
      </c>
      <c r="Z101" s="250">
        <f>CE101+EA101+FW101+HT101+JP101+LX101+NT101+PP101+RL101+TH101</f>
        <v>0</v>
      </c>
      <c r="AA101" s="238">
        <f t="shared" si="256"/>
        <v>0</v>
      </c>
      <c r="AB101" s="250">
        <f>CG101+EC101+FY101+HV101+JR101+LZ101+NV101+PR101+RN101+TJ101</f>
        <v>0</v>
      </c>
      <c r="AC101" s="250">
        <f>CH101+ED101+FZ101+HW101+JS101+MA101+NW101+PS101+RO101+TK101</f>
        <v>0</v>
      </c>
      <c r="AD101" s="250">
        <f>CI101+EE101+GA101+HX101+JT101+MB101+NX101+PT101+RP101+TL101</f>
        <v>0</v>
      </c>
      <c r="AE101" s="250">
        <f t="shared" si="257"/>
        <v>0</v>
      </c>
      <c r="AF101" s="238">
        <f t="shared" si="343"/>
        <v>0</v>
      </c>
      <c r="AG101" s="250">
        <f>CL101+EH101+GD101+IA101+JW101+ME101+OA101+PW101+RS101+TO101</f>
        <v>0</v>
      </c>
      <c r="AH101" s="250">
        <f>CM101+EI101+GE101+IB101+JZ101+MF101+OB101+PX101+RT101+TP101</f>
        <v>0</v>
      </c>
      <c r="AI101" s="250">
        <f>CN101+EJ101+GF101+IC101+KA101+MG101+OC101+PY101+RU101+TQ101</f>
        <v>0</v>
      </c>
      <c r="AJ101" s="238">
        <f t="shared" si="258"/>
        <v>0</v>
      </c>
      <c r="AK101" s="250">
        <f>CP101+EL101+GH101+IE101+KC101+MI101+OE101+QA101+RW101+TS101</f>
        <v>0</v>
      </c>
      <c r="AL101" s="250">
        <f>CQ101+EM101+GI101+IF101+KD101+MJ101+OF101+QB101+RX101+TT101</f>
        <v>0</v>
      </c>
      <c r="AM101" s="250">
        <f>CR101+EN101+GJ101+IG101+KE101+MK101+OG101+QC101+RY101+TU101</f>
        <v>0</v>
      </c>
      <c r="AN101" s="238">
        <f t="shared" si="259"/>
        <v>0</v>
      </c>
      <c r="AO101" s="250">
        <f>CT101+EP101+GL101+II101+KG101+MM101+OI101+QE101+SA101+TW101</f>
        <v>0</v>
      </c>
      <c r="AP101" s="250">
        <f>CU101+EQ101+GM101+IJ101+KH101+MN101+OJ101+QF101+SB101+TX101</f>
        <v>0</v>
      </c>
      <c r="AQ101" s="250">
        <f>CV101+ER101+GN101+IK101+KI101+MO101+OK101+QG101+SC101+TY101</f>
        <v>0</v>
      </c>
      <c r="AR101" s="238">
        <f t="shared" si="260"/>
        <v>0</v>
      </c>
      <c r="AS101" s="250">
        <f>CX101+ET101+GP101+IM101+KK101+MQ101+OM101+QI101+SE101+UA101</f>
        <v>0</v>
      </c>
      <c r="AT101" s="250">
        <f>CY101+EU101+GQ101+IN101+KL101+MR101+ON101+QJ101+SF101+UB101</f>
        <v>0</v>
      </c>
      <c r="AU101" s="250">
        <f>CZ101+EV101+GR101+IO101+KM101+MS101+OO101+QK101+SG101+UC101</f>
        <v>0</v>
      </c>
      <c r="AV101" s="238">
        <f t="shared" si="261"/>
        <v>0</v>
      </c>
      <c r="AW101" s="238">
        <f t="shared" si="344"/>
        <v>0</v>
      </c>
      <c r="AX101" s="250">
        <f t="shared" si="461"/>
        <v>0</v>
      </c>
      <c r="AY101" s="238">
        <f t="shared" si="345"/>
        <v>0</v>
      </c>
      <c r="AZ101" s="238">
        <f>DE101+FA101+GW101+IT101+KR101+MX101+OT101+QP101+SL101+UH101</f>
        <v>0</v>
      </c>
      <c r="BA101" s="238">
        <f>DF101+FB101+GX101+IU101+KS101+MY101+OU101+QQ101+SM101+UI101</f>
        <v>0</v>
      </c>
      <c r="BB101" s="239">
        <f>CK101+EG101+GC101+HZ101+JV101+MD101+NZ101+PV101+RR101+TN101</f>
        <v>0</v>
      </c>
      <c r="BC101" s="239">
        <f t="shared" si="450"/>
        <v>0</v>
      </c>
      <c r="BD101" s="238">
        <f>AZ101-DE101-FA101-GW101-IT101-KR101-MX101-OT101-QP101-SL101-UH101</f>
        <v>0</v>
      </c>
      <c r="BE101" s="240"/>
      <c r="BF101" s="241">
        <f t="shared" si="449"/>
        <v>0</v>
      </c>
      <c r="BG101" s="241">
        <f t="shared" si="451"/>
        <v>0</v>
      </c>
      <c r="BH101" s="242"/>
      <c r="BI101" s="242"/>
      <c r="BJ101" s="241"/>
      <c r="BK101" s="285"/>
      <c r="BL101" s="251">
        <f>DI101+FE101+HB101+IX101+LF101+NB101+OX101+QT101+SP101</f>
        <v>0</v>
      </c>
      <c r="BM101" s="285"/>
      <c r="BN101" s="251"/>
      <c r="BO101" s="238">
        <f t="shared" si="346"/>
        <v>0</v>
      </c>
      <c r="BP101" s="251">
        <f t="shared" si="347"/>
        <v>0</v>
      </c>
      <c r="BQ101" s="251"/>
      <c r="BR101" s="251"/>
      <c r="BS101" s="251"/>
      <c r="BT101" s="238">
        <f t="shared" si="348"/>
        <v>0</v>
      </c>
      <c r="BU101" s="251"/>
      <c r="BV101" s="251"/>
      <c r="BW101" s="251"/>
      <c r="BX101" s="238">
        <f t="shared" si="462"/>
        <v>0</v>
      </c>
      <c r="BY101" s="251"/>
      <c r="BZ101" s="251"/>
      <c r="CA101" s="251"/>
      <c r="CB101" s="238">
        <f t="shared" si="463"/>
        <v>0</v>
      </c>
      <c r="CC101" s="251"/>
      <c r="CD101" s="251"/>
      <c r="CE101" s="251"/>
      <c r="CF101" s="238">
        <f t="shared" si="464"/>
        <v>0</v>
      </c>
      <c r="CG101" s="251"/>
      <c r="CH101" s="251"/>
      <c r="CI101" s="251"/>
      <c r="CJ101" s="251">
        <f t="shared" si="390"/>
        <v>0</v>
      </c>
      <c r="CK101" s="238">
        <f t="shared" si="465"/>
        <v>0</v>
      </c>
      <c r="CL101" s="251"/>
      <c r="CM101" s="251"/>
      <c r="CN101" s="251"/>
      <c r="CO101" s="238">
        <f t="shared" si="427"/>
        <v>0</v>
      </c>
      <c r="CP101" s="251"/>
      <c r="CQ101" s="251"/>
      <c r="CR101" s="251"/>
      <c r="CS101" s="238">
        <f t="shared" si="428"/>
        <v>0</v>
      </c>
      <c r="CT101" s="251"/>
      <c r="CU101" s="251"/>
      <c r="CV101" s="251"/>
      <c r="CW101" s="238">
        <f t="shared" si="445"/>
        <v>0</v>
      </c>
      <c r="CX101" s="251"/>
      <c r="CY101" s="251"/>
      <c r="CZ101" s="251"/>
      <c r="DA101" s="251">
        <f t="shared" si="391"/>
        <v>0</v>
      </c>
      <c r="DB101" s="238">
        <f t="shared" si="349"/>
        <v>0</v>
      </c>
      <c r="DC101" s="251"/>
      <c r="DD101" s="251">
        <f t="shared" si="466"/>
        <v>0</v>
      </c>
      <c r="DE101" s="238"/>
      <c r="DF101" s="238"/>
      <c r="DG101" s="243">
        <f t="shared" si="467"/>
        <v>0</v>
      </c>
      <c r="DH101" s="244"/>
      <c r="DI101" s="250"/>
      <c r="DJ101" s="250"/>
      <c r="DK101" s="250">
        <f t="shared" si="350"/>
        <v>0</v>
      </c>
      <c r="DL101" s="250">
        <f t="shared" si="351"/>
        <v>0</v>
      </c>
      <c r="DM101" s="250"/>
      <c r="DN101" s="250"/>
      <c r="DO101" s="250"/>
      <c r="DP101" s="238">
        <f t="shared" si="352"/>
        <v>0</v>
      </c>
      <c r="DQ101" s="250"/>
      <c r="DR101" s="250"/>
      <c r="DS101" s="250"/>
      <c r="DT101" s="238">
        <f t="shared" si="468"/>
        <v>0</v>
      </c>
      <c r="DU101" s="250"/>
      <c r="DV101" s="250"/>
      <c r="DW101" s="250"/>
      <c r="DX101" s="238">
        <f t="shared" si="266"/>
        <v>0</v>
      </c>
      <c r="DY101" s="250"/>
      <c r="DZ101" s="250"/>
      <c r="EA101" s="250"/>
      <c r="EB101" s="238">
        <f t="shared" si="267"/>
        <v>0</v>
      </c>
      <c r="EC101" s="250"/>
      <c r="ED101" s="250"/>
      <c r="EE101" s="250"/>
      <c r="EF101" s="265">
        <f t="shared" si="469"/>
        <v>0</v>
      </c>
      <c r="EG101" s="259">
        <f t="shared" si="353"/>
        <v>0</v>
      </c>
      <c r="EH101" s="250"/>
      <c r="EI101" s="250"/>
      <c r="EJ101" s="250"/>
      <c r="EK101" s="238">
        <f t="shared" si="470"/>
        <v>0</v>
      </c>
      <c r="EL101" s="250"/>
      <c r="EM101" s="250"/>
      <c r="EN101" s="250"/>
      <c r="EO101" s="238">
        <f t="shared" si="471"/>
        <v>0</v>
      </c>
      <c r="EP101" s="250"/>
      <c r="EQ101" s="250"/>
      <c r="ER101" s="250"/>
      <c r="ES101" s="238">
        <f t="shared" si="268"/>
        <v>0</v>
      </c>
      <c r="ET101" s="250"/>
      <c r="EU101" s="250"/>
      <c r="EV101" s="250"/>
      <c r="EW101" s="265">
        <f t="shared" si="472"/>
        <v>0</v>
      </c>
      <c r="EX101" s="260">
        <f t="shared" si="269"/>
        <v>0</v>
      </c>
      <c r="EY101" s="238">
        <f t="shared" si="354"/>
        <v>0</v>
      </c>
      <c r="EZ101" s="250">
        <f t="shared" si="473"/>
        <v>0</v>
      </c>
      <c r="FA101" s="238"/>
      <c r="FB101" s="238"/>
      <c r="FC101" s="246">
        <f t="shared" si="474"/>
        <v>0</v>
      </c>
      <c r="FD101" s="244"/>
      <c r="FE101" s="250"/>
      <c r="FF101" s="250"/>
      <c r="FG101" s="250">
        <f t="shared" si="355"/>
        <v>0</v>
      </c>
      <c r="FH101" s="250">
        <f t="shared" si="356"/>
        <v>0</v>
      </c>
      <c r="FI101" s="250"/>
      <c r="FJ101" s="250"/>
      <c r="FK101" s="250"/>
      <c r="FL101" s="238">
        <f t="shared" si="357"/>
        <v>0</v>
      </c>
      <c r="FM101" s="250"/>
      <c r="FN101" s="250"/>
      <c r="FO101" s="250"/>
      <c r="FP101" s="238">
        <f t="shared" si="475"/>
        <v>0</v>
      </c>
      <c r="FQ101" s="250"/>
      <c r="FR101" s="250"/>
      <c r="FS101" s="250"/>
      <c r="FT101" s="238">
        <f t="shared" si="271"/>
        <v>0</v>
      </c>
      <c r="FU101" s="250"/>
      <c r="FV101" s="250"/>
      <c r="FW101" s="250"/>
      <c r="FX101" s="238">
        <f t="shared" si="272"/>
        <v>0</v>
      </c>
      <c r="FY101" s="250"/>
      <c r="FZ101" s="250"/>
      <c r="GA101" s="250"/>
      <c r="GB101" s="265">
        <f t="shared" si="476"/>
        <v>0</v>
      </c>
      <c r="GC101" s="259">
        <f t="shared" si="358"/>
        <v>0</v>
      </c>
      <c r="GD101" s="250"/>
      <c r="GE101" s="250"/>
      <c r="GF101" s="250"/>
      <c r="GG101" s="238">
        <f t="shared" si="477"/>
        <v>0</v>
      </c>
      <c r="GH101" s="267"/>
      <c r="GI101" s="267"/>
      <c r="GJ101" s="267"/>
      <c r="GK101" s="238">
        <f t="shared" si="274"/>
        <v>0</v>
      </c>
      <c r="GL101" s="267"/>
      <c r="GM101" s="267"/>
      <c r="GN101" s="250"/>
      <c r="GO101" s="238">
        <f t="shared" si="275"/>
        <v>0</v>
      </c>
      <c r="GP101" s="250"/>
      <c r="GQ101" s="250"/>
      <c r="GR101" s="250"/>
      <c r="GS101" s="265">
        <f t="shared" si="478"/>
        <v>0</v>
      </c>
      <c r="GT101" s="260">
        <f t="shared" si="276"/>
        <v>0</v>
      </c>
      <c r="GU101" s="238">
        <f t="shared" si="359"/>
        <v>0</v>
      </c>
      <c r="GV101" s="250">
        <f t="shared" si="479"/>
        <v>0</v>
      </c>
      <c r="GW101" s="238"/>
      <c r="GX101" s="238"/>
      <c r="GY101" s="246">
        <f t="shared" si="480"/>
        <v>0</v>
      </c>
      <c r="GZ101" s="244"/>
      <c r="HA101" s="244"/>
      <c r="HB101" s="250"/>
      <c r="HC101" s="250"/>
      <c r="HD101" s="250">
        <f t="shared" si="392"/>
        <v>0</v>
      </c>
      <c r="HE101" s="250">
        <f t="shared" si="360"/>
        <v>0</v>
      </c>
      <c r="HF101" s="250"/>
      <c r="HG101" s="250"/>
      <c r="HH101" s="238"/>
      <c r="HI101" s="238">
        <f t="shared" si="361"/>
        <v>0</v>
      </c>
      <c r="HJ101" s="250"/>
      <c r="HK101" s="250"/>
      <c r="HL101" s="250"/>
      <c r="HM101" s="238">
        <f t="shared" si="481"/>
        <v>0</v>
      </c>
      <c r="HN101" s="250"/>
      <c r="HO101" s="250"/>
      <c r="HP101" s="250"/>
      <c r="HQ101" s="238">
        <f t="shared" si="278"/>
        <v>0</v>
      </c>
      <c r="HR101" s="250"/>
      <c r="HS101" s="250"/>
      <c r="HT101" s="250"/>
      <c r="HU101" s="238">
        <f t="shared" si="279"/>
        <v>0</v>
      </c>
      <c r="HV101" s="250"/>
      <c r="HW101" s="250"/>
      <c r="HX101" s="250"/>
      <c r="HY101" s="265">
        <f t="shared" si="482"/>
        <v>0</v>
      </c>
      <c r="HZ101" s="259">
        <f t="shared" si="280"/>
        <v>0</v>
      </c>
      <c r="IA101" s="250"/>
      <c r="IB101" s="250"/>
      <c r="IC101" s="250"/>
      <c r="ID101" s="238">
        <f t="shared" si="483"/>
        <v>0</v>
      </c>
      <c r="IE101" s="250"/>
      <c r="IF101" s="250"/>
      <c r="IG101" s="250"/>
      <c r="IH101" s="238">
        <f t="shared" si="282"/>
        <v>0</v>
      </c>
      <c r="II101" s="250"/>
      <c r="IJ101" s="250"/>
      <c r="IK101" s="250"/>
      <c r="IL101" s="238">
        <f t="shared" si="283"/>
        <v>0</v>
      </c>
      <c r="IM101" s="250"/>
      <c r="IN101" s="250"/>
      <c r="IO101" s="250"/>
      <c r="IP101" s="265">
        <f t="shared" si="284"/>
        <v>0</v>
      </c>
      <c r="IQ101" s="260">
        <f t="shared" si="285"/>
        <v>0</v>
      </c>
      <c r="IR101" s="238">
        <f t="shared" si="362"/>
        <v>0</v>
      </c>
      <c r="IS101" s="250">
        <f t="shared" si="484"/>
        <v>0</v>
      </c>
      <c r="IT101" s="238"/>
      <c r="IU101" s="238"/>
      <c r="IV101" s="246">
        <f t="shared" si="286"/>
        <v>0</v>
      </c>
      <c r="IW101" s="244"/>
      <c r="IX101" s="254"/>
      <c r="IY101" s="254"/>
      <c r="IZ101" s="247"/>
      <c r="JA101" s="254"/>
      <c r="JB101" s="254"/>
      <c r="JC101" s="254"/>
      <c r="JD101" s="254"/>
      <c r="JE101" s="254"/>
      <c r="JF101" s="254"/>
      <c r="JG101" s="254"/>
      <c r="JH101" s="254"/>
      <c r="JI101" s="247">
        <f t="shared" si="394"/>
        <v>0</v>
      </c>
      <c r="JJ101" s="254"/>
      <c r="JK101" s="254"/>
      <c r="JL101" s="254"/>
      <c r="JM101" s="247"/>
      <c r="JN101" s="254"/>
      <c r="JO101" s="254"/>
      <c r="JP101" s="254"/>
      <c r="JQ101" s="247">
        <f t="shared" si="393"/>
        <v>0</v>
      </c>
      <c r="JR101" s="254"/>
      <c r="JS101" s="254"/>
      <c r="JT101" s="254"/>
      <c r="JU101" s="270"/>
      <c r="JV101" s="261">
        <f t="shared" si="395"/>
        <v>0</v>
      </c>
      <c r="JW101" s="558"/>
      <c r="JX101" s="588"/>
      <c r="JY101" s="589"/>
      <c r="JZ101" s="571"/>
      <c r="KA101" s="254"/>
      <c r="KB101" s="247">
        <f>JW101+JZ101+KA101</f>
        <v>0</v>
      </c>
      <c r="KC101" s="254"/>
      <c r="KD101" s="254"/>
      <c r="KE101" s="254"/>
      <c r="KF101" s="247"/>
      <c r="KG101" s="254"/>
      <c r="KH101" s="254"/>
      <c r="KI101" s="254"/>
      <c r="KJ101" s="247">
        <f t="shared" si="396"/>
        <v>0</v>
      </c>
      <c r="KK101" s="254"/>
      <c r="KL101" s="254"/>
      <c r="KM101" s="254"/>
      <c r="KN101" s="270"/>
      <c r="KO101" s="262">
        <f>JI101+KF101+KJ101+KN101</f>
        <v>0</v>
      </c>
      <c r="KP101" s="247"/>
      <c r="KQ101" s="254">
        <f>JE101-JV101</f>
        <v>0</v>
      </c>
      <c r="KR101" s="247"/>
      <c r="KS101" s="248"/>
      <c r="KT101" s="211">
        <f>JV101-KO101</f>
        <v>0</v>
      </c>
      <c r="KU101" s="211"/>
      <c r="KV101" s="211"/>
      <c r="KW101" s="211"/>
      <c r="KX101" s="211"/>
      <c r="KY101" s="211"/>
      <c r="KZ101" s="211"/>
      <c r="LA101" s="211"/>
      <c r="LB101" s="211"/>
      <c r="LC101" s="211"/>
      <c r="LD101" s="211"/>
      <c r="LF101" s="193"/>
      <c r="LG101" s="193"/>
      <c r="LH101" s="194">
        <f t="shared" si="363"/>
        <v>0</v>
      </c>
      <c r="LI101" s="193">
        <f t="shared" si="364"/>
        <v>0</v>
      </c>
      <c r="LJ101" s="193"/>
      <c r="LK101" s="193"/>
      <c r="LL101" s="193"/>
      <c r="LM101" s="194">
        <f t="shared" si="365"/>
        <v>0</v>
      </c>
      <c r="LN101" s="193"/>
      <c r="LO101" s="193"/>
      <c r="LP101" s="193"/>
      <c r="LQ101" s="194">
        <f t="shared" si="408"/>
        <v>0</v>
      </c>
      <c r="LR101" s="193"/>
      <c r="LS101" s="193"/>
      <c r="LT101" s="193"/>
      <c r="LU101" s="194">
        <f t="shared" si="288"/>
        <v>0</v>
      </c>
      <c r="LV101" s="193"/>
      <c r="LW101" s="193"/>
      <c r="LX101" s="193"/>
      <c r="LY101" s="194">
        <f t="shared" si="289"/>
        <v>0</v>
      </c>
      <c r="LZ101" s="193"/>
      <c r="MA101" s="193"/>
      <c r="MB101" s="193"/>
      <c r="MC101" s="123">
        <f t="shared" si="452"/>
        <v>0</v>
      </c>
      <c r="MD101" s="121">
        <f t="shared" si="366"/>
        <v>0</v>
      </c>
      <c r="ME101" s="193"/>
      <c r="MF101" s="193"/>
      <c r="MG101" s="193"/>
      <c r="MH101" s="194">
        <f t="shared" si="429"/>
        <v>0</v>
      </c>
      <c r="MI101" s="193"/>
      <c r="MJ101" s="193"/>
      <c r="MK101" s="193"/>
      <c r="ML101" s="194">
        <f t="shared" si="430"/>
        <v>0</v>
      </c>
      <c r="MM101" s="193"/>
      <c r="MN101" s="193"/>
      <c r="MO101" s="193"/>
      <c r="MP101" s="194">
        <f t="shared" si="491"/>
        <v>0</v>
      </c>
      <c r="MQ101" s="193"/>
      <c r="MR101" s="193"/>
      <c r="MS101" s="193"/>
      <c r="MT101" s="123">
        <f t="shared" si="293"/>
        <v>0</v>
      </c>
      <c r="MU101" s="121">
        <f t="shared" si="367"/>
        <v>0</v>
      </c>
      <c r="MV101" s="17">
        <f t="shared" si="368"/>
        <v>0</v>
      </c>
      <c r="MW101" s="193">
        <f t="shared" si="453"/>
        <v>0</v>
      </c>
      <c r="MX101" s="194"/>
      <c r="MY101" s="194"/>
      <c r="MZ101" s="115">
        <f t="shared" si="485"/>
        <v>0</v>
      </c>
      <c r="NB101" s="193"/>
      <c r="NC101" s="193"/>
      <c r="ND101" s="194">
        <f t="shared" si="369"/>
        <v>0</v>
      </c>
      <c r="NE101" s="193"/>
      <c r="NF101" s="193"/>
      <c r="NG101" s="193"/>
      <c r="NH101" s="193"/>
      <c r="NI101" s="194">
        <f t="shared" si="370"/>
        <v>0</v>
      </c>
      <c r="NJ101" s="193"/>
      <c r="NK101" s="193"/>
      <c r="NL101" s="193"/>
      <c r="NM101" s="194">
        <f t="shared" si="410"/>
        <v>0</v>
      </c>
      <c r="NN101" s="193"/>
      <c r="NO101" s="193"/>
      <c r="NP101" s="193"/>
      <c r="NQ101" s="194">
        <f t="shared" si="295"/>
        <v>0</v>
      </c>
      <c r="NR101" s="193"/>
      <c r="NS101" s="193"/>
      <c r="NT101" s="193"/>
      <c r="NU101" s="194">
        <f t="shared" si="296"/>
        <v>0</v>
      </c>
      <c r="NV101" s="193"/>
      <c r="NW101" s="193"/>
      <c r="NX101" s="193"/>
      <c r="NY101" s="123">
        <f t="shared" si="454"/>
        <v>0</v>
      </c>
      <c r="NZ101" s="121">
        <f t="shared" si="297"/>
        <v>0</v>
      </c>
      <c r="OA101" s="193"/>
      <c r="OB101" s="193"/>
      <c r="OC101" s="193"/>
      <c r="OD101" s="194">
        <f t="shared" si="411"/>
        <v>0</v>
      </c>
      <c r="OE101" s="189"/>
      <c r="OF101" s="189"/>
      <c r="OG101" s="189"/>
      <c r="OH101" s="194">
        <f t="shared" si="299"/>
        <v>0</v>
      </c>
      <c r="OI101" s="193"/>
      <c r="OJ101" s="193"/>
      <c r="OK101" s="193"/>
      <c r="OL101" s="194">
        <f t="shared" si="300"/>
        <v>0</v>
      </c>
      <c r="OM101" s="193"/>
      <c r="ON101" s="193"/>
      <c r="OO101" s="193"/>
      <c r="OP101" s="123">
        <f t="shared" si="455"/>
        <v>0</v>
      </c>
      <c r="OQ101" s="122">
        <f t="shared" si="301"/>
        <v>0</v>
      </c>
      <c r="OR101" s="17">
        <f t="shared" si="371"/>
        <v>0</v>
      </c>
      <c r="OS101" s="193">
        <f t="shared" si="456"/>
        <v>0</v>
      </c>
      <c r="OT101" s="194"/>
      <c r="OU101" s="194"/>
      <c r="OV101" s="115">
        <f t="shared" si="302"/>
        <v>0</v>
      </c>
      <c r="OX101" s="193"/>
      <c r="OY101" s="193"/>
      <c r="OZ101" s="194">
        <f t="shared" si="372"/>
        <v>0</v>
      </c>
      <c r="PA101" s="193">
        <f t="shared" si="373"/>
        <v>0</v>
      </c>
      <c r="PB101" s="193"/>
      <c r="PC101" s="193"/>
      <c r="PD101" s="193"/>
      <c r="PE101" s="194">
        <f t="shared" si="374"/>
        <v>0</v>
      </c>
      <c r="PF101" s="193"/>
      <c r="PG101" s="193"/>
      <c r="PH101" s="193"/>
      <c r="PI101" s="194">
        <f t="shared" si="412"/>
        <v>0</v>
      </c>
      <c r="PJ101" s="193"/>
      <c r="PK101" s="193"/>
      <c r="PL101" s="193"/>
      <c r="PM101" s="194">
        <f t="shared" si="304"/>
        <v>0</v>
      </c>
      <c r="PN101" s="193"/>
      <c r="PO101" s="193"/>
      <c r="PP101" s="193"/>
      <c r="PQ101" s="194">
        <f t="shared" si="305"/>
        <v>0</v>
      </c>
      <c r="PR101" s="193"/>
      <c r="PS101" s="193"/>
      <c r="PT101" s="193"/>
      <c r="PU101" s="123">
        <f t="shared" si="457"/>
        <v>0</v>
      </c>
      <c r="PV101" s="121">
        <f t="shared" si="375"/>
        <v>0</v>
      </c>
      <c r="PW101" s="193"/>
      <c r="PX101" s="193"/>
      <c r="PY101" s="193"/>
      <c r="PZ101" s="194">
        <f t="shared" si="433"/>
        <v>0</v>
      </c>
      <c r="QA101" s="193"/>
      <c r="QB101" s="193"/>
      <c r="QC101" s="193"/>
      <c r="QD101" s="194">
        <f t="shared" si="434"/>
        <v>0</v>
      </c>
      <c r="QE101" s="193"/>
      <c r="QF101" s="193"/>
      <c r="QG101" s="193"/>
      <c r="QH101" s="194">
        <f t="shared" si="308"/>
        <v>0</v>
      </c>
      <c r="QI101" s="193"/>
      <c r="QJ101" s="193"/>
      <c r="QK101" s="193"/>
      <c r="QL101" s="123">
        <f t="shared" si="309"/>
        <v>0</v>
      </c>
      <c r="QM101" s="122">
        <f t="shared" si="310"/>
        <v>0</v>
      </c>
      <c r="QN101" s="17">
        <f t="shared" si="376"/>
        <v>0</v>
      </c>
      <c r="QO101" s="193">
        <f t="shared" si="458"/>
        <v>0</v>
      </c>
      <c r="QP101" s="194"/>
      <c r="QQ101" s="194"/>
      <c r="QR101" s="115">
        <f t="shared" si="486"/>
        <v>0</v>
      </c>
      <c r="QT101" s="193"/>
      <c r="QU101" s="193"/>
      <c r="QV101" s="194">
        <f t="shared" si="377"/>
        <v>0</v>
      </c>
      <c r="QW101" s="193">
        <f t="shared" si="378"/>
        <v>0</v>
      </c>
      <c r="QX101" s="193"/>
      <c r="QY101" s="193"/>
      <c r="QZ101" s="193"/>
      <c r="RA101" s="194">
        <f t="shared" si="379"/>
        <v>0</v>
      </c>
      <c r="RB101" s="193"/>
      <c r="RC101" s="193"/>
      <c r="RD101" s="193"/>
      <c r="RE101" s="194">
        <f t="shared" si="414"/>
        <v>0</v>
      </c>
      <c r="RF101" s="193"/>
      <c r="RG101" s="193"/>
      <c r="RH101" s="193"/>
      <c r="RI101" s="194">
        <f t="shared" si="312"/>
        <v>0</v>
      </c>
      <c r="RJ101" s="193"/>
      <c r="RK101" s="193"/>
      <c r="RL101" s="193"/>
      <c r="RM101" s="194">
        <f t="shared" si="313"/>
        <v>0</v>
      </c>
      <c r="RN101" s="193"/>
      <c r="RO101" s="193"/>
      <c r="RP101" s="193"/>
      <c r="RQ101" s="123">
        <f t="shared" si="314"/>
        <v>0</v>
      </c>
      <c r="RR101" s="121">
        <f t="shared" si="380"/>
        <v>0</v>
      </c>
      <c r="RS101" s="193"/>
      <c r="RT101" s="193"/>
      <c r="RU101" s="193"/>
      <c r="RV101" s="194">
        <f t="shared" si="435"/>
        <v>0</v>
      </c>
      <c r="RW101" s="193"/>
      <c r="RX101" s="193"/>
      <c r="RY101" s="193"/>
      <c r="RZ101" s="194">
        <f t="shared" si="436"/>
        <v>0</v>
      </c>
      <c r="SA101" s="193"/>
      <c r="SB101" s="193"/>
      <c r="SC101" s="193"/>
      <c r="SD101" s="194">
        <f t="shared" si="317"/>
        <v>0</v>
      </c>
      <c r="SE101" s="193"/>
      <c r="SF101" s="193"/>
      <c r="SG101" s="193"/>
      <c r="SH101" s="123">
        <f t="shared" si="318"/>
        <v>0</v>
      </c>
      <c r="SI101" s="122">
        <f t="shared" si="319"/>
        <v>0</v>
      </c>
      <c r="SJ101" s="17">
        <f t="shared" si="381"/>
        <v>0</v>
      </c>
      <c r="SK101" s="193">
        <f t="shared" si="459"/>
        <v>0</v>
      </c>
      <c r="SL101" s="194"/>
      <c r="SM101" s="194"/>
      <c r="SN101" s="115">
        <f t="shared" si="487"/>
        <v>0</v>
      </c>
      <c r="SP101" s="193"/>
      <c r="SQ101" s="193"/>
      <c r="SR101" s="194">
        <f t="shared" si="382"/>
        <v>0</v>
      </c>
      <c r="SS101" s="193">
        <f t="shared" si="383"/>
        <v>0</v>
      </c>
      <c r="ST101" s="193"/>
      <c r="SU101" s="193"/>
      <c r="SV101" s="193"/>
      <c r="SW101" s="194">
        <f t="shared" si="384"/>
        <v>0</v>
      </c>
      <c r="SX101" s="193"/>
      <c r="SY101" s="193"/>
      <c r="SZ101" s="193"/>
      <c r="TA101" s="194">
        <f t="shared" si="437"/>
        <v>0</v>
      </c>
      <c r="TB101" s="193"/>
      <c r="TC101" s="193"/>
      <c r="TD101" s="193"/>
      <c r="TE101" s="194">
        <f t="shared" si="438"/>
        <v>0</v>
      </c>
      <c r="TF101" s="193"/>
      <c r="TG101" s="193"/>
      <c r="TH101" s="193"/>
      <c r="TI101" s="194">
        <f t="shared" si="439"/>
        <v>0</v>
      </c>
      <c r="TJ101" s="193"/>
      <c r="TK101" s="193"/>
      <c r="TL101" s="193"/>
      <c r="TM101" s="123">
        <f t="shared" si="323"/>
        <v>0</v>
      </c>
      <c r="TN101" s="121">
        <f t="shared" si="440"/>
        <v>0</v>
      </c>
      <c r="TO101" s="193"/>
      <c r="TP101" s="193"/>
      <c r="TQ101" s="193"/>
      <c r="TR101" s="194">
        <f t="shared" si="441"/>
        <v>0</v>
      </c>
      <c r="TS101" s="193"/>
      <c r="TT101" s="193"/>
      <c r="TU101" s="193"/>
      <c r="TV101" s="194">
        <f t="shared" si="442"/>
        <v>0</v>
      </c>
      <c r="TW101" s="193"/>
      <c r="TX101" s="193"/>
      <c r="TY101" s="193"/>
      <c r="TZ101" s="194">
        <f t="shared" si="443"/>
        <v>0</v>
      </c>
      <c r="UA101" s="193"/>
      <c r="UB101" s="193"/>
      <c r="UC101" s="193"/>
      <c r="UD101" s="123">
        <f t="shared" si="328"/>
        <v>0</v>
      </c>
      <c r="UE101" s="122">
        <f t="shared" si="444"/>
        <v>0</v>
      </c>
      <c r="UF101" s="17">
        <f t="shared" si="385"/>
        <v>0</v>
      </c>
      <c r="UG101" s="193">
        <f t="shared" si="460"/>
        <v>0</v>
      </c>
      <c r="UH101" s="194"/>
      <c r="UI101" s="194"/>
      <c r="UJ101" s="194"/>
      <c r="UK101" s="115">
        <f t="shared" si="488"/>
        <v>0</v>
      </c>
      <c r="UL101" s="115">
        <f>CK101+EG101+GC101+HZ101+JV101+MD101+NZ101+PV101+RR101+TN101</f>
        <v>0</v>
      </c>
      <c r="UM101" s="115">
        <f>UL101-AF101</f>
        <v>0</v>
      </c>
      <c r="UN101" s="115">
        <f>DB101+EX101+GT101+IQ101+KO101+MU101+OQ101+QM101+SI101+UE101</f>
        <v>0</v>
      </c>
      <c r="UO101" s="115">
        <f>UN101-AW101</f>
        <v>0</v>
      </c>
      <c r="UP101" s="115"/>
      <c r="UQ101" s="115"/>
      <c r="UR101" s="115">
        <f>BU101+DQ101+FM101+HJ101+JF101+LN101+NJ101+PF101+RB101+SX101</f>
        <v>0</v>
      </c>
      <c r="US101" s="115">
        <f>UR101-P101</f>
        <v>0</v>
      </c>
      <c r="UT101" s="115"/>
      <c r="UU101" s="115"/>
      <c r="UV101" s="115"/>
      <c r="UW101" s="115">
        <f>H101</f>
        <v>0</v>
      </c>
      <c r="UX101" s="115">
        <f>AF101</f>
        <v>0</v>
      </c>
      <c r="UY101" s="115"/>
      <c r="UZ101" s="115"/>
      <c r="VA101" s="130">
        <f t="shared" si="386"/>
        <v>0</v>
      </c>
      <c r="VB101" s="193">
        <f>BM101+DI101+FE101+HB101+IX101+LF101+NB101+OX101+QT101+SP101</f>
        <v>0</v>
      </c>
      <c r="VC101" s="193">
        <f>BN101+DJ101+FF101+HC101+IY101+LG101+NC101+OY101+QU101+SQ101</f>
        <v>0</v>
      </c>
      <c r="VD101" s="194">
        <f t="shared" si="330"/>
        <v>0</v>
      </c>
      <c r="VE101" s="193">
        <f t="shared" si="387"/>
        <v>0</v>
      </c>
      <c r="VF101" s="193"/>
      <c r="VG101" s="193"/>
      <c r="VH101" s="193"/>
      <c r="VI101" s="194">
        <f t="shared" si="388"/>
        <v>0</v>
      </c>
      <c r="VJ101" s="193"/>
      <c r="VK101" s="193"/>
      <c r="VL101" s="193"/>
      <c r="VM101" s="194">
        <f t="shared" si="418"/>
        <v>0</v>
      </c>
      <c r="VN101" s="193"/>
      <c r="VO101" s="193"/>
      <c r="VP101" s="193"/>
      <c r="VQ101" s="194">
        <f t="shared" si="332"/>
        <v>0</v>
      </c>
      <c r="VR101" s="193"/>
      <c r="VS101" s="193"/>
      <c r="VT101" s="193"/>
      <c r="VU101" s="194">
        <f t="shared" si="333"/>
        <v>0</v>
      </c>
      <c r="VV101" s="193"/>
      <c r="VW101" s="193"/>
      <c r="VX101" s="193"/>
      <c r="VY101" s="193"/>
      <c r="VZ101" s="121">
        <f t="shared" si="334"/>
        <v>0</v>
      </c>
      <c r="WA101" s="193"/>
      <c r="WB101" s="193"/>
      <c r="WC101" s="193"/>
      <c r="WD101" s="194">
        <f t="shared" si="419"/>
        <v>0</v>
      </c>
      <c r="WE101" s="189"/>
      <c r="WF101" s="189"/>
      <c r="WG101" s="189"/>
      <c r="WH101" s="194">
        <f t="shared" si="336"/>
        <v>0</v>
      </c>
      <c r="WI101" s="189"/>
      <c r="WJ101" s="189"/>
      <c r="WK101" s="193"/>
      <c r="WL101" s="194">
        <f t="shared" si="337"/>
        <v>0</v>
      </c>
      <c r="WM101" s="193"/>
      <c r="WN101" s="193"/>
      <c r="WO101" s="193"/>
      <c r="WP101" s="193"/>
      <c r="WQ101" s="122">
        <f t="shared" si="338"/>
        <v>0</v>
      </c>
      <c r="WR101" s="129">
        <f t="shared" si="389"/>
        <v>0</v>
      </c>
      <c r="WS101" s="120"/>
      <c r="WT101" s="194"/>
      <c r="WU101" s="194"/>
      <c r="WV101" s="115">
        <f t="shared" si="339"/>
        <v>0</v>
      </c>
      <c r="WY101" s="115">
        <f>VI101-BT101-DP101-FL101-HI101-JE101-LM101-NI101-PE101-RA101-SW101</f>
        <v>0</v>
      </c>
      <c r="WZ101" s="115">
        <f>VD101-BO101-DK101-FG101-HD101-IZ101-LH101-ND101-OZ101-QV101-SR101</f>
        <v>0</v>
      </c>
    </row>
    <row r="102" spans="1:624" s="116" customFormat="1" ht="12.75" hidden="1" customHeight="1" x14ac:dyDescent="0.25">
      <c r="A102" s="444"/>
      <c r="B102" s="416" t="s">
        <v>198</v>
      </c>
      <c r="C102" s="419"/>
      <c r="D102" s="416"/>
      <c r="E102" s="416"/>
      <c r="F102" s="257"/>
      <c r="G102" s="334"/>
      <c r="H102" s="250">
        <f>BM102+DI102+FE102+HB102+IX102+LF102+NB102+OX102+QT102+SP102</f>
        <v>0</v>
      </c>
      <c r="I102" s="250">
        <f>BN102+DJ102+FF102+HC102+IY102+LG102+NC102+OY102+QU102+SQ102</f>
        <v>0</v>
      </c>
      <c r="J102" s="238">
        <f t="shared" si="340"/>
        <v>0</v>
      </c>
      <c r="K102" s="250">
        <f t="shared" si="341"/>
        <v>0</v>
      </c>
      <c r="L102" s="250"/>
      <c r="M102" s="250"/>
      <c r="N102" s="250"/>
      <c r="O102" s="238">
        <f t="shared" si="342"/>
        <v>0</v>
      </c>
      <c r="P102" s="250">
        <f>BU102+DQ102+FM102+HJ102+JF102+LN102+NJ102+PF102+RB102+SX102</f>
        <v>0</v>
      </c>
      <c r="Q102" s="250">
        <f>BV102+DR102+FN102+HK102+JG102+LO102+NK102+PG102+RC102+SY102</f>
        <v>1600</v>
      </c>
      <c r="R102" s="250">
        <f>BW102+DS102+FO102+HL102+JH102+LP102+NL102+PH102+RD102+SZ102</f>
        <v>0</v>
      </c>
      <c r="S102" s="238">
        <f t="shared" si="254"/>
        <v>1600</v>
      </c>
      <c r="T102" s="250">
        <f>BY102+DU102+FQ102+HN102+JJ102+LR102+NN102+PJ102+RF102+TB102</f>
        <v>0</v>
      </c>
      <c r="U102" s="250">
        <f>BZ102+DV102+FR102+HO102+JK102+LS102+NO102+PK102+RG102+TC102</f>
        <v>0</v>
      </c>
      <c r="V102" s="250">
        <f>CA102+DW102+FS102+HP102+JL102+LT102+NP102+PL102+RH102+TD102</f>
        <v>0</v>
      </c>
      <c r="W102" s="238">
        <f t="shared" si="255"/>
        <v>0</v>
      </c>
      <c r="X102" s="250">
        <f>CC102+DY102+FU102+HR102+JN102+LV102+NR102+PN102+RJ102+TF102</f>
        <v>0</v>
      </c>
      <c r="Y102" s="250">
        <f>CD102+DZ102+FV102+HS102+JO102+LW102+NS102+PO102+RK102+TG102</f>
        <v>0</v>
      </c>
      <c r="Z102" s="250">
        <f>CE102+EA102+FW102+HT102+JP102+LX102+NT102+PP102+RL102+TH102</f>
        <v>0</v>
      </c>
      <c r="AA102" s="238">
        <f t="shared" si="256"/>
        <v>0</v>
      </c>
      <c r="AB102" s="250">
        <f>CG102+EC102+FY102+HV102+JR102+LZ102+NV102+PR102+RN102+TJ102</f>
        <v>0</v>
      </c>
      <c r="AC102" s="250">
        <f>CH102+ED102+FZ102+HW102+JS102+MA102+NW102+PS102+RO102+TK102</f>
        <v>0</v>
      </c>
      <c r="AD102" s="250">
        <f>CI102+EE102+GA102+HX102+JT102+MB102+NX102+PT102+RP102+TL102</f>
        <v>0</v>
      </c>
      <c r="AE102" s="250">
        <f t="shared" si="257"/>
        <v>0</v>
      </c>
      <c r="AF102" s="238">
        <f t="shared" si="343"/>
        <v>1600</v>
      </c>
      <c r="AG102" s="250">
        <f>CL102+EH102+GD102+IA102+JW102+ME102+OA102+PW102+RS102+TO102</f>
        <v>0</v>
      </c>
      <c r="AH102" s="250">
        <f>CM102+EI102+GE102+IB102+JZ102+MF102+OB102+PX102+RT102+TP102</f>
        <v>1600</v>
      </c>
      <c r="AI102" s="250">
        <f>CN102+EJ102+GF102+IC102+KA102+MG102+OC102+PY102+RU102+TQ102</f>
        <v>0</v>
      </c>
      <c r="AJ102" s="238">
        <f t="shared" si="258"/>
        <v>1600</v>
      </c>
      <c r="AK102" s="250">
        <f>CP102+EL102+GH102+IE102+KC102+MI102+OE102+QA102+RW102+TS102</f>
        <v>0</v>
      </c>
      <c r="AL102" s="250">
        <f>CQ102+EM102+GI102+IF102+KD102+MJ102+OF102+QB102+RX102+TT102</f>
        <v>0</v>
      </c>
      <c r="AM102" s="250">
        <f>CR102+EN102+GJ102+IG102+KE102+MK102+OG102+QC102+RY102+TU102</f>
        <v>0</v>
      </c>
      <c r="AN102" s="238">
        <f t="shared" si="259"/>
        <v>0</v>
      </c>
      <c r="AO102" s="250">
        <f>CT102+EP102+GL102+II102+KG102+MM102+OI102+QE102+SA102+TW102</f>
        <v>0</v>
      </c>
      <c r="AP102" s="250">
        <f>CU102+EQ102+GM102+IJ102+KH102+MN102+OJ102+QF102+SB102+TX102</f>
        <v>0</v>
      </c>
      <c r="AQ102" s="250">
        <f>CV102+ER102+GN102+IK102+KI102+MO102+OK102+QG102+SC102+TY102</f>
        <v>0</v>
      </c>
      <c r="AR102" s="238">
        <f t="shared" si="260"/>
        <v>0</v>
      </c>
      <c r="AS102" s="250">
        <f>CX102+ET102+GP102+IM102+KK102+MQ102+OM102+QI102+SE102+UA102</f>
        <v>0</v>
      </c>
      <c r="AT102" s="250">
        <f>CY102+EU102+GQ102+IN102+KL102+MR102+ON102+QJ102+SF102+UB102</f>
        <v>0</v>
      </c>
      <c r="AU102" s="250">
        <f>CZ102+EV102+GR102+IO102+KM102+MS102+OO102+QK102+SG102+UC102</f>
        <v>0</v>
      </c>
      <c r="AV102" s="238">
        <f t="shared" si="261"/>
        <v>0</v>
      </c>
      <c r="AW102" s="238">
        <f t="shared" si="344"/>
        <v>1600</v>
      </c>
      <c r="AX102" s="250">
        <f t="shared" si="461"/>
        <v>0</v>
      </c>
      <c r="AY102" s="238">
        <f t="shared" si="345"/>
        <v>-1600</v>
      </c>
      <c r="AZ102" s="238">
        <f>DE102+FA102+GW102+IT102+KR102+MX102+OT102+QP102+SL102+UH102</f>
        <v>0</v>
      </c>
      <c r="BA102" s="238">
        <f>DF102+FB102+GX102+IU102+KS102+MY102+OU102+QQ102+SM102+UI102</f>
        <v>0</v>
      </c>
      <c r="BB102" s="239">
        <f>CK102+EG102+GC102+HZ102+JV102+MD102+NZ102+PV102+RR102+TN102</f>
        <v>1600</v>
      </c>
      <c r="BC102" s="239">
        <f t="shared" si="450"/>
        <v>0</v>
      </c>
      <c r="BD102" s="238">
        <f>AZ102-DE102-FA102-GW102-IT102-KR102-MX102-OT102-QP102-SL102-UH102</f>
        <v>0</v>
      </c>
      <c r="BE102" s="240"/>
      <c r="BF102" s="241">
        <f t="shared" si="449"/>
        <v>0</v>
      </c>
      <c r="BG102" s="241">
        <f t="shared" si="451"/>
        <v>0</v>
      </c>
      <c r="BH102" s="242"/>
      <c r="BI102" s="242"/>
      <c r="BJ102" s="241"/>
      <c r="BK102" s="285"/>
      <c r="BL102" s="251">
        <f>DI102+FE102+HB102+IX102+LF102+NB102+OX102+QT102+SP102</f>
        <v>0</v>
      </c>
      <c r="BM102" s="285"/>
      <c r="BN102" s="251"/>
      <c r="BO102" s="238">
        <f t="shared" si="346"/>
        <v>0</v>
      </c>
      <c r="BP102" s="251">
        <f t="shared" si="347"/>
        <v>0</v>
      </c>
      <c r="BQ102" s="251"/>
      <c r="BR102" s="251"/>
      <c r="BS102" s="251"/>
      <c r="BT102" s="238">
        <f t="shared" si="348"/>
        <v>0</v>
      </c>
      <c r="BU102" s="251"/>
      <c r="BV102" s="251"/>
      <c r="BW102" s="251"/>
      <c r="BX102" s="238">
        <f t="shared" si="462"/>
        <v>0</v>
      </c>
      <c r="BY102" s="251"/>
      <c r="BZ102" s="251"/>
      <c r="CA102" s="251"/>
      <c r="CB102" s="238">
        <f t="shared" si="463"/>
        <v>0</v>
      </c>
      <c r="CC102" s="251"/>
      <c r="CD102" s="251"/>
      <c r="CE102" s="251"/>
      <c r="CF102" s="238">
        <f t="shared" si="464"/>
        <v>0</v>
      </c>
      <c r="CG102" s="251"/>
      <c r="CH102" s="251"/>
      <c r="CI102" s="251"/>
      <c r="CJ102" s="251">
        <f t="shared" si="390"/>
        <v>0</v>
      </c>
      <c r="CK102" s="238">
        <f t="shared" si="465"/>
        <v>0</v>
      </c>
      <c r="CL102" s="251"/>
      <c r="CM102" s="251"/>
      <c r="CN102" s="251"/>
      <c r="CO102" s="238">
        <f t="shared" si="427"/>
        <v>0</v>
      </c>
      <c r="CP102" s="251"/>
      <c r="CQ102" s="251"/>
      <c r="CR102" s="251"/>
      <c r="CS102" s="238">
        <f t="shared" si="428"/>
        <v>0</v>
      </c>
      <c r="CT102" s="251"/>
      <c r="CU102" s="251"/>
      <c r="CV102" s="251"/>
      <c r="CW102" s="238">
        <f t="shared" si="445"/>
        <v>0</v>
      </c>
      <c r="CX102" s="251"/>
      <c r="CY102" s="251"/>
      <c r="CZ102" s="251"/>
      <c r="DA102" s="251">
        <f t="shared" si="391"/>
        <v>0</v>
      </c>
      <c r="DB102" s="238">
        <f t="shared" si="349"/>
        <v>0</v>
      </c>
      <c r="DC102" s="251"/>
      <c r="DD102" s="251">
        <f t="shared" si="466"/>
        <v>0</v>
      </c>
      <c r="DE102" s="238"/>
      <c r="DF102" s="238"/>
      <c r="DG102" s="243">
        <f t="shared" si="467"/>
        <v>0</v>
      </c>
      <c r="DH102" s="244"/>
      <c r="DI102" s="250"/>
      <c r="DJ102" s="250"/>
      <c r="DK102" s="250">
        <f t="shared" si="350"/>
        <v>0</v>
      </c>
      <c r="DL102" s="250">
        <f t="shared" si="351"/>
        <v>0</v>
      </c>
      <c r="DM102" s="250"/>
      <c r="DN102" s="250"/>
      <c r="DO102" s="250"/>
      <c r="DP102" s="238">
        <f t="shared" si="352"/>
        <v>0</v>
      </c>
      <c r="DQ102" s="250"/>
      <c r="DR102" s="250"/>
      <c r="DS102" s="250"/>
      <c r="DT102" s="238">
        <f t="shared" si="468"/>
        <v>0</v>
      </c>
      <c r="DU102" s="250"/>
      <c r="DV102" s="250"/>
      <c r="DW102" s="250"/>
      <c r="DX102" s="238">
        <f t="shared" si="266"/>
        <v>0</v>
      </c>
      <c r="DY102" s="250"/>
      <c r="DZ102" s="250"/>
      <c r="EA102" s="250"/>
      <c r="EB102" s="238">
        <f t="shared" si="267"/>
        <v>0</v>
      </c>
      <c r="EC102" s="250"/>
      <c r="ED102" s="250"/>
      <c r="EE102" s="250"/>
      <c r="EF102" s="265">
        <f t="shared" si="469"/>
        <v>0</v>
      </c>
      <c r="EG102" s="259">
        <f t="shared" si="353"/>
        <v>0</v>
      </c>
      <c r="EH102" s="250"/>
      <c r="EI102" s="250"/>
      <c r="EJ102" s="250"/>
      <c r="EK102" s="238">
        <f t="shared" si="470"/>
        <v>0</v>
      </c>
      <c r="EL102" s="250"/>
      <c r="EM102" s="250"/>
      <c r="EN102" s="250"/>
      <c r="EO102" s="238">
        <f t="shared" si="471"/>
        <v>0</v>
      </c>
      <c r="EP102" s="250"/>
      <c r="EQ102" s="250"/>
      <c r="ER102" s="250"/>
      <c r="ES102" s="238">
        <f t="shared" si="268"/>
        <v>0</v>
      </c>
      <c r="ET102" s="250"/>
      <c r="EU102" s="250"/>
      <c r="EV102" s="250"/>
      <c r="EW102" s="265">
        <f t="shared" si="472"/>
        <v>0</v>
      </c>
      <c r="EX102" s="260">
        <f t="shared" si="269"/>
        <v>0</v>
      </c>
      <c r="EY102" s="238">
        <f t="shared" si="354"/>
        <v>0</v>
      </c>
      <c r="EZ102" s="250">
        <f t="shared" si="473"/>
        <v>0</v>
      </c>
      <c r="FA102" s="238"/>
      <c r="FB102" s="238"/>
      <c r="FC102" s="246">
        <f t="shared" si="474"/>
        <v>0</v>
      </c>
      <c r="FD102" s="244"/>
      <c r="FE102" s="250"/>
      <c r="FF102" s="250"/>
      <c r="FG102" s="250">
        <f t="shared" si="355"/>
        <v>0</v>
      </c>
      <c r="FH102" s="250">
        <f t="shared" si="356"/>
        <v>0</v>
      </c>
      <c r="FI102" s="250"/>
      <c r="FJ102" s="250"/>
      <c r="FK102" s="250"/>
      <c r="FL102" s="238">
        <f t="shared" si="357"/>
        <v>0</v>
      </c>
      <c r="FM102" s="250"/>
      <c r="FN102" s="250">
        <v>1600</v>
      </c>
      <c r="FO102" s="250"/>
      <c r="FP102" s="238">
        <f t="shared" si="475"/>
        <v>1600</v>
      </c>
      <c r="FQ102" s="250"/>
      <c r="FR102" s="250"/>
      <c r="FS102" s="250"/>
      <c r="FT102" s="238">
        <f t="shared" si="271"/>
        <v>0</v>
      </c>
      <c r="FU102" s="250"/>
      <c r="FV102" s="250"/>
      <c r="FW102" s="250"/>
      <c r="FX102" s="238">
        <f t="shared" si="272"/>
        <v>0</v>
      </c>
      <c r="FY102" s="250"/>
      <c r="FZ102" s="250"/>
      <c r="GA102" s="250"/>
      <c r="GB102" s="265">
        <f t="shared" si="476"/>
        <v>0</v>
      </c>
      <c r="GC102" s="259">
        <f t="shared" si="358"/>
        <v>1600</v>
      </c>
      <c r="GD102" s="250"/>
      <c r="GE102" s="250">
        <v>1600</v>
      </c>
      <c r="GF102" s="250"/>
      <c r="GG102" s="238">
        <f t="shared" si="477"/>
        <v>1600</v>
      </c>
      <c r="GH102" s="267"/>
      <c r="GI102" s="267"/>
      <c r="GJ102" s="267"/>
      <c r="GK102" s="238">
        <f t="shared" si="274"/>
        <v>0</v>
      </c>
      <c r="GL102" s="267"/>
      <c r="GM102" s="267"/>
      <c r="GN102" s="250"/>
      <c r="GO102" s="238">
        <f t="shared" si="275"/>
        <v>0</v>
      </c>
      <c r="GP102" s="250"/>
      <c r="GQ102" s="250"/>
      <c r="GR102" s="250"/>
      <c r="GS102" s="265">
        <f t="shared" si="478"/>
        <v>0</v>
      </c>
      <c r="GT102" s="260">
        <f t="shared" si="276"/>
        <v>1600</v>
      </c>
      <c r="GU102" s="238">
        <f t="shared" si="359"/>
        <v>0</v>
      </c>
      <c r="GV102" s="250">
        <f t="shared" si="479"/>
        <v>-1600</v>
      </c>
      <c r="GW102" s="238"/>
      <c r="GX102" s="238"/>
      <c r="GY102" s="246">
        <f t="shared" si="480"/>
        <v>0</v>
      </c>
      <c r="GZ102" s="244"/>
      <c r="HA102" s="244"/>
      <c r="HB102" s="250"/>
      <c r="HC102" s="250"/>
      <c r="HD102" s="250">
        <f t="shared" si="392"/>
        <v>0</v>
      </c>
      <c r="HE102" s="250">
        <f t="shared" si="360"/>
        <v>0</v>
      </c>
      <c r="HF102" s="250"/>
      <c r="HG102" s="250"/>
      <c r="HH102" s="238"/>
      <c r="HI102" s="238">
        <f t="shared" si="361"/>
        <v>0</v>
      </c>
      <c r="HJ102" s="250"/>
      <c r="HK102" s="250"/>
      <c r="HL102" s="250"/>
      <c r="HM102" s="238">
        <f t="shared" si="481"/>
        <v>0</v>
      </c>
      <c r="HN102" s="250"/>
      <c r="HO102" s="250"/>
      <c r="HP102" s="250"/>
      <c r="HQ102" s="238">
        <f t="shared" si="278"/>
        <v>0</v>
      </c>
      <c r="HR102" s="250"/>
      <c r="HS102" s="250"/>
      <c r="HT102" s="250"/>
      <c r="HU102" s="238">
        <f t="shared" si="279"/>
        <v>0</v>
      </c>
      <c r="HV102" s="250"/>
      <c r="HW102" s="250"/>
      <c r="HX102" s="250"/>
      <c r="HY102" s="265">
        <f t="shared" si="482"/>
        <v>0</v>
      </c>
      <c r="HZ102" s="259">
        <f t="shared" si="280"/>
        <v>0</v>
      </c>
      <c r="IA102" s="250"/>
      <c r="IB102" s="250"/>
      <c r="IC102" s="250"/>
      <c r="ID102" s="238">
        <f t="shared" si="483"/>
        <v>0</v>
      </c>
      <c r="IE102" s="250"/>
      <c r="IF102" s="250"/>
      <c r="IG102" s="250"/>
      <c r="IH102" s="238">
        <f t="shared" si="282"/>
        <v>0</v>
      </c>
      <c r="II102" s="250"/>
      <c r="IJ102" s="250"/>
      <c r="IK102" s="250"/>
      <c r="IL102" s="238">
        <f t="shared" si="283"/>
        <v>0</v>
      </c>
      <c r="IM102" s="250"/>
      <c r="IN102" s="250"/>
      <c r="IO102" s="250"/>
      <c r="IP102" s="265">
        <f t="shared" si="284"/>
        <v>0</v>
      </c>
      <c r="IQ102" s="260">
        <f t="shared" si="285"/>
        <v>0</v>
      </c>
      <c r="IR102" s="238">
        <f t="shared" si="362"/>
        <v>0</v>
      </c>
      <c r="IS102" s="250">
        <f t="shared" si="484"/>
        <v>0</v>
      </c>
      <c r="IT102" s="238"/>
      <c r="IU102" s="238"/>
      <c r="IV102" s="246">
        <f t="shared" si="286"/>
        <v>0</v>
      </c>
      <c r="IW102" s="244"/>
      <c r="IX102" s="254"/>
      <c r="IY102" s="254"/>
      <c r="IZ102" s="247"/>
      <c r="JA102" s="254"/>
      <c r="JB102" s="254"/>
      <c r="JC102" s="254"/>
      <c r="JD102" s="254"/>
      <c r="JE102" s="254"/>
      <c r="JF102" s="254"/>
      <c r="JG102" s="254"/>
      <c r="JH102" s="254"/>
      <c r="JI102" s="247">
        <f t="shared" si="394"/>
        <v>0</v>
      </c>
      <c r="JJ102" s="254"/>
      <c r="JK102" s="254"/>
      <c r="JL102" s="254"/>
      <c r="JM102" s="247"/>
      <c r="JN102" s="254"/>
      <c r="JO102" s="254"/>
      <c r="JP102" s="254"/>
      <c r="JQ102" s="247">
        <f t="shared" si="393"/>
        <v>0</v>
      </c>
      <c r="JR102" s="254"/>
      <c r="JS102" s="254"/>
      <c r="JT102" s="254"/>
      <c r="JU102" s="270"/>
      <c r="JV102" s="261">
        <f t="shared" si="395"/>
        <v>0</v>
      </c>
      <c r="JW102" s="558"/>
      <c r="JX102" s="588"/>
      <c r="JY102" s="589"/>
      <c r="JZ102" s="571"/>
      <c r="KA102" s="254"/>
      <c r="KB102" s="247">
        <f>JW102+JZ102+KA102</f>
        <v>0</v>
      </c>
      <c r="KC102" s="254"/>
      <c r="KD102" s="254"/>
      <c r="KE102" s="254"/>
      <c r="KF102" s="247"/>
      <c r="KG102" s="254"/>
      <c r="KH102" s="254"/>
      <c r="KI102" s="254"/>
      <c r="KJ102" s="247">
        <f t="shared" si="396"/>
        <v>0</v>
      </c>
      <c r="KK102" s="254"/>
      <c r="KL102" s="254"/>
      <c r="KM102" s="254"/>
      <c r="KN102" s="270"/>
      <c r="KO102" s="262">
        <f>JI102+KF102+KJ102+KN102</f>
        <v>0</v>
      </c>
      <c r="KP102" s="247"/>
      <c r="KQ102" s="254">
        <f>JE102-JV102</f>
        <v>0</v>
      </c>
      <c r="KR102" s="247"/>
      <c r="KS102" s="248"/>
      <c r="KT102" s="211">
        <f>JV102-KO102</f>
        <v>0</v>
      </c>
      <c r="KU102" s="211"/>
      <c r="KV102" s="211"/>
      <c r="KW102" s="211"/>
      <c r="KX102" s="211"/>
      <c r="KY102" s="211"/>
      <c r="KZ102" s="211"/>
      <c r="LA102" s="211"/>
      <c r="LB102" s="211"/>
      <c r="LC102" s="211"/>
      <c r="LD102" s="211"/>
      <c r="LF102" s="193"/>
      <c r="LG102" s="193"/>
      <c r="LH102" s="194">
        <f t="shared" si="363"/>
        <v>0</v>
      </c>
      <c r="LI102" s="193">
        <f t="shared" si="364"/>
        <v>0</v>
      </c>
      <c r="LJ102" s="193"/>
      <c r="LK102" s="193"/>
      <c r="LL102" s="193"/>
      <c r="LM102" s="194">
        <f t="shared" si="365"/>
        <v>0</v>
      </c>
      <c r="LN102" s="193"/>
      <c r="LO102" s="193"/>
      <c r="LP102" s="193"/>
      <c r="LQ102" s="194">
        <f t="shared" si="408"/>
        <v>0</v>
      </c>
      <c r="LR102" s="193"/>
      <c r="LS102" s="193"/>
      <c r="LT102" s="193"/>
      <c r="LU102" s="194">
        <f t="shared" si="288"/>
        <v>0</v>
      </c>
      <c r="LV102" s="193"/>
      <c r="LW102" s="193"/>
      <c r="LX102" s="193"/>
      <c r="LY102" s="194">
        <f t="shared" si="289"/>
        <v>0</v>
      </c>
      <c r="LZ102" s="193"/>
      <c r="MA102" s="193"/>
      <c r="MB102" s="193"/>
      <c r="MC102" s="123">
        <f t="shared" si="452"/>
        <v>0</v>
      </c>
      <c r="MD102" s="121">
        <f t="shared" si="366"/>
        <v>0</v>
      </c>
      <c r="ME102" s="193"/>
      <c r="MF102" s="193"/>
      <c r="MG102" s="193"/>
      <c r="MH102" s="194">
        <f t="shared" si="429"/>
        <v>0</v>
      </c>
      <c r="MI102" s="193"/>
      <c r="MJ102" s="193"/>
      <c r="MK102" s="193"/>
      <c r="ML102" s="194">
        <f t="shared" si="430"/>
        <v>0</v>
      </c>
      <c r="MM102" s="193"/>
      <c r="MN102" s="193"/>
      <c r="MO102" s="193"/>
      <c r="MP102" s="194">
        <f t="shared" si="491"/>
        <v>0</v>
      </c>
      <c r="MQ102" s="193"/>
      <c r="MR102" s="193"/>
      <c r="MS102" s="193"/>
      <c r="MT102" s="123">
        <f t="shared" si="293"/>
        <v>0</v>
      </c>
      <c r="MU102" s="121">
        <f t="shared" si="367"/>
        <v>0</v>
      </c>
      <c r="MV102" s="17">
        <f t="shared" si="368"/>
        <v>0</v>
      </c>
      <c r="MW102" s="193">
        <f t="shared" si="453"/>
        <v>0</v>
      </c>
      <c r="MX102" s="194"/>
      <c r="MY102" s="194"/>
      <c r="MZ102" s="115">
        <f t="shared" si="485"/>
        <v>0</v>
      </c>
      <c r="NB102" s="193"/>
      <c r="NC102" s="193"/>
      <c r="ND102" s="194">
        <f t="shared" si="369"/>
        <v>0</v>
      </c>
      <c r="NE102" s="193"/>
      <c r="NF102" s="193"/>
      <c r="NG102" s="193"/>
      <c r="NH102" s="193"/>
      <c r="NI102" s="194">
        <f t="shared" si="370"/>
        <v>0</v>
      </c>
      <c r="NJ102" s="193"/>
      <c r="NK102" s="193"/>
      <c r="NL102" s="193"/>
      <c r="NM102" s="194">
        <f t="shared" si="410"/>
        <v>0</v>
      </c>
      <c r="NN102" s="193"/>
      <c r="NO102" s="193"/>
      <c r="NP102" s="193"/>
      <c r="NQ102" s="194">
        <f t="shared" si="295"/>
        <v>0</v>
      </c>
      <c r="NR102" s="193"/>
      <c r="NS102" s="193"/>
      <c r="NT102" s="193"/>
      <c r="NU102" s="194">
        <f t="shared" si="296"/>
        <v>0</v>
      </c>
      <c r="NV102" s="193"/>
      <c r="NW102" s="193"/>
      <c r="NX102" s="193"/>
      <c r="NY102" s="123">
        <f t="shared" si="454"/>
        <v>0</v>
      </c>
      <c r="NZ102" s="121">
        <f t="shared" si="297"/>
        <v>0</v>
      </c>
      <c r="OA102" s="193"/>
      <c r="OB102" s="193"/>
      <c r="OC102" s="193"/>
      <c r="OD102" s="194">
        <f t="shared" si="411"/>
        <v>0</v>
      </c>
      <c r="OE102" s="189"/>
      <c r="OF102" s="189"/>
      <c r="OG102" s="189"/>
      <c r="OH102" s="194">
        <f t="shared" si="299"/>
        <v>0</v>
      </c>
      <c r="OI102" s="193"/>
      <c r="OJ102" s="193"/>
      <c r="OK102" s="193"/>
      <c r="OL102" s="194">
        <f t="shared" si="300"/>
        <v>0</v>
      </c>
      <c r="OM102" s="193"/>
      <c r="ON102" s="193"/>
      <c r="OO102" s="193"/>
      <c r="OP102" s="123">
        <f t="shared" si="455"/>
        <v>0</v>
      </c>
      <c r="OQ102" s="122">
        <f t="shared" si="301"/>
        <v>0</v>
      </c>
      <c r="OR102" s="17">
        <f t="shared" si="371"/>
        <v>0</v>
      </c>
      <c r="OS102" s="193">
        <f t="shared" si="456"/>
        <v>0</v>
      </c>
      <c r="OT102" s="194"/>
      <c r="OU102" s="194"/>
      <c r="OV102" s="115">
        <f t="shared" si="302"/>
        <v>0</v>
      </c>
      <c r="OX102" s="193"/>
      <c r="OY102" s="193"/>
      <c r="OZ102" s="194">
        <f t="shared" si="372"/>
        <v>0</v>
      </c>
      <c r="PA102" s="193">
        <f t="shared" si="373"/>
        <v>0</v>
      </c>
      <c r="PB102" s="193"/>
      <c r="PC102" s="193"/>
      <c r="PD102" s="193"/>
      <c r="PE102" s="194">
        <f t="shared" si="374"/>
        <v>0</v>
      </c>
      <c r="PF102" s="193"/>
      <c r="PG102" s="193"/>
      <c r="PH102" s="193"/>
      <c r="PI102" s="194">
        <f t="shared" si="412"/>
        <v>0</v>
      </c>
      <c r="PJ102" s="193"/>
      <c r="PK102" s="193"/>
      <c r="PL102" s="193"/>
      <c r="PM102" s="194">
        <f t="shared" si="304"/>
        <v>0</v>
      </c>
      <c r="PN102" s="193"/>
      <c r="PO102" s="193"/>
      <c r="PP102" s="193"/>
      <c r="PQ102" s="194">
        <f t="shared" si="305"/>
        <v>0</v>
      </c>
      <c r="PR102" s="193"/>
      <c r="PS102" s="193"/>
      <c r="PT102" s="193"/>
      <c r="PU102" s="123">
        <f t="shared" si="457"/>
        <v>0</v>
      </c>
      <c r="PV102" s="121">
        <f t="shared" si="375"/>
        <v>0</v>
      </c>
      <c r="PW102" s="193"/>
      <c r="PX102" s="193"/>
      <c r="PY102" s="193"/>
      <c r="PZ102" s="194">
        <f t="shared" si="433"/>
        <v>0</v>
      </c>
      <c r="QA102" s="193"/>
      <c r="QB102" s="193"/>
      <c r="QC102" s="193"/>
      <c r="QD102" s="194">
        <f t="shared" si="434"/>
        <v>0</v>
      </c>
      <c r="QE102" s="193"/>
      <c r="QF102" s="193"/>
      <c r="QG102" s="193"/>
      <c r="QH102" s="194">
        <f t="shared" si="308"/>
        <v>0</v>
      </c>
      <c r="QI102" s="193"/>
      <c r="QJ102" s="193"/>
      <c r="QK102" s="193"/>
      <c r="QL102" s="123">
        <f t="shared" si="309"/>
        <v>0</v>
      </c>
      <c r="QM102" s="122">
        <f t="shared" si="310"/>
        <v>0</v>
      </c>
      <c r="QN102" s="17">
        <f t="shared" si="376"/>
        <v>0</v>
      </c>
      <c r="QO102" s="193">
        <f t="shared" si="458"/>
        <v>0</v>
      </c>
      <c r="QP102" s="194"/>
      <c r="QQ102" s="194"/>
      <c r="QR102" s="115">
        <f t="shared" si="486"/>
        <v>0</v>
      </c>
      <c r="QT102" s="193"/>
      <c r="QU102" s="193"/>
      <c r="QV102" s="194">
        <f t="shared" si="377"/>
        <v>0</v>
      </c>
      <c r="QW102" s="193">
        <f t="shared" si="378"/>
        <v>0</v>
      </c>
      <c r="QX102" s="193"/>
      <c r="QY102" s="193"/>
      <c r="QZ102" s="193"/>
      <c r="RA102" s="194">
        <f t="shared" si="379"/>
        <v>0</v>
      </c>
      <c r="RB102" s="193"/>
      <c r="RC102" s="193"/>
      <c r="RD102" s="193"/>
      <c r="RE102" s="194">
        <f t="shared" si="414"/>
        <v>0</v>
      </c>
      <c r="RF102" s="193"/>
      <c r="RG102" s="193"/>
      <c r="RH102" s="193"/>
      <c r="RI102" s="194">
        <f t="shared" si="312"/>
        <v>0</v>
      </c>
      <c r="RJ102" s="193"/>
      <c r="RK102" s="193"/>
      <c r="RL102" s="193"/>
      <c r="RM102" s="194">
        <f t="shared" si="313"/>
        <v>0</v>
      </c>
      <c r="RN102" s="193"/>
      <c r="RO102" s="193"/>
      <c r="RP102" s="193"/>
      <c r="RQ102" s="123">
        <f t="shared" si="314"/>
        <v>0</v>
      </c>
      <c r="RR102" s="121">
        <f t="shared" si="380"/>
        <v>0</v>
      </c>
      <c r="RS102" s="193"/>
      <c r="RT102" s="193"/>
      <c r="RU102" s="193"/>
      <c r="RV102" s="194">
        <f t="shared" si="435"/>
        <v>0</v>
      </c>
      <c r="RW102" s="193"/>
      <c r="RX102" s="193"/>
      <c r="RY102" s="193"/>
      <c r="RZ102" s="194">
        <f t="shared" si="436"/>
        <v>0</v>
      </c>
      <c r="SA102" s="193"/>
      <c r="SB102" s="193"/>
      <c r="SC102" s="193"/>
      <c r="SD102" s="194">
        <f t="shared" si="317"/>
        <v>0</v>
      </c>
      <c r="SE102" s="193"/>
      <c r="SF102" s="193"/>
      <c r="SG102" s="193"/>
      <c r="SH102" s="123">
        <f t="shared" si="318"/>
        <v>0</v>
      </c>
      <c r="SI102" s="122">
        <f t="shared" si="319"/>
        <v>0</v>
      </c>
      <c r="SJ102" s="17">
        <f t="shared" si="381"/>
        <v>0</v>
      </c>
      <c r="SK102" s="193">
        <f t="shared" si="459"/>
        <v>0</v>
      </c>
      <c r="SL102" s="194"/>
      <c r="SM102" s="194"/>
      <c r="SN102" s="115">
        <f t="shared" si="487"/>
        <v>0</v>
      </c>
      <c r="SP102" s="193"/>
      <c r="SQ102" s="193"/>
      <c r="SR102" s="194">
        <f t="shared" si="382"/>
        <v>0</v>
      </c>
      <c r="SS102" s="193">
        <f t="shared" si="383"/>
        <v>0</v>
      </c>
      <c r="ST102" s="193"/>
      <c r="SU102" s="193"/>
      <c r="SV102" s="193"/>
      <c r="SW102" s="194">
        <f t="shared" si="384"/>
        <v>0</v>
      </c>
      <c r="SX102" s="193"/>
      <c r="SY102" s="193"/>
      <c r="SZ102" s="193"/>
      <c r="TA102" s="194">
        <f t="shared" si="437"/>
        <v>0</v>
      </c>
      <c r="TB102" s="193"/>
      <c r="TC102" s="193"/>
      <c r="TD102" s="193"/>
      <c r="TE102" s="194">
        <f t="shared" si="438"/>
        <v>0</v>
      </c>
      <c r="TF102" s="193"/>
      <c r="TG102" s="193"/>
      <c r="TH102" s="193"/>
      <c r="TI102" s="194">
        <f t="shared" si="439"/>
        <v>0</v>
      </c>
      <c r="TJ102" s="193"/>
      <c r="TK102" s="193"/>
      <c r="TL102" s="193"/>
      <c r="TM102" s="123">
        <f t="shared" si="323"/>
        <v>0</v>
      </c>
      <c r="TN102" s="121">
        <f t="shared" si="440"/>
        <v>0</v>
      </c>
      <c r="TO102" s="193"/>
      <c r="TP102" s="193"/>
      <c r="TQ102" s="193"/>
      <c r="TR102" s="194">
        <f t="shared" si="441"/>
        <v>0</v>
      </c>
      <c r="TS102" s="193"/>
      <c r="TT102" s="193"/>
      <c r="TU102" s="193"/>
      <c r="TV102" s="194">
        <f t="shared" si="442"/>
        <v>0</v>
      </c>
      <c r="TW102" s="193"/>
      <c r="TX102" s="193"/>
      <c r="TY102" s="193"/>
      <c r="TZ102" s="194">
        <f t="shared" si="443"/>
        <v>0</v>
      </c>
      <c r="UA102" s="193"/>
      <c r="UB102" s="193"/>
      <c r="UC102" s="193"/>
      <c r="UD102" s="123">
        <f t="shared" si="328"/>
        <v>0</v>
      </c>
      <c r="UE102" s="122">
        <f t="shared" si="444"/>
        <v>0</v>
      </c>
      <c r="UF102" s="17">
        <f t="shared" si="385"/>
        <v>0</v>
      </c>
      <c r="UG102" s="193">
        <f t="shared" si="460"/>
        <v>0</v>
      </c>
      <c r="UH102" s="194"/>
      <c r="UI102" s="194"/>
      <c r="UJ102" s="194"/>
      <c r="UK102" s="115">
        <f t="shared" si="488"/>
        <v>0</v>
      </c>
      <c r="UL102" s="115">
        <f>CK102+EG102+GC102+HZ102+JV102+MD102+NZ102+PV102+RR102+TN102</f>
        <v>1600</v>
      </c>
      <c r="UM102" s="115">
        <f>UL102-AF102</f>
        <v>0</v>
      </c>
      <c r="UN102" s="115">
        <f>DB102+EX102+GT102+IQ102+KO102+MU102+OQ102+QM102+SI102+UE102</f>
        <v>1600</v>
      </c>
      <c r="UO102" s="115">
        <f>UN102-AW102</f>
        <v>0</v>
      </c>
      <c r="UP102" s="115"/>
      <c r="UQ102" s="115"/>
      <c r="UR102" s="115">
        <f>BU102+DQ102+FM102+HJ102+JF102+LN102+NJ102+PF102+RB102+SX102</f>
        <v>0</v>
      </c>
      <c r="US102" s="115">
        <f>UR102-P102</f>
        <v>0</v>
      </c>
      <c r="UT102" s="115"/>
      <c r="UU102" s="115"/>
      <c r="UV102" s="115"/>
      <c r="UW102" s="115">
        <f>H102</f>
        <v>0</v>
      </c>
      <c r="UX102" s="115">
        <f>AF102</f>
        <v>1600</v>
      </c>
      <c r="UY102" s="115"/>
      <c r="UZ102" s="115"/>
      <c r="VA102" s="130">
        <f t="shared" si="386"/>
        <v>0</v>
      </c>
      <c r="VB102" s="193">
        <f>BM102+DI102+FE102+HB102+IX102+LF102+NB102+OX102+QT102+SP102</f>
        <v>0</v>
      </c>
      <c r="VC102" s="193">
        <f>BN102+DJ102+FF102+HC102+IY102+LG102+NC102+OY102+QU102+SQ102</f>
        <v>0</v>
      </c>
      <c r="VD102" s="194">
        <f t="shared" si="330"/>
        <v>0</v>
      </c>
      <c r="VE102" s="193">
        <f t="shared" si="387"/>
        <v>0</v>
      </c>
      <c r="VF102" s="193"/>
      <c r="VG102" s="193"/>
      <c r="VH102" s="193"/>
      <c r="VI102" s="194">
        <f t="shared" si="388"/>
        <v>0</v>
      </c>
      <c r="VJ102" s="193"/>
      <c r="VK102" s="193"/>
      <c r="VL102" s="193"/>
      <c r="VM102" s="194">
        <f t="shared" si="418"/>
        <v>0</v>
      </c>
      <c r="VN102" s="193"/>
      <c r="VO102" s="193"/>
      <c r="VP102" s="193"/>
      <c r="VQ102" s="194">
        <f t="shared" si="332"/>
        <v>0</v>
      </c>
      <c r="VR102" s="193"/>
      <c r="VS102" s="193"/>
      <c r="VT102" s="193"/>
      <c r="VU102" s="194">
        <f t="shared" si="333"/>
        <v>0</v>
      </c>
      <c r="VV102" s="193"/>
      <c r="VW102" s="193"/>
      <c r="VX102" s="193"/>
      <c r="VY102" s="193"/>
      <c r="VZ102" s="121">
        <f t="shared" si="334"/>
        <v>0</v>
      </c>
      <c r="WA102" s="193"/>
      <c r="WB102" s="193"/>
      <c r="WC102" s="193"/>
      <c r="WD102" s="194">
        <f t="shared" si="419"/>
        <v>0</v>
      </c>
      <c r="WE102" s="189"/>
      <c r="WF102" s="189"/>
      <c r="WG102" s="189"/>
      <c r="WH102" s="194">
        <f t="shared" si="336"/>
        <v>0</v>
      </c>
      <c r="WI102" s="189"/>
      <c r="WJ102" s="189"/>
      <c r="WK102" s="193"/>
      <c r="WL102" s="194">
        <f t="shared" si="337"/>
        <v>0</v>
      </c>
      <c r="WM102" s="193"/>
      <c r="WN102" s="193"/>
      <c r="WO102" s="193"/>
      <c r="WP102" s="193"/>
      <c r="WQ102" s="122">
        <f t="shared" si="338"/>
        <v>0</v>
      </c>
      <c r="WR102" s="129">
        <f t="shared" si="389"/>
        <v>0</v>
      </c>
      <c r="WS102" s="120"/>
      <c r="WT102" s="194"/>
      <c r="WU102" s="194"/>
      <c r="WV102" s="115">
        <f t="shared" si="339"/>
        <v>0</v>
      </c>
      <c r="WY102" s="115">
        <f>VI102-BT102-DP102-FL102-HI102-JE102-LM102-NI102-PE102-RA102-SW102</f>
        <v>0</v>
      </c>
      <c r="WZ102" s="115">
        <f>VD102-BO102-DK102-FG102-HD102-IZ102-LH102-ND102-OZ102-QV102-SR102</f>
        <v>0</v>
      </c>
    </row>
    <row r="103" spans="1:624" s="116" customFormat="1" ht="13.5" x14ac:dyDescent="0.25">
      <c r="A103" s="444"/>
      <c r="B103" s="416" t="s">
        <v>199</v>
      </c>
      <c r="C103" s="419"/>
      <c r="D103" s="416"/>
      <c r="E103" s="416"/>
      <c r="F103" s="257"/>
      <c r="G103" s="336" t="s">
        <v>200</v>
      </c>
      <c r="H103" s="250">
        <f>BM103+DI103+FE103+HB103+IX103+LF103+NB103+OX103+QT103+SP103</f>
        <v>60000</v>
      </c>
      <c r="I103" s="250">
        <f>BN103+DJ103+FF103+HC103+IY103+LG103+NC103+OY103+QU103+SQ103</f>
        <v>0</v>
      </c>
      <c r="J103" s="238">
        <f t="shared" si="340"/>
        <v>60000</v>
      </c>
      <c r="K103" s="250">
        <f t="shared" si="341"/>
        <v>60000</v>
      </c>
      <c r="L103" s="250"/>
      <c r="M103" s="250"/>
      <c r="N103" s="250"/>
      <c r="O103" s="238">
        <f t="shared" si="342"/>
        <v>60000</v>
      </c>
      <c r="P103" s="250">
        <f>BU103+DQ103+FM103+HJ103+JF103+LN103+NJ103+PF103+RB103+SX103</f>
        <v>11746.45</v>
      </c>
      <c r="Q103" s="250">
        <f>BV103+DR103+FN103+HK103+JG103+LO103+NK103+PG103+RC103+SY103</f>
        <v>10262.25</v>
      </c>
      <c r="R103" s="250">
        <f>BW103+DS103+FO103+HL103+JH103+LP103+NL103+PH103+RD103+SZ103</f>
        <v>0</v>
      </c>
      <c r="S103" s="238">
        <f t="shared" ref="S103:S114" si="492">SUM(P103:R103)</f>
        <v>22008.7</v>
      </c>
      <c r="T103" s="250">
        <f>BY103+DU103+FQ103+HN103+JJ103+LR103+NN103+PJ103+RF103+TB103</f>
        <v>0</v>
      </c>
      <c r="U103" s="250">
        <f>BZ103+DV103+FR103+HO103+JK103+LS103+NO103+PK103+RG103+TC103</f>
        <v>6950</v>
      </c>
      <c r="V103" s="250">
        <f>CA103+DW103+FS103+HP103+JL103+LT103+NP103+PL103+RH103+TD103</f>
        <v>711</v>
      </c>
      <c r="W103" s="238">
        <f t="shared" ref="W103:W114" si="493">SUM(T103:V103)</f>
        <v>7661</v>
      </c>
      <c r="X103" s="250">
        <f>CC103+DY103+FU103+HR103+JN103+LV103+NR103+PN103+RJ103+TF103</f>
        <v>10356.69</v>
      </c>
      <c r="Y103" s="250">
        <f>CD103+DZ103+FV103+HS103+JO103+LW103+NS103+PO103+RK103+TG103</f>
        <v>4740</v>
      </c>
      <c r="Z103" s="250">
        <f>CE103+EA103+FW103+HT103+JP103+LX103+NT103+PP103+RL103+TH103</f>
        <v>4162.2</v>
      </c>
      <c r="AA103" s="238">
        <f t="shared" ref="AA103:AA114" si="494">SUM(X103:Z103)</f>
        <v>19258.89</v>
      </c>
      <c r="AB103" s="250">
        <f>CG103+EC103+FY103+HV103+JR103+LZ103+NV103+PR103+RN103+TJ103</f>
        <v>0</v>
      </c>
      <c r="AC103" s="250">
        <f>CH103+ED103+FZ103+HW103+JS103+MA103+NW103+PS103+RO103+TK103</f>
        <v>0</v>
      </c>
      <c r="AD103" s="250">
        <f>CI103+EE103+GA103+HX103+JT103+MB103+NX103+PT103+RP103+TL103</f>
        <v>0</v>
      </c>
      <c r="AE103" s="250">
        <f t="shared" ref="AE103:AE114" si="495">SUM(AB103:AD103)</f>
        <v>0</v>
      </c>
      <c r="AF103" s="238">
        <f t="shared" si="343"/>
        <v>48928.59</v>
      </c>
      <c r="AG103" s="250">
        <f>CL103+EH103+GD103+IA103+JW103+ME103+OA103+PW103+RS103+TO103</f>
        <v>11746.45</v>
      </c>
      <c r="AH103" s="250">
        <f>CM103+EI103+GE103+IB103+JZ103+MF103+OB103+PX103+RT103+TP103</f>
        <v>10262.25</v>
      </c>
      <c r="AI103" s="250">
        <f>CN103+EJ103+GF103+IC103+KA103+MG103+OC103+PY103+RU103+TQ103</f>
        <v>0</v>
      </c>
      <c r="AJ103" s="238">
        <f t="shared" ref="AJ103:AJ114" si="496">SUM(AG103:AI103)</f>
        <v>22008.7</v>
      </c>
      <c r="AK103" s="250">
        <f>CP103+EL103+GH103+IE103+KC103+MI103+OE103+QA103+RW103+TS103</f>
        <v>0</v>
      </c>
      <c r="AL103" s="250">
        <f>CQ103+EM103+GI103+IF103+KD103+MJ103+OF103+QB103+RX103+TT103</f>
        <v>6950</v>
      </c>
      <c r="AM103" s="250">
        <f>CR103+EN103+GJ103+IG103+KE103+MK103+OG103+QC103+RY103+TU103</f>
        <v>711</v>
      </c>
      <c r="AN103" s="238">
        <f t="shared" ref="AN103:AN114" si="497">SUM(AK103:AM103)</f>
        <v>7661</v>
      </c>
      <c r="AO103" s="250">
        <f>CT103+EP103+GL103+II103+KG103+MM103+OI103+QE103+SA103+TW103</f>
        <v>10356.69</v>
      </c>
      <c r="AP103" s="250">
        <f>CU103+EQ103+GM103+IJ103+KH103+MN103+OJ103+QF103+SB103+TX103</f>
        <v>4740</v>
      </c>
      <c r="AQ103" s="250">
        <f>CV103+ER103+GN103+IK103+KI103+MO103+OK103+QG103+SC103+TY103</f>
        <v>4162.2</v>
      </c>
      <c r="AR103" s="238">
        <f t="shared" ref="AR103:AR114" si="498">SUM(AO103:AQ103)</f>
        <v>19258.89</v>
      </c>
      <c r="AS103" s="250">
        <f>CX103+ET103+GP103+IM103+KK103+MQ103+OM103+QI103+SE103+UA103</f>
        <v>0</v>
      </c>
      <c r="AT103" s="250">
        <f>CY103+EU103+GQ103+IN103+KL103+MR103+ON103+QJ103+SF103+UB103</f>
        <v>0</v>
      </c>
      <c r="AU103" s="250">
        <f>CZ103+EV103+GR103+IO103+KM103+MS103+OO103+QK103+SG103+UC103</f>
        <v>0</v>
      </c>
      <c r="AV103" s="238">
        <f t="shared" ref="AV103:AV127" si="499">SUM(AS103:AU103)</f>
        <v>0</v>
      </c>
      <c r="AW103" s="238">
        <f t="shared" si="344"/>
        <v>48928.59</v>
      </c>
      <c r="AX103" s="250">
        <f t="shared" si="461"/>
        <v>0</v>
      </c>
      <c r="AY103" s="238">
        <f t="shared" si="345"/>
        <v>11071.410000000003</v>
      </c>
      <c r="AZ103" s="238">
        <f>DE103+FA103+GW103+IT103+KR103+MX103+OT103+QP103+SL103+UH103</f>
        <v>0</v>
      </c>
      <c r="BA103" s="238">
        <f>DF103+FB103+GX103+IU103+KS103+MY103+OU103+QQ103+SM103+UI103</f>
        <v>0</v>
      </c>
      <c r="BB103" s="239">
        <f>CK103+EG103+GC103+HZ103+JV103+MD103+NZ103+PV103+RR103+TN103</f>
        <v>48928.59</v>
      </c>
      <c r="BC103" s="239">
        <f t="shared" si="450"/>
        <v>0</v>
      </c>
      <c r="BD103" s="238">
        <f>AZ103-DE103-FA103-GW103-IT103-KR103-MX103-OT103-QP103-SL103-UH103</f>
        <v>0</v>
      </c>
      <c r="BE103" s="240"/>
      <c r="BF103" s="241">
        <f t="shared" si="449"/>
        <v>-60000</v>
      </c>
      <c r="BG103" s="241">
        <f t="shared" si="451"/>
        <v>0</v>
      </c>
      <c r="BH103" s="242"/>
      <c r="BI103" s="242"/>
      <c r="BJ103" s="241"/>
      <c r="BK103" s="285"/>
      <c r="BL103" s="251">
        <f>DI103+FE103+HB103+IX103+LF103+NB103+OX103+QT103+SP103</f>
        <v>60000</v>
      </c>
      <c r="BM103" s="285"/>
      <c r="BN103" s="251"/>
      <c r="BO103" s="238">
        <f t="shared" si="346"/>
        <v>0</v>
      </c>
      <c r="BP103" s="251">
        <f t="shared" si="347"/>
        <v>0</v>
      </c>
      <c r="BQ103" s="251"/>
      <c r="BR103" s="251"/>
      <c r="BS103" s="251"/>
      <c r="BT103" s="238">
        <f t="shared" si="348"/>
        <v>0</v>
      </c>
      <c r="BU103" s="251">
        <v>4716.45</v>
      </c>
      <c r="BV103" s="251">
        <v>2393</v>
      </c>
      <c r="BW103" s="251"/>
      <c r="BX103" s="238">
        <f t="shared" si="462"/>
        <v>7109.45</v>
      </c>
      <c r="BY103" s="251"/>
      <c r="BZ103" s="251"/>
      <c r="CA103" s="251"/>
      <c r="CB103" s="238">
        <f t="shared" si="463"/>
        <v>0</v>
      </c>
      <c r="CC103" s="251"/>
      <c r="CD103" s="251"/>
      <c r="CE103" s="251"/>
      <c r="CF103" s="238">
        <f t="shared" si="464"/>
        <v>0</v>
      </c>
      <c r="CG103" s="251"/>
      <c r="CH103" s="251"/>
      <c r="CI103" s="251"/>
      <c r="CJ103" s="251">
        <f t="shared" si="390"/>
        <v>0</v>
      </c>
      <c r="CK103" s="238">
        <f t="shared" si="465"/>
        <v>7109.45</v>
      </c>
      <c r="CL103" s="251">
        <v>4716.45</v>
      </c>
      <c r="CM103" s="251">
        <v>2393</v>
      </c>
      <c r="CN103" s="251"/>
      <c r="CO103" s="238">
        <f t="shared" si="427"/>
        <v>7109.45</v>
      </c>
      <c r="CP103" s="251"/>
      <c r="CQ103" s="251"/>
      <c r="CR103" s="251"/>
      <c r="CS103" s="238">
        <f t="shared" si="428"/>
        <v>0</v>
      </c>
      <c r="CT103" s="251"/>
      <c r="CU103" s="251"/>
      <c r="CV103" s="251"/>
      <c r="CW103" s="238">
        <f t="shared" si="445"/>
        <v>0</v>
      </c>
      <c r="CX103" s="251"/>
      <c r="CY103" s="251"/>
      <c r="CZ103" s="251"/>
      <c r="DA103" s="251">
        <f t="shared" si="391"/>
        <v>0</v>
      </c>
      <c r="DB103" s="238">
        <f t="shared" si="349"/>
        <v>7109.45</v>
      </c>
      <c r="DC103" s="251"/>
      <c r="DD103" s="251">
        <f t="shared" si="466"/>
        <v>-7109.45</v>
      </c>
      <c r="DE103" s="238"/>
      <c r="DF103" s="238"/>
      <c r="DG103" s="243">
        <f t="shared" si="467"/>
        <v>0</v>
      </c>
      <c r="DH103" s="244"/>
      <c r="DI103" s="250"/>
      <c r="DJ103" s="250"/>
      <c r="DK103" s="250">
        <f t="shared" si="350"/>
        <v>0</v>
      </c>
      <c r="DL103" s="250">
        <f t="shared" si="351"/>
        <v>0</v>
      </c>
      <c r="DM103" s="250"/>
      <c r="DN103" s="250"/>
      <c r="DO103" s="250"/>
      <c r="DP103" s="238">
        <f t="shared" si="352"/>
        <v>0</v>
      </c>
      <c r="DQ103" s="250">
        <v>800</v>
      </c>
      <c r="DR103" s="250">
        <v>819.25</v>
      </c>
      <c r="DS103" s="250"/>
      <c r="DT103" s="238">
        <f t="shared" si="468"/>
        <v>1619.25</v>
      </c>
      <c r="DU103" s="250"/>
      <c r="DV103" s="250"/>
      <c r="DW103" s="250"/>
      <c r="DX103" s="238">
        <f t="shared" ref="DX103:DX114" si="500">SUM(DU103:DW103)</f>
        <v>0</v>
      </c>
      <c r="DY103" s="250"/>
      <c r="DZ103" s="250"/>
      <c r="EA103" s="250"/>
      <c r="EB103" s="238">
        <f t="shared" ref="EB103:EB114" si="501">SUM(DY103:EA103)</f>
        <v>0</v>
      </c>
      <c r="EC103" s="250"/>
      <c r="ED103" s="250"/>
      <c r="EE103" s="250"/>
      <c r="EF103" s="265">
        <f t="shared" si="469"/>
        <v>0</v>
      </c>
      <c r="EG103" s="259">
        <f t="shared" si="353"/>
        <v>1619.25</v>
      </c>
      <c r="EH103" s="250">
        <v>800</v>
      </c>
      <c r="EI103" s="250">
        <v>819.25</v>
      </c>
      <c r="EJ103" s="250"/>
      <c r="EK103" s="238">
        <f t="shared" si="470"/>
        <v>1619.25</v>
      </c>
      <c r="EL103" s="250"/>
      <c r="EM103" s="250"/>
      <c r="EN103" s="250"/>
      <c r="EO103" s="238">
        <f t="shared" si="471"/>
        <v>0</v>
      </c>
      <c r="EP103" s="250"/>
      <c r="EQ103" s="250"/>
      <c r="ER103" s="250"/>
      <c r="ES103" s="238">
        <f t="shared" ref="ES103:ES114" si="502">SUM(EP103:ER103)</f>
        <v>0</v>
      </c>
      <c r="ET103" s="250"/>
      <c r="EU103" s="250"/>
      <c r="EV103" s="250"/>
      <c r="EW103" s="265">
        <f t="shared" si="472"/>
        <v>0</v>
      </c>
      <c r="EX103" s="260">
        <f t="shared" si="269"/>
        <v>1619.25</v>
      </c>
      <c r="EY103" s="238">
        <f t="shared" si="354"/>
        <v>0</v>
      </c>
      <c r="EZ103" s="250">
        <f t="shared" si="473"/>
        <v>-1619.25</v>
      </c>
      <c r="FA103" s="238"/>
      <c r="FB103" s="238"/>
      <c r="FC103" s="246">
        <f t="shared" si="474"/>
        <v>0</v>
      </c>
      <c r="FD103" s="244"/>
      <c r="FE103" s="250"/>
      <c r="FF103" s="250"/>
      <c r="FG103" s="250">
        <f t="shared" si="355"/>
        <v>0</v>
      </c>
      <c r="FH103" s="250">
        <f t="shared" si="356"/>
        <v>0</v>
      </c>
      <c r="FI103" s="250"/>
      <c r="FJ103" s="250"/>
      <c r="FK103" s="250"/>
      <c r="FL103" s="238">
        <f t="shared" si="357"/>
        <v>0</v>
      </c>
      <c r="FM103" s="250"/>
      <c r="FN103" s="250">
        <v>7050</v>
      </c>
      <c r="FO103" s="250"/>
      <c r="FP103" s="238">
        <f t="shared" si="475"/>
        <v>7050</v>
      </c>
      <c r="FQ103" s="250"/>
      <c r="FR103" s="250"/>
      <c r="FS103" s="250"/>
      <c r="FT103" s="238">
        <f t="shared" ref="FT103:FT114" si="503">SUM(FQ103:FS103)</f>
        <v>0</v>
      </c>
      <c r="FU103" s="250"/>
      <c r="FV103" s="250"/>
      <c r="FW103" s="250"/>
      <c r="FX103" s="238">
        <f t="shared" ref="FX103:FX114" si="504">SUM(FU103:FW103)</f>
        <v>0</v>
      </c>
      <c r="FY103" s="250"/>
      <c r="FZ103" s="250"/>
      <c r="GA103" s="250"/>
      <c r="GB103" s="265">
        <f t="shared" si="476"/>
        <v>0</v>
      </c>
      <c r="GC103" s="259">
        <f t="shared" si="358"/>
        <v>7050</v>
      </c>
      <c r="GD103" s="250"/>
      <c r="GE103" s="250">
        <v>7050</v>
      </c>
      <c r="GF103" s="250"/>
      <c r="GG103" s="238">
        <f t="shared" si="477"/>
        <v>7050</v>
      </c>
      <c r="GH103" s="267"/>
      <c r="GI103" s="267"/>
      <c r="GJ103" s="267"/>
      <c r="GK103" s="238">
        <f t="shared" ref="GK103:GK114" si="505">SUM(GH103:GJ103)</f>
        <v>0</v>
      </c>
      <c r="GL103" s="267"/>
      <c r="GM103" s="267"/>
      <c r="GN103" s="250"/>
      <c r="GO103" s="238">
        <f t="shared" ref="GO103:GO114" si="506">SUM(GL103:GN103)</f>
        <v>0</v>
      </c>
      <c r="GP103" s="250"/>
      <c r="GQ103" s="250"/>
      <c r="GR103" s="250"/>
      <c r="GS103" s="265">
        <f t="shared" si="478"/>
        <v>0</v>
      </c>
      <c r="GT103" s="260">
        <f t="shared" si="276"/>
        <v>7050</v>
      </c>
      <c r="GU103" s="238">
        <f t="shared" si="359"/>
        <v>0</v>
      </c>
      <c r="GV103" s="250">
        <f t="shared" si="479"/>
        <v>-7050</v>
      </c>
      <c r="GW103" s="238"/>
      <c r="GX103" s="238"/>
      <c r="GY103" s="246">
        <f t="shared" si="480"/>
        <v>0</v>
      </c>
      <c r="GZ103" s="244"/>
      <c r="HA103" s="244"/>
      <c r="HB103" s="250"/>
      <c r="HC103" s="250"/>
      <c r="HD103" s="250">
        <f t="shared" si="392"/>
        <v>0</v>
      </c>
      <c r="HE103" s="250">
        <f t="shared" si="360"/>
        <v>0</v>
      </c>
      <c r="HF103" s="250"/>
      <c r="HG103" s="250"/>
      <c r="HH103" s="238"/>
      <c r="HI103" s="238">
        <f t="shared" si="361"/>
        <v>0</v>
      </c>
      <c r="HJ103" s="250"/>
      <c r="HK103" s="250"/>
      <c r="HL103" s="250"/>
      <c r="HM103" s="238">
        <f t="shared" si="481"/>
        <v>0</v>
      </c>
      <c r="HN103" s="250"/>
      <c r="HO103" s="250"/>
      <c r="HP103" s="250"/>
      <c r="HQ103" s="238">
        <f t="shared" ref="HQ103:HQ114" si="507">SUM(HN103:HP103)</f>
        <v>0</v>
      </c>
      <c r="HR103" s="250"/>
      <c r="HS103" s="250"/>
      <c r="HT103" s="250"/>
      <c r="HU103" s="238">
        <f t="shared" si="279"/>
        <v>0</v>
      </c>
      <c r="HV103" s="250"/>
      <c r="HW103" s="250"/>
      <c r="HX103" s="250"/>
      <c r="HY103" s="265">
        <f t="shared" si="482"/>
        <v>0</v>
      </c>
      <c r="HZ103" s="259">
        <f t="shared" si="280"/>
        <v>0</v>
      </c>
      <c r="IA103" s="250"/>
      <c r="IB103" s="250"/>
      <c r="IC103" s="250"/>
      <c r="ID103" s="238">
        <f t="shared" si="483"/>
        <v>0</v>
      </c>
      <c r="IE103" s="250"/>
      <c r="IF103" s="250"/>
      <c r="IG103" s="250"/>
      <c r="IH103" s="238">
        <f t="shared" ref="IH103:IH114" si="508">SUM(IE103:IG103)</f>
        <v>0</v>
      </c>
      <c r="II103" s="250"/>
      <c r="IJ103" s="250"/>
      <c r="IK103" s="250"/>
      <c r="IL103" s="238">
        <f t="shared" si="283"/>
        <v>0</v>
      </c>
      <c r="IM103" s="250"/>
      <c r="IN103" s="250"/>
      <c r="IO103" s="250"/>
      <c r="IP103" s="265">
        <f t="shared" ref="IP103:IP114" si="509">SUM(IM103:IO103)</f>
        <v>0</v>
      </c>
      <c r="IQ103" s="260">
        <f t="shared" si="285"/>
        <v>0</v>
      </c>
      <c r="IR103" s="238">
        <f t="shared" si="362"/>
        <v>0</v>
      </c>
      <c r="IS103" s="250">
        <f t="shared" si="484"/>
        <v>0</v>
      </c>
      <c r="IT103" s="238"/>
      <c r="IU103" s="238"/>
      <c r="IV103" s="246">
        <f t="shared" ref="IV103:IV175" si="510">HZ103-IQ103</f>
        <v>0</v>
      </c>
      <c r="IW103" s="244"/>
      <c r="IX103" s="254">
        <f>60000</f>
        <v>60000</v>
      </c>
      <c r="IY103" s="254"/>
      <c r="IZ103" s="247">
        <f>IX103</f>
        <v>60000</v>
      </c>
      <c r="JA103" s="254">
        <f>IZ103</f>
        <v>60000</v>
      </c>
      <c r="JB103" s="254"/>
      <c r="JC103" s="254"/>
      <c r="JD103" s="254"/>
      <c r="JE103" s="247">
        <f>SUM(JA103+JB103-JC103+JD103)</f>
        <v>60000</v>
      </c>
      <c r="JF103" s="254">
        <v>6230</v>
      </c>
      <c r="JG103" s="254">
        <v>0</v>
      </c>
      <c r="JH103" s="254">
        <v>0</v>
      </c>
      <c r="JI103" s="247">
        <f t="shared" si="394"/>
        <v>6230</v>
      </c>
      <c r="JJ103" s="254">
        <v>0</v>
      </c>
      <c r="JK103" s="254">
        <v>6950</v>
      </c>
      <c r="JL103" s="254">
        <v>711</v>
      </c>
      <c r="JM103" s="247">
        <f>JJ103+JK103+JL103</f>
        <v>7661</v>
      </c>
      <c r="JN103" s="254">
        <v>10356.69</v>
      </c>
      <c r="JO103" s="254">
        <v>4740</v>
      </c>
      <c r="JP103" s="254">
        <f>3412.2+750</f>
        <v>4162.2</v>
      </c>
      <c r="JQ103" s="247">
        <f t="shared" si="393"/>
        <v>19258.89</v>
      </c>
      <c r="JR103" s="254"/>
      <c r="JS103" s="254"/>
      <c r="JT103" s="254"/>
      <c r="JU103" s="270"/>
      <c r="JV103" s="261">
        <f t="shared" si="395"/>
        <v>33149.89</v>
      </c>
      <c r="JW103" s="558">
        <v>6230</v>
      </c>
      <c r="JX103" s="588"/>
      <c r="JY103" s="589"/>
      <c r="JZ103" s="571"/>
      <c r="KA103" s="254"/>
      <c r="KB103" s="247">
        <f>JW103+JZ103+KA103</f>
        <v>6230</v>
      </c>
      <c r="KC103" s="254">
        <v>0</v>
      </c>
      <c r="KD103" s="254">
        <v>6950</v>
      </c>
      <c r="KE103" s="254">
        <v>711</v>
      </c>
      <c r="KF103" s="247">
        <f>KC103+KD103+KE103</f>
        <v>7661</v>
      </c>
      <c r="KG103" s="254">
        <v>10356.69</v>
      </c>
      <c r="KH103" s="254">
        <v>4740</v>
      </c>
      <c r="KI103" s="254">
        <v>4162.2</v>
      </c>
      <c r="KJ103" s="247">
        <f t="shared" si="396"/>
        <v>19258.89</v>
      </c>
      <c r="KK103" s="254"/>
      <c r="KL103" s="254"/>
      <c r="KM103" s="254"/>
      <c r="KN103" s="270"/>
      <c r="KO103" s="262">
        <f>JI103+KF103+KJ103+KN103</f>
        <v>33149.89</v>
      </c>
      <c r="KP103" s="247"/>
      <c r="KQ103" s="254">
        <f>JE103-JV103</f>
        <v>26850.11</v>
      </c>
      <c r="KR103" s="247"/>
      <c r="KS103" s="248"/>
      <c r="KT103" s="211">
        <f>JV103-KO103</f>
        <v>0</v>
      </c>
      <c r="KU103" s="211"/>
      <c r="KV103" s="211"/>
      <c r="KW103" s="211"/>
      <c r="KX103" s="211"/>
      <c r="KY103" s="211"/>
      <c r="KZ103" s="211"/>
      <c r="LA103" s="211"/>
      <c r="LB103" s="211"/>
      <c r="LC103" s="211"/>
      <c r="LD103" s="211"/>
      <c r="LF103" s="193"/>
      <c r="LG103" s="193"/>
      <c r="LH103" s="194">
        <f t="shared" si="363"/>
        <v>0</v>
      </c>
      <c r="LI103" s="193">
        <f t="shared" si="364"/>
        <v>0</v>
      </c>
      <c r="LJ103" s="193"/>
      <c r="LK103" s="193"/>
      <c r="LL103" s="193"/>
      <c r="LM103" s="194">
        <f t="shared" si="365"/>
        <v>0</v>
      </c>
      <c r="LN103" s="193"/>
      <c r="LO103" s="193"/>
      <c r="LP103" s="193"/>
      <c r="LQ103" s="194">
        <f t="shared" si="408"/>
        <v>0</v>
      </c>
      <c r="LR103" s="193"/>
      <c r="LS103" s="193"/>
      <c r="LT103" s="193"/>
      <c r="LU103" s="194">
        <f t="shared" ref="LU103:LU114" si="511">SUM(LR103:LT103)</f>
        <v>0</v>
      </c>
      <c r="LV103" s="193"/>
      <c r="LW103" s="193"/>
      <c r="LX103" s="193"/>
      <c r="LY103" s="194">
        <f t="shared" si="289"/>
        <v>0</v>
      </c>
      <c r="LZ103" s="193"/>
      <c r="MA103" s="193"/>
      <c r="MB103" s="193"/>
      <c r="MC103" s="123">
        <f t="shared" si="452"/>
        <v>0</v>
      </c>
      <c r="MD103" s="121">
        <f t="shared" si="366"/>
        <v>0</v>
      </c>
      <c r="ME103" s="193"/>
      <c r="MF103" s="193"/>
      <c r="MG103" s="193"/>
      <c r="MH103" s="194">
        <f t="shared" si="429"/>
        <v>0</v>
      </c>
      <c r="MI103" s="193"/>
      <c r="MJ103" s="193"/>
      <c r="MK103" s="193"/>
      <c r="ML103" s="194">
        <f t="shared" si="430"/>
        <v>0</v>
      </c>
      <c r="MM103" s="193"/>
      <c r="MN103" s="193"/>
      <c r="MO103" s="193"/>
      <c r="MP103" s="194">
        <f t="shared" si="491"/>
        <v>0</v>
      </c>
      <c r="MQ103" s="193"/>
      <c r="MR103" s="193"/>
      <c r="MS103" s="193"/>
      <c r="MT103" s="123">
        <f t="shared" ref="MT103:MT114" si="512">SUM(MQ103:MS103)</f>
        <v>0</v>
      </c>
      <c r="MU103" s="121">
        <f t="shared" si="367"/>
        <v>0</v>
      </c>
      <c r="MV103" s="17">
        <f t="shared" si="368"/>
        <v>0</v>
      </c>
      <c r="MW103" s="193">
        <f t="shared" si="453"/>
        <v>0</v>
      </c>
      <c r="MX103" s="194"/>
      <c r="MY103" s="194"/>
      <c r="MZ103" s="115">
        <f t="shared" si="485"/>
        <v>0</v>
      </c>
      <c r="NB103" s="193"/>
      <c r="NC103" s="193"/>
      <c r="ND103" s="194">
        <f t="shared" si="369"/>
        <v>0</v>
      </c>
      <c r="NE103" s="193"/>
      <c r="NF103" s="193"/>
      <c r="NG103" s="193"/>
      <c r="NH103" s="193"/>
      <c r="NI103" s="194">
        <f t="shared" si="370"/>
        <v>0</v>
      </c>
      <c r="NJ103" s="193"/>
      <c r="NK103" s="193"/>
      <c r="NL103" s="193"/>
      <c r="NM103" s="194">
        <f t="shared" si="410"/>
        <v>0</v>
      </c>
      <c r="NN103" s="193"/>
      <c r="NO103" s="193"/>
      <c r="NP103" s="193"/>
      <c r="NQ103" s="194">
        <f t="shared" ref="NQ103:NQ114" si="513">SUM(NN103:NP103)</f>
        <v>0</v>
      </c>
      <c r="NR103" s="193"/>
      <c r="NS103" s="193"/>
      <c r="NT103" s="193"/>
      <c r="NU103" s="194">
        <f t="shared" si="296"/>
        <v>0</v>
      </c>
      <c r="NV103" s="193"/>
      <c r="NW103" s="193"/>
      <c r="NX103" s="193"/>
      <c r="NY103" s="123">
        <f t="shared" si="454"/>
        <v>0</v>
      </c>
      <c r="NZ103" s="121">
        <f t="shared" si="297"/>
        <v>0</v>
      </c>
      <c r="OA103" s="193"/>
      <c r="OB103" s="193"/>
      <c r="OC103" s="193"/>
      <c r="OD103" s="194">
        <f t="shared" si="411"/>
        <v>0</v>
      </c>
      <c r="OE103" s="189"/>
      <c r="OF103" s="189"/>
      <c r="OG103" s="189"/>
      <c r="OH103" s="194">
        <f t="shared" ref="OH103:OH114" si="514">SUM(OE103:OG103)</f>
        <v>0</v>
      </c>
      <c r="OI103" s="193"/>
      <c r="OJ103" s="193"/>
      <c r="OK103" s="193"/>
      <c r="OL103" s="194">
        <f t="shared" si="300"/>
        <v>0</v>
      </c>
      <c r="OM103" s="193"/>
      <c r="ON103" s="193"/>
      <c r="OO103" s="193"/>
      <c r="OP103" s="123">
        <f t="shared" si="455"/>
        <v>0</v>
      </c>
      <c r="OQ103" s="122">
        <f t="shared" si="301"/>
        <v>0</v>
      </c>
      <c r="OR103" s="17">
        <f t="shared" si="371"/>
        <v>0</v>
      </c>
      <c r="OS103" s="193">
        <f t="shared" si="456"/>
        <v>0</v>
      </c>
      <c r="OT103" s="194"/>
      <c r="OU103" s="194"/>
      <c r="OV103" s="115">
        <f t="shared" ref="OV103:OV175" si="515">NZ103-OQ103</f>
        <v>0</v>
      </c>
      <c r="OX103" s="193"/>
      <c r="OY103" s="193"/>
      <c r="OZ103" s="194">
        <f t="shared" si="372"/>
        <v>0</v>
      </c>
      <c r="PA103" s="193">
        <f t="shared" si="373"/>
        <v>0</v>
      </c>
      <c r="PB103" s="193"/>
      <c r="PC103" s="193"/>
      <c r="PD103" s="193"/>
      <c r="PE103" s="194">
        <f t="shared" si="374"/>
        <v>0</v>
      </c>
      <c r="PF103" s="193"/>
      <c r="PG103" s="193"/>
      <c r="PH103" s="193"/>
      <c r="PI103" s="194">
        <f t="shared" si="412"/>
        <v>0</v>
      </c>
      <c r="PJ103" s="193"/>
      <c r="PK103" s="193"/>
      <c r="PL103" s="193"/>
      <c r="PM103" s="194">
        <f t="shared" ref="PM103:PM114" si="516">SUM(PJ103:PL103)</f>
        <v>0</v>
      </c>
      <c r="PN103" s="193"/>
      <c r="PO103" s="193"/>
      <c r="PP103" s="193"/>
      <c r="PQ103" s="194">
        <f t="shared" si="305"/>
        <v>0</v>
      </c>
      <c r="PR103" s="193"/>
      <c r="PS103" s="193"/>
      <c r="PT103" s="193"/>
      <c r="PU103" s="123">
        <f t="shared" si="457"/>
        <v>0</v>
      </c>
      <c r="PV103" s="121">
        <f t="shared" si="375"/>
        <v>0</v>
      </c>
      <c r="PW103" s="193"/>
      <c r="PX103" s="193"/>
      <c r="PY103" s="193"/>
      <c r="PZ103" s="194">
        <f t="shared" si="433"/>
        <v>0</v>
      </c>
      <c r="QA103" s="193"/>
      <c r="QB103" s="193"/>
      <c r="QC103" s="193"/>
      <c r="QD103" s="194">
        <f t="shared" si="434"/>
        <v>0</v>
      </c>
      <c r="QE103" s="193"/>
      <c r="QF103" s="193"/>
      <c r="QG103" s="193"/>
      <c r="QH103" s="194">
        <f t="shared" si="308"/>
        <v>0</v>
      </c>
      <c r="QI103" s="193"/>
      <c r="QJ103" s="193"/>
      <c r="QK103" s="193"/>
      <c r="QL103" s="123">
        <f t="shared" ref="QL103:QL114" si="517">SUM(QI103:QK103)</f>
        <v>0</v>
      </c>
      <c r="QM103" s="122">
        <f t="shared" si="310"/>
        <v>0</v>
      </c>
      <c r="QN103" s="17">
        <f t="shared" si="376"/>
        <v>0</v>
      </c>
      <c r="QO103" s="193">
        <f t="shared" si="458"/>
        <v>0</v>
      </c>
      <c r="QP103" s="194"/>
      <c r="QQ103" s="194"/>
      <c r="QR103" s="115">
        <f t="shared" si="486"/>
        <v>0</v>
      </c>
      <c r="QT103" s="193"/>
      <c r="QU103" s="193"/>
      <c r="QV103" s="194">
        <f t="shared" si="377"/>
        <v>0</v>
      </c>
      <c r="QW103" s="193">
        <f t="shared" si="378"/>
        <v>0</v>
      </c>
      <c r="QX103" s="193"/>
      <c r="QY103" s="193"/>
      <c r="QZ103" s="193"/>
      <c r="RA103" s="194">
        <f t="shared" si="379"/>
        <v>0</v>
      </c>
      <c r="RB103" s="193"/>
      <c r="RC103" s="193"/>
      <c r="RD103" s="193"/>
      <c r="RE103" s="194">
        <f t="shared" si="414"/>
        <v>0</v>
      </c>
      <c r="RF103" s="193"/>
      <c r="RG103" s="193"/>
      <c r="RH103" s="193"/>
      <c r="RI103" s="194">
        <f t="shared" ref="RI103:RI114" si="518">SUM(RF103:RH103)</f>
        <v>0</v>
      </c>
      <c r="RJ103" s="193"/>
      <c r="RK103" s="193"/>
      <c r="RL103" s="193"/>
      <c r="RM103" s="194">
        <f t="shared" si="313"/>
        <v>0</v>
      </c>
      <c r="RN103" s="193"/>
      <c r="RO103" s="193"/>
      <c r="RP103" s="193"/>
      <c r="RQ103" s="123">
        <f t="shared" ref="RQ103:RQ114" si="519">SUM(RN103:RP103)</f>
        <v>0</v>
      </c>
      <c r="RR103" s="121">
        <f t="shared" si="380"/>
        <v>0</v>
      </c>
      <c r="RS103" s="193"/>
      <c r="RT103" s="193"/>
      <c r="RU103" s="193"/>
      <c r="RV103" s="194">
        <f t="shared" si="435"/>
        <v>0</v>
      </c>
      <c r="RW103" s="193"/>
      <c r="RX103" s="193"/>
      <c r="RY103" s="193"/>
      <c r="RZ103" s="194">
        <f t="shared" si="436"/>
        <v>0</v>
      </c>
      <c r="SA103" s="193"/>
      <c r="SB103" s="193"/>
      <c r="SC103" s="193"/>
      <c r="SD103" s="194">
        <f t="shared" si="317"/>
        <v>0</v>
      </c>
      <c r="SE103" s="193"/>
      <c r="SF103" s="193"/>
      <c r="SG103" s="193"/>
      <c r="SH103" s="123">
        <f t="shared" ref="SH103:SH114" si="520">SUM(SE103:SG103)</f>
        <v>0</v>
      </c>
      <c r="SI103" s="122">
        <f t="shared" si="319"/>
        <v>0</v>
      </c>
      <c r="SJ103" s="17">
        <f t="shared" si="381"/>
        <v>0</v>
      </c>
      <c r="SK103" s="193">
        <f t="shared" si="459"/>
        <v>0</v>
      </c>
      <c r="SL103" s="194"/>
      <c r="SM103" s="194"/>
      <c r="SN103" s="115">
        <f t="shared" si="487"/>
        <v>0</v>
      </c>
      <c r="SP103" s="193"/>
      <c r="SQ103" s="193"/>
      <c r="SR103" s="194">
        <f t="shared" si="382"/>
        <v>0</v>
      </c>
      <c r="SS103" s="193">
        <f t="shared" si="383"/>
        <v>0</v>
      </c>
      <c r="ST103" s="193"/>
      <c r="SU103" s="193"/>
      <c r="SV103" s="193"/>
      <c r="SW103" s="194">
        <f t="shared" si="384"/>
        <v>0</v>
      </c>
      <c r="SX103" s="193"/>
      <c r="SY103" s="193"/>
      <c r="SZ103" s="193"/>
      <c r="TA103" s="194">
        <f t="shared" si="437"/>
        <v>0</v>
      </c>
      <c r="TB103" s="193"/>
      <c r="TC103" s="193"/>
      <c r="TD103" s="193"/>
      <c r="TE103" s="194">
        <f t="shared" si="438"/>
        <v>0</v>
      </c>
      <c r="TF103" s="193"/>
      <c r="TG103" s="193"/>
      <c r="TH103" s="193"/>
      <c r="TI103" s="194">
        <f t="shared" si="439"/>
        <v>0</v>
      </c>
      <c r="TJ103" s="193"/>
      <c r="TK103" s="193"/>
      <c r="TL103" s="193"/>
      <c r="TM103" s="123">
        <f t="shared" ref="TM103:TM114" si="521">SUM(TJ103:TL103)</f>
        <v>0</v>
      </c>
      <c r="TN103" s="121">
        <f t="shared" si="440"/>
        <v>0</v>
      </c>
      <c r="TO103" s="193"/>
      <c r="TP103" s="193"/>
      <c r="TQ103" s="193"/>
      <c r="TR103" s="194">
        <f t="shared" si="441"/>
        <v>0</v>
      </c>
      <c r="TS103" s="193"/>
      <c r="TT103" s="193"/>
      <c r="TU103" s="193"/>
      <c r="TV103" s="194">
        <f t="shared" si="442"/>
        <v>0</v>
      </c>
      <c r="TW103" s="193"/>
      <c r="TX103" s="193"/>
      <c r="TY103" s="193"/>
      <c r="TZ103" s="194">
        <f t="shared" si="443"/>
        <v>0</v>
      </c>
      <c r="UA103" s="193"/>
      <c r="UB103" s="193"/>
      <c r="UC103" s="193"/>
      <c r="UD103" s="123">
        <f t="shared" ref="UD103:UD114" si="522">SUM(UA103:UC103)</f>
        <v>0</v>
      </c>
      <c r="UE103" s="122">
        <f t="shared" si="444"/>
        <v>0</v>
      </c>
      <c r="UF103" s="17">
        <f t="shared" si="385"/>
        <v>0</v>
      </c>
      <c r="UG103" s="193">
        <f t="shared" si="460"/>
        <v>0</v>
      </c>
      <c r="UH103" s="194"/>
      <c r="UI103" s="194"/>
      <c r="UJ103" s="194"/>
      <c r="UK103" s="115">
        <f t="shared" si="488"/>
        <v>0</v>
      </c>
      <c r="UL103" s="115">
        <f>CK103+EG103+GC103+HZ103+JV103+MD103+NZ103+PV103+RR103+TN103</f>
        <v>48928.59</v>
      </c>
      <c r="UM103" s="115">
        <f>UL103-AF103</f>
        <v>0</v>
      </c>
      <c r="UN103" s="115">
        <f>DB103+EX103+GT103+IQ103+KO103+MU103+OQ103+QM103+SI103+UE103</f>
        <v>48928.59</v>
      </c>
      <c r="UO103" s="115">
        <f>UN103-AW103</f>
        <v>0</v>
      </c>
      <c r="UP103" s="115"/>
      <c r="UQ103" s="115"/>
      <c r="UR103" s="115">
        <f>BU103+DQ103+FM103+HJ103+JF103+LN103+NJ103+PF103+RB103+SX103</f>
        <v>11746.45</v>
      </c>
      <c r="US103" s="115">
        <f>UR103-P103</f>
        <v>0</v>
      </c>
      <c r="UT103" s="115"/>
      <c r="UU103" s="115"/>
      <c r="UV103" s="115"/>
      <c r="UW103" s="115">
        <f>H103</f>
        <v>60000</v>
      </c>
      <c r="UX103" s="115">
        <f>AF103</f>
        <v>48928.59</v>
      </c>
      <c r="UY103" s="115"/>
      <c r="UZ103" s="115"/>
      <c r="VA103" s="130">
        <f t="shared" si="386"/>
        <v>0</v>
      </c>
      <c r="VB103" s="193">
        <f>BM103+DI103+FE103+HB103+IX103+LF103+NB103+OX103+QT103+SP103</f>
        <v>60000</v>
      </c>
      <c r="VC103" s="193">
        <f>BN103+DJ103+FF103+HC103+IY103+LG103+NC103+OY103+QU103+SQ103</f>
        <v>0</v>
      </c>
      <c r="VD103" s="194">
        <f t="shared" ref="VD103:VD114" si="523">VB103+VC103</f>
        <v>60000</v>
      </c>
      <c r="VE103" s="193">
        <f t="shared" si="387"/>
        <v>60000</v>
      </c>
      <c r="VF103" s="193"/>
      <c r="VG103" s="193"/>
      <c r="VH103" s="193"/>
      <c r="VI103" s="194">
        <f t="shared" si="388"/>
        <v>60000</v>
      </c>
      <c r="VJ103" s="193"/>
      <c r="VK103" s="193"/>
      <c r="VL103" s="193"/>
      <c r="VM103" s="194">
        <f t="shared" si="418"/>
        <v>0</v>
      </c>
      <c r="VN103" s="193"/>
      <c r="VO103" s="193"/>
      <c r="VP103" s="193"/>
      <c r="VQ103" s="194">
        <f t="shared" ref="VQ103:VQ114" si="524">SUM(VN103:VP103)</f>
        <v>0</v>
      </c>
      <c r="VR103" s="193"/>
      <c r="VS103" s="193"/>
      <c r="VT103" s="193"/>
      <c r="VU103" s="194">
        <f t="shared" si="333"/>
        <v>0</v>
      </c>
      <c r="VV103" s="193"/>
      <c r="VW103" s="193"/>
      <c r="VX103" s="193"/>
      <c r="VY103" s="193"/>
      <c r="VZ103" s="121">
        <f t="shared" si="334"/>
        <v>0</v>
      </c>
      <c r="WA103" s="193"/>
      <c r="WB103" s="193"/>
      <c r="WC103" s="193"/>
      <c r="WD103" s="194">
        <f t="shared" si="419"/>
        <v>0</v>
      </c>
      <c r="WE103" s="189"/>
      <c r="WF103" s="189"/>
      <c r="WG103" s="189"/>
      <c r="WH103" s="194">
        <f t="shared" ref="WH103:WH114" si="525">SUM(WE103:WG103)</f>
        <v>0</v>
      </c>
      <c r="WI103" s="189"/>
      <c r="WJ103" s="189"/>
      <c r="WK103" s="193"/>
      <c r="WL103" s="194">
        <f t="shared" si="337"/>
        <v>0</v>
      </c>
      <c r="WM103" s="193"/>
      <c r="WN103" s="193"/>
      <c r="WO103" s="193"/>
      <c r="WP103" s="193"/>
      <c r="WQ103" s="122">
        <f t="shared" si="338"/>
        <v>0</v>
      </c>
      <c r="WR103" s="129">
        <f t="shared" si="389"/>
        <v>0</v>
      </c>
      <c r="WS103" s="120"/>
      <c r="WT103" s="194"/>
      <c r="WU103" s="194"/>
      <c r="WV103" s="115">
        <f t="shared" ref="WV103:WV177" si="526">VZ103-WQ103</f>
        <v>0</v>
      </c>
      <c r="WY103" s="115">
        <f>VI103-BT103-DP103-FL103-HI103-JE103-LM103-NI103-PE103-RA103-SW103</f>
        <v>0</v>
      </c>
      <c r="WZ103" s="115">
        <f>VD103-BO103-DK103-FG103-HD103-IZ103-LH103-ND103-OZ103-QV103-SR103</f>
        <v>0</v>
      </c>
    </row>
    <row r="104" spans="1:624" s="116" customFormat="1" ht="15" hidden="1" customHeight="1" x14ac:dyDescent="0.25">
      <c r="A104" s="444"/>
      <c r="B104" s="416" t="s">
        <v>201</v>
      </c>
      <c r="C104" s="419"/>
      <c r="D104" s="416"/>
      <c r="E104" s="416"/>
      <c r="F104" s="257"/>
      <c r="G104" s="337" t="s">
        <v>202</v>
      </c>
      <c r="H104" s="250">
        <f>BM104+DI104+FE104+HB104+IX104+LF104+NB104+OX104+QT104+SP104</f>
        <v>0</v>
      </c>
      <c r="I104" s="250">
        <f>BN104+DJ104+FF104+HC104+IY104+LG104+NC104+OY104+QU104+SQ104</f>
        <v>0</v>
      </c>
      <c r="J104" s="238">
        <f t="shared" si="340"/>
        <v>0</v>
      </c>
      <c r="K104" s="250">
        <f t="shared" si="341"/>
        <v>0</v>
      </c>
      <c r="L104" s="250"/>
      <c r="M104" s="250"/>
      <c r="N104" s="250"/>
      <c r="O104" s="238">
        <f t="shared" si="342"/>
        <v>0</v>
      </c>
      <c r="P104" s="250">
        <f>BU104+DQ104+FM104+HJ104+JF104+LN104+NJ104+PF104+RB104+SX104</f>
        <v>0</v>
      </c>
      <c r="Q104" s="250">
        <f>BV104+DR104+FN104+HK104+JG104+LO104+NK104+PG104+RC104+SY104</f>
        <v>0</v>
      </c>
      <c r="R104" s="250">
        <f>BW104+DS104+FO104+HL104+JH104+LP104+NL104+PH104+RD104+SZ104</f>
        <v>0</v>
      </c>
      <c r="S104" s="238">
        <f t="shared" si="492"/>
        <v>0</v>
      </c>
      <c r="T104" s="250">
        <f>BY104+DU104+FQ104+HN104+JJ104+LR104+NN104+PJ104+RF104+TB104</f>
        <v>0</v>
      </c>
      <c r="U104" s="250">
        <f>BZ104+DV104+FR104+HO104+JK104+LS104+NO104+PK104+RG104+TC104</f>
        <v>0</v>
      </c>
      <c r="V104" s="250">
        <f>CA104+DW104+FS104+HP104+JL104+LT104+NP104+PL104+RH104+TD104</f>
        <v>0</v>
      </c>
      <c r="W104" s="238">
        <f t="shared" si="493"/>
        <v>0</v>
      </c>
      <c r="X104" s="250">
        <f>CC104+DY104+FU104+HR104+JN104+LV104+NR104+PN104+RJ104+TF104</f>
        <v>0</v>
      </c>
      <c r="Y104" s="250">
        <f>CD104+DZ104+FV104+HS104+JO104+LW104+NS104+PO104+RK104+TG104</f>
        <v>0</v>
      </c>
      <c r="Z104" s="250">
        <f>CE104+EA104+FW104+HT104+JP104+LX104+NT104+PP104+RL104+TH104</f>
        <v>0</v>
      </c>
      <c r="AA104" s="238">
        <f t="shared" si="494"/>
        <v>0</v>
      </c>
      <c r="AB104" s="250">
        <f>CG104+EC104+FY104+HV104+JR104+LZ104+NV104+PR104+RN104+TJ104</f>
        <v>0</v>
      </c>
      <c r="AC104" s="250">
        <f>CH104+ED104+FZ104+HW104+JS104+MA104+NW104+PS104+RO104+TK104</f>
        <v>0</v>
      </c>
      <c r="AD104" s="250">
        <f>CI104+EE104+GA104+HX104+JT104+MB104+NX104+PT104+RP104+TL104</f>
        <v>0</v>
      </c>
      <c r="AE104" s="250">
        <f t="shared" si="495"/>
        <v>0</v>
      </c>
      <c r="AF104" s="238">
        <f t="shared" ref="AF104:AF140" si="527">SUM(AE104,AA104,W104,S104)</f>
        <v>0</v>
      </c>
      <c r="AG104" s="250">
        <f>CL104+EH104+GD104+IA104+JW104+ME104+OA104+PW104+RS104+TO104</f>
        <v>0</v>
      </c>
      <c r="AH104" s="250">
        <f>CM104+EI104+GE104+IB104+JZ104+MF104+OB104+PX104+RT104+TP104</f>
        <v>0</v>
      </c>
      <c r="AI104" s="250">
        <f>CN104+EJ104+GF104+IC104+KA104+MG104+OC104+PY104+RU104+TQ104</f>
        <v>0</v>
      </c>
      <c r="AJ104" s="238">
        <f t="shared" si="496"/>
        <v>0</v>
      </c>
      <c r="AK104" s="250">
        <f>CP104+EL104+GH104+IE104+KC104+MI104+OE104+QA104+RW104+TS104</f>
        <v>0</v>
      </c>
      <c r="AL104" s="250">
        <f>CQ104+EM104+GI104+IF104+KD104+MJ104+OF104+QB104+RX104+TT104</f>
        <v>0</v>
      </c>
      <c r="AM104" s="250">
        <f>CR104+EN104+GJ104+IG104+KE104+MK104+OG104+QC104+RY104+TU104</f>
        <v>0</v>
      </c>
      <c r="AN104" s="238">
        <f t="shared" si="497"/>
        <v>0</v>
      </c>
      <c r="AO104" s="250">
        <f>CT104+EP104+GL104+II104+KG104+MM104+OI104+QE104+SA104+TW104</f>
        <v>0</v>
      </c>
      <c r="AP104" s="250">
        <f>CU104+EQ104+GM104+IJ104+KH104+MN104+OJ104+QF104+SB104+TX104</f>
        <v>0</v>
      </c>
      <c r="AQ104" s="250">
        <f>CV104+ER104+GN104+IK104+KI104+MO104+OK104+QG104+SC104+TY104</f>
        <v>0</v>
      </c>
      <c r="AR104" s="238">
        <f t="shared" si="498"/>
        <v>0</v>
      </c>
      <c r="AS104" s="250">
        <f>CX104+ET104+GP104+IM104+KK104+MQ104+OM104+QI104+SE104+UA104</f>
        <v>0</v>
      </c>
      <c r="AT104" s="250">
        <f>CY104+EU104+GQ104+IN104+KL104+MR104+ON104+QJ104+SF104+UB104</f>
        <v>0</v>
      </c>
      <c r="AU104" s="250">
        <f>CZ104+EV104+GR104+IO104+KM104+MS104+OO104+QK104+SG104+UC104</f>
        <v>0</v>
      </c>
      <c r="AV104" s="238">
        <f t="shared" si="499"/>
        <v>0</v>
      </c>
      <c r="AW104" s="238">
        <f t="shared" ref="AW104:AW111" si="528">SUM(AV104,AR104,AN104,AJ104)</f>
        <v>0</v>
      </c>
      <c r="AX104" s="250">
        <f t="shared" si="461"/>
        <v>0</v>
      </c>
      <c r="AY104" s="238">
        <f t="shared" ref="AY104:AY140" si="529">O104-AF104</f>
        <v>0</v>
      </c>
      <c r="AZ104" s="238">
        <f>DE104+FA104+GW104+IT104+KR104+MX104+OT104+QP104+SL104+UH104</f>
        <v>0</v>
      </c>
      <c r="BA104" s="238">
        <f>DF104+FB104+GX104+IU104+KS104+MY104+OU104+QQ104+SM104+UI104</f>
        <v>0</v>
      </c>
      <c r="BB104" s="239">
        <f>CK104+EG104+GC104+HZ104+JV104+MD104+NZ104+PV104+RR104+TN104</f>
        <v>0</v>
      </c>
      <c r="BC104" s="239">
        <f t="shared" si="450"/>
        <v>0</v>
      </c>
      <c r="BD104" s="238">
        <f>AZ104-DE104-FA104-GW104-IT104-KR104-MX104-OT104-QP104-SL104-UH104</f>
        <v>0</v>
      </c>
      <c r="BE104" s="240"/>
      <c r="BF104" s="241">
        <f t="shared" si="449"/>
        <v>0</v>
      </c>
      <c r="BG104" s="241">
        <f t="shared" si="451"/>
        <v>0</v>
      </c>
      <c r="BH104" s="242"/>
      <c r="BI104" s="242"/>
      <c r="BJ104" s="241"/>
      <c r="BK104" s="285"/>
      <c r="BL104" s="251">
        <f>DI104+FE104+HB104+IX104+LF104+NB104+OX104+QT104+SP104</f>
        <v>0</v>
      </c>
      <c r="BM104" s="285"/>
      <c r="BN104" s="251"/>
      <c r="BO104" s="238">
        <f t="shared" si="346"/>
        <v>0</v>
      </c>
      <c r="BP104" s="251">
        <f t="shared" si="347"/>
        <v>0</v>
      </c>
      <c r="BQ104" s="251"/>
      <c r="BR104" s="251"/>
      <c r="BS104" s="251"/>
      <c r="BT104" s="238">
        <f t="shared" si="348"/>
        <v>0</v>
      </c>
      <c r="BU104" s="251"/>
      <c r="BV104" s="251"/>
      <c r="BW104" s="251"/>
      <c r="BX104" s="238">
        <f t="shared" si="462"/>
        <v>0</v>
      </c>
      <c r="BY104" s="251"/>
      <c r="BZ104" s="251"/>
      <c r="CA104" s="251"/>
      <c r="CB104" s="238">
        <f t="shared" si="463"/>
        <v>0</v>
      </c>
      <c r="CC104" s="251"/>
      <c r="CD104" s="251"/>
      <c r="CE104" s="251"/>
      <c r="CF104" s="238">
        <f t="shared" si="464"/>
        <v>0</v>
      </c>
      <c r="CG104" s="251"/>
      <c r="CH104" s="251"/>
      <c r="CI104" s="251"/>
      <c r="CJ104" s="251">
        <f t="shared" si="390"/>
        <v>0</v>
      </c>
      <c r="CK104" s="238">
        <f t="shared" si="465"/>
        <v>0</v>
      </c>
      <c r="CL104" s="251"/>
      <c r="CM104" s="251"/>
      <c r="CN104" s="251"/>
      <c r="CO104" s="238">
        <f t="shared" si="427"/>
        <v>0</v>
      </c>
      <c r="CP104" s="251"/>
      <c r="CQ104" s="251"/>
      <c r="CR104" s="251"/>
      <c r="CS104" s="238">
        <f t="shared" si="428"/>
        <v>0</v>
      </c>
      <c r="CT104" s="251"/>
      <c r="CU104" s="251"/>
      <c r="CV104" s="251"/>
      <c r="CW104" s="238">
        <f t="shared" si="445"/>
        <v>0</v>
      </c>
      <c r="CX104" s="251"/>
      <c r="CY104" s="251"/>
      <c r="CZ104" s="251"/>
      <c r="DA104" s="251">
        <f t="shared" si="391"/>
        <v>0</v>
      </c>
      <c r="DB104" s="238">
        <f t="shared" ref="DB104:DB114" si="530">SUM(DA104,CW104,CS104,CO104)</f>
        <v>0</v>
      </c>
      <c r="DC104" s="251"/>
      <c r="DD104" s="251">
        <f t="shared" si="466"/>
        <v>0</v>
      </c>
      <c r="DE104" s="238"/>
      <c r="DF104" s="238"/>
      <c r="DG104" s="243">
        <f t="shared" si="467"/>
        <v>0</v>
      </c>
      <c r="DH104" s="244"/>
      <c r="DI104" s="250"/>
      <c r="DJ104" s="250"/>
      <c r="DK104" s="250">
        <f t="shared" si="350"/>
        <v>0</v>
      </c>
      <c r="DL104" s="250">
        <f t="shared" si="351"/>
        <v>0</v>
      </c>
      <c r="DM104" s="250"/>
      <c r="DN104" s="250"/>
      <c r="DO104" s="250"/>
      <c r="DP104" s="238">
        <f t="shared" si="352"/>
        <v>0</v>
      </c>
      <c r="DQ104" s="250"/>
      <c r="DR104" s="250"/>
      <c r="DS104" s="250"/>
      <c r="DT104" s="238">
        <f t="shared" si="468"/>
        <v>0</v>
      </c>
      <c r="DU104" s="250"/>
      <c r="DV104" s="250"/>
      <c r="DW104" s="250"/>
      <c r="DX104" s="238">
        <f t="shared" si="500"/>
        <v>0</v>
      </c>
      <c r="DY104" s="250"/>
      <c r="DZ104" s="250"/>
      <c r="EA104" s="250"/>
      <c r="EB104" s="238">
        <f t="shared" si="501"/>
        <v>0</v>
      </c>
      <c r="EC104" s="250"/>
      <c r="ED104" s="250"/>
      <c r="EE104" s="250"/>
      <c r="EF104" s="265">
        <f t="shared" si="469"/>
        <v>0</v>
      </c>
      <c r="EG104" s="259">
        <f t="shared" si="353"/>
        <v>0</v>
      </c>
      <c r="EH104" s="250"/>
      <c r="EI104" s="250"/>
      <c r="EJ104" s="250"/>
      <c r="EK104" s="238">
        <f t="shared" si="470"/>
        <v>0</v>
      </c>
      <c r="EL104" s="250"/>
      <c r="EM104" s="250"/>
      <c r="EN104" s="250"/>
      <c r="EO104" s="238">
        <f t="shared" si="471"/>
        <v>0</v>
      </c>
      <c r="EP104" s="250"/>
      <c r="EQ104" s="250"/>
      <c r="ER104" s="250"/>
      <c r="ES104" s="238">
        <f t="shared" si="502"/>
        <v>0</v>
      </c>
      <c r="ET104" s="250"/>
      <c r="EU104" s="250"/>
      <c r="EV104" s="250"/>
      <c r="EW104" s="265">
        <f t="shared" si="472"/>
        <v>0</v>
      </c>
      <c r="EX104" s="260">
        <f t="shared" si="269"/>
        <v>0</v>
      </c>
      <c r="EY104" s="238">
        <f t="shared" si="354"/>
        <v>0</v>
      </c>
      <c r="EZ104" s="250">
        <f t="shared" si="473"/>
        <v>0</v>
      </c>
      <c r="FA104" s="238"/>
      <c r="FB104" s="238"/>
      <c r="FC104" s="246">
        <f t="shared" si="474"/>
        <v>0</v>
      </c>
      <c r="FD104" s="244"/>
      <c r="FE104" s="250"/>
      <c r="FF104" s="250"/>
      <c r="FG104" s="250">
        <f t="shared" si="355"/>
        <v>0</v>
      </c>
      <c r="FH104" s="250">
        <f t="shared" si="356"/>
        <v>0</v>
      </c>
      <c r="FI104" s="250"/>
      <c r="FJ104" s="250"/>
      <c r="FK104" s="250"/>
      <c r="FL104" s="238">
        <f t="shared" si="357"/>
        <v>0</v>
      </c>
      <c r="FM104" s="250"/>
      <c r="FN104" s="250"/>
      <c r="FO104" s="250"/>
      <c r="FP104" s="238">
        <f t="shared" si="475"/>
        <v>0</v>
      </c>
      <c r="FQ104" s="250"/>
      <c r="FR104" s="250"/>
      <c r="FS104" s="250"/>
      <c r="FT104" s="238">
        <f t="shared" si="503"/>
        <v>0</v>
      </c>
      <c r="FU104" s="250"/>
      <c r="FV104" s="250"/>
      <c r="FW104" s="250"/>
      <c r="FX104" s="238">
        <f t="shared" si="504"/>
        <v>0</v>
      </c>
      <c r="FY104" s="250"/>
      <c r="FZ104" s="250"/>
      <c r="GA104" s="250"/>
      <c r="GB104" s="265">
        <f t="shared" si="476"/>
        <v>0</v>
      </c>
      <c r="GC104" s="259">
        <f t="shared" si="358"/>
        <v>0</v>
      </c>
      <c r="GD104" s="250"/>
      <c r="GE104" s="250"/>
      <c r="GF104" s="250"/>
      <c r="GG104" s="238">
        <f t="shared" si="477"/>
        <v>0</v>
      </c>
      <c r="GH104" s="267"/>
      <c r="GI104" s="267"/>
      <c r="GJ104" s="267"/>
      <c r="GK104" s="238">
        <f t="shared" si="505"/>
        <v>0</v>
      </c>
      <c r="GL104" s="267"/>
      <c r="GM104" s="267"/>
      <c r="GN104" s="250"/>
      <c r="GO104" s="238">
        <f t="shared" si="506"/>
        <v>0</v>
      </c>
      <c r="GP104" s="250"/>
      <c r="GQ104" s="250"/>
      <c r="GR104" s="250"/>
      <c r="GS104" s="265">
        <f t="shared" si="478"/>
        <v>0</v>
      </c>
      <c r="GT104" s="260">
        <f t="shared" si="276"/>
        <v>0</v>
      </c>
      <c r="GU104" s="238">
        <f t="shared" si="359"/>
        <v>0</v>
      </c>
      <c r="GV104" s="250">
        <f t="shared" si="479"/>
        <v>0</v>
      </c>
      <c r="GW104" s="238"/>
      <c r="GX104" s="238"/>
      <c r="GY104" s="246">
        <f t="shared" si="480"/>
        <v>0</v>
      </c>
      <c r="GZ104" s="244"/>
      <c r="HA104" s="244"/>
      <c r="HB104" s="250"/>
      <c r="HC104" s="250"/>
      <c r="HD104" s="250">
        <f t="shared" si="392"/>
        <v>0</v>
      </c>
      <c r="HE104" s="250">
        <f t="shared" si="360"/>
        <v>0</v>
      </c>
      <c r="HF104" s="250"/>
      <c r="HG104" s="250"/>
      <c r="HH104" s="238"/>
      <c r="HI104" s="238">
        <f t="shared" si="361"/>
        <v>0</v>
      </c>
      <c r="HJ104" s="250"/>
      <c r="HK104" s="250"/>
      <c r="HL104" s="250"/>
      <c r="HM104" s="238">
        <f t="shared" si="481"/>
        <v>0</v>
      </c>
      <c r="HN104" s="250"/>
      <c r="HO104" s="250"/>
      <c r="HP104" s="250"/>
      <c r="HQ104" s="238">
        <f t="shared" si="507"/>
        <v>0</v>
      </c>
      <c r="HR104" s="250"/>
      <c r="HS104" s="250"/>
      <c r="HT104" s="250"/>
      <c r="HU104" s="238">
        <f t="shared" si="279"/>
        <v>0</v>
      </c>
      <c r="HV104" s="250"/>
      <c r="HW104" s="250"/>
      <c r="HX104" s="250"/>
      <c r="HY104" s="265">
        <f t="shared" si="482"/>
        <v>0</v>
      </c>
      <c r="HZ104" s="259">
        <f t="shared" si="280"/>
        <v>0</v>
      </c>
      <c r="IA104" s="250"/>
      <c r="IB104" s="250"/>
      <c r="IC104" s="250"/>
      <c r="ID104" s="238">
        <f t="shared" si="483"/>
        <v>0</v>
      </c>
      <c r="IE104" s="250"/>
      <c r="IF104" s="250"/>
      <c r="IG104" s="250"/>
      <c r="IH104" s="238">
        <f t="shared" si="508"/>
        <v>0</v>
      </c>
      <c r="II104" s="250"/>
      <c r="IJ104" s="250"/>
      <c r="IK104" s="250"/>
      <c r="IL104" s="238">
        <f t="shared" si="283"/>
        <v>0</v>
      </c>
      <c r="IM104" s="250"/>
      <c r="IN104" s="250"/>
      <c r="IO104" s="250"/>
      <c r="IP104" s="265">
        <f t="shared" si="509"/>
        <v>0</v>
      </c>
      <c r="IQ104" s="260">
        <f t="shared" si="285"/>
        <v>0</v>
      </c>
      <c r="IR104" s="238">
        <f t="shared" si="362"/>
        <v>0</v>
      </c>
      <c r="IS104" s="250">
        <f t="shared" si="484"/>
        <v>0</v>
      </c>
      <c r="IT104" s="238"/>
      <c r="IU104" s="238"/>
      <c r="IV104" s="246">
        <f t="shared" si="510"/>
        <v>0</v>
      </c>
      <c r="IW104" s="244"/>
      <c r="IX104" s="254"/>
      <c r="IY104" s="254"/>
      <c r="IZ104" s="247"/>
      <c r="JA104" s="254"/>
      <c r="JB104" s="254"/>
      <c r="JC104" s="254"/>
      <c r="JD104" s="254"/>
      <c r="JE104" s="254"/>
      <c r="JF104" s="254"/>
      <c r="JG104" s="254"/>
      <c r="JH104" s="254"/>
      <c r="JI104" s="247">
        <f t="shared" si="394"/>
        <v>0</v>
      </c>
      <c r="JJ104" s="254"/>
      <c r="JK104" s="254"/>
      <c r="JL104" s="254"/>
      <c r="JM104" s="247"/>
      <c r="JN104" s="254"/>
      <c r="JO104" s="254"/>
      <c r="JP104" s="254"/>
      <c r="JQ104" s="247">
        <f t="shared" si="393"/>
        <v>0</v>
      </c>
      <c r="JR104" s="254"/>
      <c r="JS104" s="254"/>
      <c r="JT104" s="254"/>
      <c r="JU104" s="270"/>
      <c r="JV104" s="261">
        <f t="shared" si="395"/>
        <v>0</v>
      </c>
      <c r="JW104" s="558"/>
      <c r="JX104" s="588"/>
      <c r="JY104" s="589"/>
      <c r="JZ104" s="571"/>
      <c r="KA104" s="254"/>
      <c r="KB104" s="247">
        <f>JW104+JZ104+KA104</f>
        <v>0</v>
      </c>
      <c r="KC104" s="254"/>
      <c r="KD104" s="254"/>
      <c r="KE104" s="254"/>
      <c r="KF104" s="247"/>
      <c r="KG104" s="254"/>
      <c r="KH104" s="254"/>
      <c r="KI104" s="254"/>
      <c r="KJ104" s="247">
        <f t="shared" si="396"/>
        <v>0</v>
      </c>
      <c r="KK104" s="254"/>
      <c r="KL104" s="254"/>
      <c r="KM104" s="254"/>
      <c r="KN104" s="270"/>
      <c r="KO104" s="262">
        <f>JI104+KF104+KJ104+KN104</f>
        <v>0</v>
      </c>
      <c r="KP104" s="247"/>
      <c r="KQ104" s="254">
        <f>JE104-JV104</f>
        <v>0</v>
      </c>
      <c r="KR104" s="247"/>
      <c r="KS104" s="248"/>
      <c r="KT104" s="211">
        <f>JV104-KO104</f>
        <v>0</v>
      </c>
      <c r="KU104" s="211"/>
      <c r="KV104" s="211"/>
      <c r="KW104" s="211"/>
      <c r="KX104" s="211"/>
      <c r="KY104" s="211"/>
      <c r="KZ104" s="211"/>
      <c r="LA104" s="211"/>
      <c r="LB104" s="211"/>
      <c r="LC104" s="211"/>
      <c r="LD104" s="211"/>
      <c r="LF104" s="193"/>
      <c r="LG104" s="193"/>
      <c r="LH104" s="194">
        <f t="shared" ref="LH104:LH114" si="531">SUM(LF104:LG104)</f>
        <v>0</v>
      </c>
      <c r="LI104" s="193">
        <f t="shared" si="364"/>
        <v>0</v>
      </c>
      <c r="LJ104" s="193"/>
      <c r="LK104" s="193"/>
      <c r="LL104" s="193"/>
      <c r="LM104" s="194">
        <f t="shared" si="365"/>
        <v>0</v>
      </c>
      <c r="LN104" s="193"/>
      <c r="LO104" s="193"/>
      <c r="LP104" s="193"/>
      <c r="LQ104" s="194">
        <f t="shared" si="408"/>
        <v>0</v>
      </c>
      <c r="LR104" s="193"/>
      <c r="LS104" s="193"/>
      <c r="LT104" s="193"/>
      <c r="LU104" s="194">
        <f t="shared" si="511"/>
        <v>0</v>
      </c>
      <c r="LV104" s="193"/>
      <c r="LW104" s="193"/>
      <c r="LX104" s="193"/>
      <c r="LY104" s="194">
        <f t="shared" si="289"/>
        <v>0</v>
      </c>
      <c r="LZ104" s="193"/>
      <c r="MA104" s="193"/>
      <c r="MB104" s="193"/>
      <c r="MC104" s="123">
        <f t="shared" si="452"/>
        <v>0</v>
      </c>
      <c r="MD104" s="121">
        <f t="shared" si="366"/>
        <v>0</v>
      </c>
      <c r="ME104" s="193"/>
      <c r="MF104" s="193"/>
      <c r="MG104" s="193"/>
      <c r="MH104" s="194">
        <f t="shared" si="429"/>
        <v>0</v>
      </c>
      <c r="MI104" s="193"/>
      <c r="MJ104" s="193"/>
      <c r="MK104" s="193"/>
      <c r="ML104" s="194">
        <f t="shared" si="430"/>
        <v>0</v>
      </c>
      <c r="MM104" s="193"/>
      <c r="MN104" s="193"/>
      <c r="MO104" s="193"/>
      <c r="MP104" s="194">
        <f t="shared" si="491"/>
        <v>0</v>
      </c>
      <c r="MQ104" s="193"/>
      <c r="MR104" s="193"/>
      <c r="MS104" s="193"/>
      <c r="MT104" s="123">
        <f t="shared" si="512"/>
        <v>0</v>
      </c>
      <c r="MU104" s="121">
        <f t="shared" si="367"/>
        <v>0</v>
      </c>
      <c r="MV104" s="17">
        <f t="shared" si="368"/>
        <v>0</v>
      </c>
      <c r="MW104" s="193">
        <f t="shared" si="453"/>
        <v>0</v>
      </c>
      <c r="MX104" s="194"/>
      <c r="MY104" s="194"/>
      <c r="MZ104" s="115">
        <f t="shared" si="485"/>
        <v>0</v>
      </c>
      <c r="NB104" s="193"/>
      <c r="NC104" s="193"/>
      <c r="ND104" s="194">
        <f t="shared" si="369"/>
        <v>0</v>
      </c>
      <c r="NE104" s="193"/>
      <c r="NF104" s="193"/>
      <c r="NG104" s="193"/>
      <c r="NH104" s="193"/>
      <c r="NI104" s="194">
        <f t="shared" ref="NI104:NI114" si="532">SUM(NE104+NF104-NG104+NH104)</f>
        <v>0</v>
      </c>
      <c r="NJ104" s="193"/>
      <c r="NK104" s="193"/>
      <c r="NL104" s="193"/>
      <c r="NM104" s="194">
        <f t="shared" si="410"/>
        <v>0</v>
      </c>
      <c r="NN104" s="193"/>
      <c r="NO104" s="193"/>
      <c r="NP104" s="193"/>
      <c r="NQ104" s="194">
        <f t="shared" si="513"/>
        <v>0</v>
      </c>
      <c r="NR104" s="193"/>
      <c r="NS104" s="193"/>
      <c r="NT104" s="193"/>
      <c r="NU104" s="194">
        <f t="shared" si="296"/>
        <v>0</v>
      </c>
      <c r="NV104" s="193"/>
      <c r="NW104" s="193"/>
      <c r="NX104" s="193"/>
      <c r="NY104" s="123">
        <f t="shared" si="454"/>
        <v>0</v>
      </c>
      <c r="NZ104" s="121">
        <f t="shared" si="297"/>
        <v>0</v>
      </c>
      <c r="OA104" s="193"/>
      <c r="OB104" s="193"/>
      <c r="OC104" s="193"/>
      <c r="OD104" s="194">
        <f t="shared" si="411"/>
        <v>0</v>
      </c>
      <c r="OE104" s="189"/>
      <c r="OF104" s="189"/>
      <c r="OG104" s="189"/>
      <c r="OH104" s="194">
        <f t="shared" si="514"/>
        <v>0</v>
      </c>
      <c r="OI104" s="193"/>
      <c r="OJ104" s="193"/>
      <c r="OK104" s="193"/>
      <c r="OL104" s="194">
        <f t="shared" si="300"/>
        <v>0</v>
      </c>
      <c r="OM104" s="193"/>
      <c r="ON104" s="193"/>
      <c r="OO104" s="193"/>
      <c r="OP104" s="123">
        <f t="shared" si="455"/>
        <v>0</v>
      </c>
      <c r="OQ104" s="122">
        <f t="shared" si="301"/>
        <v>0</v>
      </c>
      <c r="OR104" s="17">
        <f t="shared" si="371"/>
        <v>0</v>
      </c>
      <c r="OS104" s="193">
        <f t="shared" si="456"/>
        <v>0</v>
      </c>
      <c r="OT104" s="194"/>
      <c r="OU104" s="194"/>
      <c r="OV104" s="115">
        <f t="shared" si="515"/>
        <v>0</v>
      </c>
      <c r="OX104" s="193"/>
      <c r="OY104" s="193"/>
      <c r="OZ104" s="194">
        <f t="shared" si="372"/>
        <v>0</v>
      </c>
      <c r="PA104" s="193">
        <f t="shared" si="373"/>
        <v>0</v>
      </c>
      <c r="PB104" s="193"/>
      <c r="PC104" s="193"/>
      <c r="PD104" s="193"/>
      <c r="PE104" s="194">
        <f t="shared" si="374"/>
        <v>0</v>
      </c>
      <c r="PF104" s="193"/>
      <c r="PG104" s="193"/>
      <c r="PH104" s="193"/>
      <c r="PI104" s="194">
        <f t="shared" si="412"/>
        <v>0</v>
      </c>
      <c r="PJ104" s="193"/>
      <c r="PK104" s="193"/>
      <c r="PL104" s="193"/>
      <c r="PM104" s="194">
        <f t="shared" si="516"/>
        <v>0</v>
      </c>
      <c r="PN104" s="193"/>
      <c r="PO104" s="193"/>
      <c r="PP104" s="193"/>
      <c r="PQ104" s="194">
        <f t="shared" si="305"/>
        <v>0</v>
      </c>
      <c r="PR104" s="193"/>
      <c r="PS104" s="193"/>
      <c r="PT104" s="193"/>
      <c r="PU104" s="123">
        <f t="shared" si="457"/>
        <v>0</v>
      </c>
      <c r="PV104" s="121">
        <f t="shared" si="375"/>
        <v>0</v>
      </c>
      <c r="PW104" s="193"/>
      <c r="PX104" s="193"/>
      <c r="PY104" s="193"/>
      <c r="PZ104" s="194">
        <f t="shared" si="433"/>
        <v>0</v>
      </c>
      <c r="QA104" s="193"/>
      <c r="QB104" s="193"/>
      <c r="QC104" s="193"/>
      <c r="QD104" s="194">
        <f t="shared" si="434"/>
        <v>0</v>
      </c>
      <c r="QE104" s="193"/>
      <c r="QF104" s="193"/>
      <c r="QG104" s="193"/>
      <c r="QH104" s="194">
        <f t="shared" si="308"/>
        <v>0</v>
      </c>
      <c r="QI104" s="193"/>
      <c r="QJ104" s="193"/>
      <c r="QK104" s="193"/>
      <c r="QL104" s="123">
        <f t="shared" si="517"/>
        <v>0</v>
      </c>
      <c r="QM104" s="122">
        <f t="shared" si="310"/>
        <v>0</v>
      </c>
      <c r="QN104" s="17">
        <f t="shared" si="376"/>
        <v>0</v>
      </c>
      <c r="QO104" s="193">
        <f t="shared" si="458"/>
        <v>0</v>
      </c>
      <c r="QP104" s="194"/>
      <c r="QQ104" s="194"/>
      <c r="QR104" s="115">
        <f t="shared" si="486"/>
        <v>0</v>
      </c>
      <c r="QT104" s="193"/>
      <c r="QU104" s="193"/>
      <c r="QV104" s="194">
        <f t="shared" si="377"/>
        <v>0</v>
      </c>
      <c r="QW104" s="193">
        <f t="shared" si="378"/>
        <v>0</v>
      </c>
      <c r="QX104" s="193"/>
      <c r="QY104" s="193"/>
      <c r="QZ104" s="193"/>
      <c r="RA104" s="194">
        <f t="shared" si="379"/>
        <v>0</v>
      </c>
      <c r="RB104" s="193"/>
      <c r="RC104" s="193"/>
      <c r="RD104" s="193"/>
      <c r="RE104" s="194">
        <f t="shared" si="414"/>
        <v>0</v>
      </c>
      <c r="RF104" s="193"/>
      <c r="RG104" s="193"/>
      <c r="RH104" s="193"/>
      <c r="RI104" s="194">
        <f t="shared" si="518"/>
        <v>0</v>
      </c>
      <c r="RJ104" s="193"/>
      <c r="RK104" s="193"/>
      <c r="RL104" s="193"/>
      <c r="RM104" s="194">
        <f t="shared" si="313"/>
        <v>0</v>
      </c>
      <c r="RN104" s="193"/>
      <c r="RO104" s="193"/>
      <c r="RP104" s="193"/>
      <c r="RQ104" s="123">
        <f t="shared" si="519"/>
        <v>0</v>
      </c>
      <c r="RR104" s="121">
        <f t="shared" ref="RR104:RR114" si="533">SUM(RQ104,RM104,RI104,RE104)</f>
        <v>0</v>
      </c>
      <c r="RS104" s="193"/>
      <c r="RT104" s="193"/>
      <c r="RU104" s="193"/>
      <c r="RV104" s="194">
        <f t="shared" si="435"/>
        <v>0</v>
      </c>
      <c r="RW104" s="193"/>
      <c r="RX104" s="193"/>
      <c r="RY104" s="193"/>
      <c r="RZ104" s="194">
        <f t="shared" si="436"/>
        <v>0</v>
      </c>
      <c r="SA104" s="193"/>
      <c r="SB104" s="193"/>
      <c r="SC104" s="193"/>
      <c r="SD104" s="194">
        <f t="shared" si="317"/>
        <v>0</v>
      </c>
      <c r="SE104" s="193"/>
      <c r="SF104" s="193"/>
      <c r="SG104" s="193"/>
      <c r="SH104" s="123">
        <f t="shared" si="520"/>
        <v>0</v>
      </c>
      <c r="SI104" s="122">
        <f t="shared" si="319"/>
        <v>0</v>
      </c>
      <c r="SJ104" s="17">
        <f t="shared" si="381"/>
        <v>0</v>
      </c>
      <c r="SK104" s="193">
        <f t="shared" si="459"/>
        <v>0</v>
      </c>
      <c r="SL104" s="194"/>
      <c r="SM104" s="194"/>
      <c r="SN104" s="115">
        <f t="shared" si="487"/>
        <v>0</v>
      </c>
      <c r="SP104" s="193"/>
      <c r="SQ104" s="193"/>
      <c r="SR104" s="194">
        <f t="shared" si="382"/>
        <v>0</v>
      </c>
      <c r="SS104" s="193">
        <f t="shared" si="383"/>
        <v>0</v>
      </c>
      <c r="ST104" s="193"/>
      <c r="SU104" s="193"/>
      <c r="SV104" s="193"/>
      <c r="SW104" s="194">
        <f t="shared" si="384"/>
        <v>0</v>
      </c>
      <c r="SX104" s="193"/>
      <c r="SY104" s="193"/>
      <c r="SZ104" s="193"/>
      <c r="TA104" s="194">
        <f t="shared" si="437"/>
        <v>0</v>
      </c>
      <c r="TB104" s="193"/>
      <c r="TC104" s="193"/>
      <c r="TD104" s="193"/>
      <c r="TE104" s="194">
        <f t="shared" si="438"/>
        <v>0</v>
      </c>
      <c r="TF104" s="193"/>
      <c r="TG104" s="193"/>
      <c r="TH104" s="193"/>
      <c r="TI104" s="194">
        <f t="shared" si="439"/>
        <v>0</v>
      </c>
      <c r="TJ104" s="193"/>
      <c r="TK104" s="193"/>
      <c r="TL104" s="193"/>
      <c r="TM104" s="123">
        <f t="shared" si="521"/>
        <v>0</v>
      </c>
      <c r="TN104" s="121">
        <f t="shared" si="440"/>
        <v>0</v>
      </c>
      <c r="TO104" s="193"/>
      <c r="TP104" s="193"/>
      <c r="TQ104" s="193"/>
      <c r="TR104" s="194">
        <f t="shared" si="441"/>
        <v>0</v>
      </c>
      <c r="TS104" s="193"/>
      <c r="TT104" s="193"/>
      <c r="TU104" s="193"/>
      <c r="TV104" s="194">
        <f t="shared" si="442"/>
        <v>0</v>
      </c>
      <c r="TW104" s="189"/>
      <c r="TX104" s="189"/>
      <c r="TY104" s="193"/>
      <c r="TZ104" s="194">
        <f t="shared" si="443"/>
        <v>0</v>
      </c>
      <c r="UA104" s="193"/>
      <c r="UB104" s="193"/>
      <c r="UC104" s="193"/>
      <c r="UD104" s="123">
        <f t="shared" si="522"/>
        <v>0</v>
      </c>
      <c r="UE104" s="122">
        <f t="shared" si="444"/>
        <v>0</v>
      </c>
      <c r="UF104" s="17">
        <f t="shared" si="385"/>
        <v>0</v>
      </c>
      <c r="UG104" s="193">
        <f t="shared" si="460"/>
        <v>0</v>
      </c>
      <c r="UH104" s="194"/>
      <c r="UI104" s="194"/>
      <c r="UJ104" s="194"/>
      <c r="UK104" s="115">
        <f t="shared" si="488"/>
        <v>0</v>
      </c>
      <c r="UL104" s="115">
        <f>CK104+EG104+GC104+HZ104+JV104+MD104+NZ104+PV104+RR104+TN104</f>
        <v>0</v>
      </c>
      <c r="UM104" s="115">
        <f>UL104-AF104</f>
        <v>0</v>
      </c>
      <c r="UN104" s="115">
        <f>DB104+EX104+GT104+IQ104+KO104+MU104+OQ104+QM104+SI104+UE104</f>
        <v>0</v>
      </c>
      <c r="UO104" s="115">
        <f>UN104-AW104</f>
        <v>0</v>
      </c>
      <c r="UP104" s="115"/>
      <c r="UQ104" s="115"/>
      <c r="UR104" s="115">
        <f>BU104+DQ104+FM104+HJ104+JF104+LN104+NJ104+PF104+RB104+SX104</f>
        <v>0</v>
      </c>
      <c r="US104" s="115">
        <f>UR104-P104</f>
        <v>0</v>
      </c>
      <c r="UT104" s="115"/>
      <c r="UU104" s="115"/>
      <c r="UV104" s="115"/>
      <c r="UW104" s="115">
        <f>H104</f>
        <v>0</v>
      </c>
      <c r="UX104" s="115">
        <f>AF104</f>
        <v>0</v>
      </c>
      <c r="UY104" s="115"/>
      <c r="UZ104" s="115"/>
      <c r="VA104" s="130">
        <f t="shared" si="386"/>
        <v>0</v>
      </c>
      <c r="VB104" s="193">
        <f>BM104+DI104+FE104+HB104+IX104+LF104+NB104+OX104+QT104+SP104</f>
        <v>0</v>
      </c>
      <c r="VC104" s="193">
        <f>BN104+DJ104+FF104+HC104+IY104+LG104+NC104+OY104+QU104+SQ104</f>
        <v>0</v>
      </c>
      <c r="VD104" s="194">
        <f t="shared" si="523"/>
        <v>0</v>
      </c>
      <c r="VE104" s="193">
        <f t="shared" ref="VE104:VE114" si="534">SUM(VD104)</f>
        <v>0</v>
      </c>
      <c r="VF104" s="193"/>
      <c r="VG104" s="193"/>
      <c r="VH104" s="193"/>
      <c r="VI104" s="194">
        <f t="shared" ref="VI104:VI114" si="535">SUM(VE104+VF104-VG104+VH104)</f>
        <v>0</v>
      </c>
      <c r="VJ104" s="193"/>
      <c r="VK104" s="193"/>
      <c r="VL104" s="193"/>
      <c r="VM104" s="194">
        <f t="shared" si="418"/>
        <v>0</v>
      </c>
      <c r="VN104" s="193"/>
      <c r="VO104" s="193"/>
      <c r="VP104" s="193"/>
      <c r="VQ104" s="194">
        <f t="shared" si="524"/>
        <v>0</v>
      </c>
      <c r="VR104" s="193"/>
      <c r="VS104" s="193"/>
      <c r="VT104" s="193"/>
      <c r="VU104" s="194">
        <f t="shared" si="333"/>
        <v>0</v>
      </c>
      <c r="VV104" s="193"/>
      <c r="VW104" s="193"/>
      <c r="VX104" s="193"/>
      <c r="VY104" s="193"/>
      <c r="VZ104" s="121">
        <f t="shared" si="334"/>
        <v>0</v>
      </c>
      <c r="WA104" s="193"/>
      <c r="WB104" s="193"/>
      <c r="WC104" s="193"/>
      <c r="WD104" s="194">
        <f t="shared" si="419"/>
        <v>0</v>
      </c>
      <c r="WE104" s="189"/>
      <c r="WF104" s="189"/>
      <c r="WG104" s="189"/>
      <c r="WH104" s="194">
        <f t="shared" si="525"/>
        <v>0</v>
      </c>
      <c r="WI104" s="189"/>
      <c r="WJ104" s="189"/>
      <c r="WK104" s="193"/>
      <c r="WL104" s="194">
        <f t="shared" si="337"/>
        <v>0</v>
      </c>
      <c r="WM104" s="193"/>
      <c r="WN104" s="193"/>
      <c r="WO104" s="193"/>
      <c r="WP104" s="193"/>
      <c r="WQ104" s="122">
        <f t="shared" si="338"/>
        <v>0</v>
      </c>
      <c r="WR104" s="129">
        <f t="shared" si="389"/>
        <v>0</v>
      </c>
      <c r="WS104" s="120"/>
      <c r="WT104" s="194"/>
      <c r="WU104" s="194"/>
      <c r="WV104" s="115">
        <f t="shared" si="526"/>
        <v>0</v>
      </c>
      <c r="WY104" s="115">
        <f>VI104-BT104-DP104-FL104-HI104-JE104-LM104-NI104-PE104-RA104-SW104</f>
        <v>0</v>
      </c>
      <c r="WZ104" s="115">
        <f>VD104-BO104-DK104-FG104-HD104-IZ104-LH104-ND104-OZ104-QV104-SR104</f>
        <v>0</v>
      </c>
    </row>
    <row r="105" spans="1:624" s="116" customFormat="1" ht="13.5" hidden="1" x14ac:dyDescent="0.25">
      <c r="A105" s="444"/>
      <c r="B105" s="416" t="s">
        <v>203</v>
      </c>
      <c r="C105" s="419"/>
      <c r="D105" s="416"/>
      <c r="E105" s="416"/>
      <c r="F105" s="257"/>
      <c r="G105" s="338" t="s">
        <v>204</v>
      </c>
      <c r="H105" s="250">
        <f>BM105+DI105+FE105+HB105+IX105+LF105+NB105+OX105+QT105+SP105</f>
        <v>0</v>
      </c>
      <c r="I105" s="250">
        <f>BN105+DJ105+FF105+HC105+IY105+LG105+NC105+OY105+QU105+SQ105</f>
        <v>0</v>
      </c>
      <c r="J105" s="238">
        <f t="shared" ref="J105:J114" si="536">SUM(H105:I105)</f>
        <v>0</v>
      </c>
      <c r="K105" s="250">
        <f t="shared" ref="K105:K126" si="537">J105</f>
        <v>0</v>
      </c>
      <c r="L105" s="250"/>
      <c r="M105" s="250"/>
      <c r="N105" s="250"/>
      <c r="O105" s="238">
        <f t="shared" ref="O105:O140" si="538">SUM(K105+L105-M105+N105)</f>
        <v>0</v>
      </c>
      <c r="P105" s="250">
        <f>BU105+DQ105+FM105+HJ105+JF105+LN105+NJ105+PF105+RB105+SX105</f>
        <v>0</v>
      </c>
      <c r="Q105" s="250">
        <f>BV105+DR105+FN105+HK105+JG105+LO105+NK105+PG105+RC105+SY105</f>
        <v>0</v>
      </c>
      <c r="R105" s="250">
        <f>BW105+DS105+FO105+HL105+JH105+LP105+NL105+PH105+RD105+SZ105</f>
        <v>0</v>
      </c>
      <c r="S105" s="238">
        <f t="shared" si="492"/>
        <v>0</v>
      </c>
      <c r="T105" s="250">
        <f>BY105+DU105+FQ105+HN105+JJ105+LR105+NN105+PJ105+RF105+TB105</f>
        <v>0</v>
      </c>
      <c r="U105" s="250">
        <f>BZ105+DV105+FR105+HO105+JK105+LS105+NO105+PK105+RG105+TC105</f>
        <v>0</v>
      </c>
      <c r="V105" s="250">
        <f>CA105+DW105+FS105+HP105+JL105+LT105+NP105+PL105+RH105+TD105</f>
        <v>0</v>
      </c>
      <c r="W105" s="238">
        <f t="shared" si="493"/>
        <v>0</v>
      </c>
      <c r="X105" s="250">
        <f>CC105+DY105+FU105+HR105+JN105+LV105+NR105+PN105+RJ105+TF105</f>
        <v>0</v>
      </c>
      <c r="Y105" s="250">
        <f>CD105+DZ105+FV105+HS105+JO105+LW105+NS105+PO105+RK105+TG105</f>
        <v>0</v>
      </c>
      <c r="Z105" s="250">
        <f>CE105+EA105+FW105+HT105+JP105+LX105+NT105+PP105+RL105+TH105</f>
        <v>0</v>
      </c>
      <c r="AA105" s="238">
        <f t="shared" si="494"/>
        <v>0</v>
      </c>
      <c r="AB105" s="250">
        <f>CG105+EC105+FY105+HV105+JR105+LZ105+NV105+PR105+RN105+TJ105</f>
        <v>0</v>
      </c>
      <c r="AC105" s="250">
        <f>CH105+ED105+FZ105+HW105+JS105+MA105+NW105+PS105+RO105+TK105</f>
        <v>0</v>
      </c>
      <c r="AD105" s="250">
        <f>CI105+EE105+GA105+HX105+JT105+MB105+NX105+PT105+RP105+TL105</f>
        <v>0</v>
      </c>
      <c r="AE105" s="250">
        <f t="shared" si="495"/>
        <v>0</v>
      </c>
      <c r="AF105" s="238">
        <f t="shared" si="527"/>
        <v>0</v>
      </c>
      <c r="AG105" s="250">
        <f>CL105+EH105+GD105+IA105+JW105+ME105+OA105+PW105+RS105+TO105</f>
        <v>0</v>
      </c>
      <c r="AH105" s="250">
        <f>CM105+EI105+GE105+IB105+JZ105+MF105+OB105+PX105+RT105+TP105</f>
        <v>0</v>
      </c>
      <c r="AI105" s="250">
        <f>CN105+EJ105+GF105+IC105+KA105+MG105+OC105+PY105+RU105+TQ105</f>
        <v>0</v>
      </c>
      <c r="AJ105" s="238">
        <f t="shared" si="496"/>
        <v>0</v>
      </c>
      <c r="AK105" s="250">
        <f>CP105+EL105+GH105+IE105+KC105+MI105+OE105+QA105+RW105+TS105</f>
        <v>0</v>
      </c>
      <c r="AL105" s="250">
        <f>CQ105+EM105+GI105+IF105+KD105+MJ105+OF105+QB105+RX105+TT105</f>
        <v>0</v>
      </c>
      <c r="AM105" s="250">
        <f>CR105+EN105+GJ105+IG105+KE105+MK105+OG105+QC105+RY105+TU105</f>
        <v>0</v>
      </c>
      <c r="AN105" s="238">
        <f t="shared" si="497"/>
        <v>0</v>
      </c>
      <c r="AO105" s="250">
        <f>CT105+EP105+GL105+II105+KG105+MM105+OI105+QE105+SA105+TW105</f>
        <v>0</v>
      </c>
      <c r="AP105" s="250">
        <f>CU105+EQ105+GM105+IJ105+KH105+MN105+OJ105+QF105+SB105+TX105</f>
        <v>0</v>
      </c>
      <c r="AQ105" s="250">
        <f>CV105+ER105+GN105+IK105+KI105+MO105+OK105+QG105+SC105+TY105</f>
        <v>0</v>
      </c>
      <c r="AR105" s="238">
        <f t="shared" si="498"/>
        <v>0</v>
      </c>
      <c r="AS105" s="250">
        <f>CX105+ET105+GP105+IM105+KK105+MQ105+OM105+QI105+SE105+UA105</f>
        <v>0</v>
      </c>
      <c r="AT105" s="250">
        <f>CY105+EU105+GQ105+IN105+KL105+MR105+ON105+QJ105+SF105+UB105</f>
        <v>0</v>
      </c>
      <c r="AU105" s="250">
        <f>CZ105+EV105+GR105+IO105+KM105+MS105+OO105+QK105+SG105+UC105</f>
        <v>0</v>
      </c>
      <c r="AV105" s="238">
        <f t="shared" si="499"/>
        <v>0</v>
      </c>
      <c r="AW105" s="238">
        <f t="shared" si="528"/>
        <v>0</v>
      </c>
      <c r="AX105" s="250">
        <f t="shared" si="461"/>
        <v>0</v>
      </c>
      <c r="AY105" s="238">
        <f t="shared" si="529"/>
        <v>0</v>
      </c>
      <c r="AZ105" s="238">
        <f>DE105+FA105+GW105+IT105+KR105+MX105+OT105+QP105+SL105+UH105</f>
        <v>0</v>
      </c>
      <c r="BA105" s="238">
        <f>DF105+FB105+GX105+IU105+KS105+MY105+OU105+QQ105+SM105+UI105</f>
        <v>0</v>
      </c>
      <c r="BB105" s="239">
        <f>CK105+EG105+GC105+HZ105+JV105+MD105+NZ105+PV105+RR105+TN105</f>
        <v>0</v>
      </c>
      <c r="BC105" s="239">
        <f t="shared" si="450"/>
        <v>0</v>
      </c>
      <c r="BD105" s="238">
        <f>AZ105-DE105-FA105-GW105-IT105-KR105-MX105-OT105-QP105-SL105-UH105</f>
        <v>0</v>
      </c>
      <c r="BE105" s="240"/>
      <c r="BF105" s="241">
        <f t="shared" si="449"/>
        <v>0</v>
      </c>
      <c r="BG105" s="241">
        <f t="shared" si="451"/>
        <v>0</v>
      </c>
      <c r="BH105" s="242"/>
      <c r="BI105" s="242"/>
      <c r="BJ105" s="241"/>
      <c r="BK105" s="285"/>
      <c r="BL105" s="251">
        <f>DI105+FE105+HB105+IX105+LF105+NB105+OX105+QT105+SP105</f>
        <v>0</v>
      </c>
      <c r="BM105" s="285"/>
      <c r="BN105" s="251"/>
      <c r="BO105" s="238">
        <f t="shared" ref="BO105:BO114" si="539">SUM(BM105:BN105)</f>
        <v>0</v>
      </c>
      <c r="BP105" s="251">
        <f t="shared" ref="BP105:BP114" si="540">SUM(BO105)</f>
        <v>0</v>
      </c>
      <c r="BQ105" s="251"/>
      <c r="BR105" s="251"/>
      <c r="BS105" s="251"/>
      <c r="BT105" s="238">
        <f t="shared" ref="BT105:BT114" si="541">SUM(BP105+BQ105-BR105+BS105)</f>
        <v>0</v>
      </c>
      <c r="BU105" s="251"/>
      <c r="BV105" s="251"/>
      <c r="BW105" s="251"/>
      <c r="BX105" s="238">
        <f t="shared" si="462"/>
        <v>0</v>
      </c>
      <c r="BY105" s="251"/>
      <c r="BZ105" s="251"/>
      <c r="CA105" s="251"/>
      <c r="CB105" s="238">
        <f t="shared" si="463"/>
        <v>0</v>
      </c>
      <c r="CC105" s="251"/>
      <c r="CD105" s="251"/>
      <c r="CE105" s="251"/>
      <c r="CF105" s="238">
        <f t="shared" si="464"/>
        <v>0</v>
      </c>
      <c r="CG105" s="251"/>
      <c r="CH105" s="251"/>
      <c r="CI105" s="251"/>
      <c r="CJ105" s="251">
        <f t="shared" ref="CJ105:CJ114" si="542">SUM(CG105:CI105)</f>
        <v>0</v>
      </c>
      <c r="CK105" s="238">
        <f t="shared" si="465"/>
        <v>0</v>
      </c>
      <c r="CL105" s="251"/>
      <c r="CM105" s="251"/>
      <c r="CN105" s="251"/>
      <c r="CO105" s="238">
        <f t="shared" si="427"/>
        <v>0</v>
      </c>
      <c r="CP105" s="251"/>
      <c r="CQ105" s="251"/>
      <c r="CR105" s="251"/>
      <c r="CS105" s="238">
        <f t="shared" si="428"/>
        <v>0</v>
      </c>
      <c r="CT105" s="251"/>
      <c r="CU105" s="251"/>
      <c r="CV105" s="251"/>
      <c r="CW105" s="238">
        <f t="shared" si="445"/>
        <v>0</v>
      </c>
      <c r="CX105" s="251"/>
      <c r="CY105" s="251"/>
      <c r="CZ105" s="251"/>
      <c r="DA105" s="251">
        <f t="shared" ref="DA105:DA114" si="543">SUM(CX105:CZ105)</f>
        <v>0</v>
      </c>
      <c r="DB105" s="238">
        <f t="shared" si="530"/>
        <v>0</v>
      </c>
      <c r="DC105" s="251"/>
      <c r="DD105" s="251">
        <f t="shared" si="466"/>
        <v>0</v>
      </c>
      <c r="DE105" s="238"/>
      <c r="DF105" s="238"/>
      <c r="DG105" s="243">
        <f t="shared" si="467"/>
        <v>0</v>
      </c>
      <c r="DH105" s="244"/>
      <c r="DI105" s="250"/>
      <c r="DJ105" s="250"/>
      <c r="DK105" s="250">
        <f t="shared" ref="DK105:DK139" si="544">DI105+DJ105</f>
        <v>0</v>
      </c>
      <c r="DL105" s="250">
        <f t="shared" ref="DL105:DL114" si="545">DK105</f>
        <v>0</v>
      </c>
      <c r="DM105" s="250"/>
      <c r="DN105" s="250"/>
      <c r="DO105" s="250"/>
      <c r="DP105" s="238">
        <f t="shared" ref="DP105:DP139" si="546">SUM(DL105+DM105-DN105+DO105)</f>
        <v>0</v>
      </c>
      <c r="DQ105" s="250"/>
      <c r="DR105" s="250"/>
      <c r="DS105" s="250"/>
      <c r="DT105" s="238">
        <f t="shared" si="468"/>
        <v>0</v>
      </c>
      <c r="DU105" s="250"/>
      <c r="DV105" s="250"/>
      <c r="DW105" s="250"/>
      <c r="DX105" s="238">
        <f t="shared" si="500"/>
        <v>0</v>
      </c>
      <c r="DY105" s="250"/>
      <c r="DZ105" s="250"/>
      <c r="EA105" s="250"/>
      <c r="EB105" s="238">
        <f t="shared" si="501"/>
        <v>0</v>
      </c>
      <c r="EC105" s="250"/>
      <c r="ED105" s="339"/>
      <c r="EE105" s="250"/>
      <c r="EF105" s="265">
        <f t="shared" si="469"/>
        <v>0</v>
      </c>
      <c r="EG105" s="259">
        <f t="shared" si="353"/>
        <v>0</v>
      </c>
      <c r="EH105" s="250"/>
      <c r="EI105" s="250"/>
      <c r="EJ105" s="250"/>
      <c r="EK105" s="238">
        <f t="shared" si="470"/>
        <v>0</v>
      </c>
      <c r="EL105" s="250"/>
      <c r="EM105" s="250"/>
      <c r="EN105" s="250"/>
      <c r="EO105" s="238">
        <f t="shared" si="471"/>
        <v>0</v>
      </c>
      <c r="EP105" s="250"/>
      <c r="EQ105" s="250"/>
      <c r="ER105" s="250"/>
      <c r="ES105" s="238">
        <f t="shared" si="502"/>
        <v>0</v>
      </c>
      <c r="ET105" s="250"/>
      <c r="EU105" s="339"/>
      <c r="EV105" s="250"/>
      <c r="EW105" s="265">
        <f t="shared" si="472"/>
        <v>0</v>
      </c>
      <c r="EX105" s="260">
        <f t="shared" si="269"/>
        <v>0</v>
      </c>
      <c r="EY105" s="238">
        <f t="shared" si="354"/>
        <v>0</v>
      </c>
      <c r="EZ105" s="250">
        <f t="shared" si="473"/>
        <v>0</v>
      </c>
      <c r="FA105" s="238"/>
      <c r="FB105" s="238"/>
      <c r="FC105" s="246">
        <f t="shared" si="474"/>
        <v>0</v>
      </c>
      <c r="FD105" s="244"/>
      <c r="FE105" s="250"/>
      <c r="FF105" s="250"/>
      <c r="FG105" s="250">
        <f t="shared" ref="FG105:FG114" si="547">FE105+FF105</f>
        <v>0</v>
      </c>
      <c r="FH105" s="250">
        <f t="shared" ref="FH105:FH114" si="548">SUM(FG105)</f>
        <v>0</v>
      </c>
      <c r="FI105" s="250"/>
      <c r="FJ105" s="250"/>
      <c r="FK105" s="250"/>
      <c r="FL105" s="238">
        <f t="shared" ref="FL105:FL114" si="549">SUM(FH105+FI105-FJ105+FK105)</f>
        <v>0</v>
      </c>
      <c r="FM105" s="250"/>
      <c r="FN105" s="250"/>
      <c r="FO105" s="250"/>
      <c r="FP105" s="238">
        <f t="shared" si="475"/>
        <v>0</v>
      </c>
      <c r="FQ105" s="250"/>
      <c r="FR105" s="250"/>
      <c r="FS105" s="250"/>
      <c r="FT105" s="238">
        <f t="shared" si="503"/>
        <v>0</v>
      </c>
      <c r="FU105" s="250"/>
      <c r="FV105" s="250"/>
      <c r="FW105" s="250"/>
      <c r="FX105" s="238">
        <f t="shared" si="504"/>
        <v>0</v>
      </c>
      <c r="FY105" s="250"/>
      <c r="FZ105" s="250"/>
      <c r="GA105" s="250"/>
      <c r="GB105" s="265">
        <f t="shared" si="476"/>
        <v>0</v>
      </c>
      <c r="GC105" s="259">
        <f t="shared" si="358"/>
        <v>0</v>
      </c>
      <c r="GD105" s="250"/>
      <c r="GE105" s="250"/>
      <c r="GF105" s="250"/>
      <c r="GG105" s="238">
        <f t="shared" si="477"/>
        <v>0</v>
      </c>
      <c r="GH105" s="267"/>
      <c r="GI105" s="267"/>
      <c r="GJ105" s="267"/>
      <c r="GK105" s="238">
        <f t="shared" si="505"/>
        <v>0</v>
      </c>
      <c r="GL105" s="267"/>
      <c r="GM105" s="267"/>
      <c r="GN105" s="250"/>
      <c r="GO105" s="238">
        <f t="shared" si="506"/>
        <v>0</v>
      </c>
      <c r="GP105" s="250"/>
      <c r="GQ105" s="250"/>
      <c r="GR105" s="250"/>
      <c r="GS105" s="265">
        <f t="shared" si="478"/>
        <v>0</v>
      </c>
      <c r="GT105" s="260">
        <f t="shared" si="276"/>
        <v>0</v>
      </c>
      <c r="GU105" s="238">
        <f t="shared" si="359"/>
        <v>0</v>
      </c>
      <c r="GV105" s="250">
        <f t="shared" si="479"/>
        <v>0</v>
      </c>
      <c r="GW105" s="238"/>
      <c r="GX105" s="238"/>
      <c r="GY105" s="246">
        <f t="shared" si="480"/>
        <v>0</v>
      </c>
      <c r="GZ105" s="244"/>
      <c r="HA105" s="244"/>
      <c r="HB105" s="250"/>
      <c r="HC105" s="250"/>
      <c r="HD105" s="250">
        <f t="shared" si="392"/>
        <v>0</v>
      </c>
      <c r="HE105" s="250">
        <f t="shared" ref="HE105:HE126" si="550">SUM(HD105)</f>
        <v>0</v>
      </c>
      <c r="HF105" s="250"/>
      <c r="HG105" s="250"/>
      <c r="HH105" s="238"/>
      <c r="HI105" s="238">
        <f t="shared" ref="HI105:HI114" si="551">SUM(HE105+HF105-HG105+HH105)</f>
        <v>0</v>
      </c>
      <c r="HJ105" s="250"/>
      <c r="HK105" s="250"/>
      <c r="HL105" s="250"/>
      <c r="HM105" s="238">
        <f t="shared" si="481"/>
        <v>0</v>
      </c>
      <c r="HN105" s="250"/>
      <c r="HO105" s="250"/>
      <c r="HP105" s="250"/>
      <c r="HQ105" s="238">
        <f t="shared" si="507"/>
        <v>0</v>
      </c>
      <c r="HR105" s="250"/>
      <c r="HS105" s="250"/>
      <c r="HT105" s="250"/>
      <c r="HU105" s="238">
        <f t="shared" ref="HU105:HU114" si="552">SUM(HR105:HT105)</f>
        <v>0</v>
      </c>
      <c r="HV105" s="250"/>
      <c r="HW105" s="250"/>
      <c r="HX105" s="250"/>
      <c r="HY105" s="265">
        <f t="shared" si="482"/>
        <v>0</v>
      </c>
      <c r="HZ105" s="259">
        <f t="shared" si="280"/>
        <v>0</v>
      </c>
      <c r="IA105" s="250"/>
      <c r="IB105" s="250"/>
      <c r="IC105" s="250"/>
      <c r="ID105" s="238">
        <f t="shared" si="483"/>
        <v>0</v>
      </c>
      <c r="IE105" s="250"/>
      <c r="IF105" s="250"/>
      <c r="IG105" s="250"/>
      <c r="IH105" s="238">
        <f t="shared" si="508"/>
        <v>0</v>
      </c>
      <c r="II105" s="250"/>
      <c r="IJ105" s="250"/>
      <c r="IK105" s="250"/>
      <c r="IL105" s="238">
        <f t="shared" ref="IL105:IL114" si="553">SUM(II105:IK105)</f>
        <v>0</v>
      </c>
      <c r="IM105" s="250"/>
      <c r="IN105" s="250"/>
      <c r="IO105" s="250"/>
      <c r="IP105" s="265">
        <f t="shared" si="509"/>
        <v>0</v>
      </c>
      <c r="IQ105" s="260">
        <f t="shared" si="285"/>
        <v>0</v>
      </c>
      <c r="IR105" s="238">
        <f t="shared" si="362"/>
        <v>0</v>
      </c>
      <c r="IS105" s="250">
        <f t="shared" si="484"/>
        <v>0</v>
      </c>
      <c r="IT105" s="238"/>
      <c r="IU105" s="238"/>
      <c r="IV105" s="246">
        <f t="shared" si="510"/>
        <v>0</v>
      </c>
      <c r="IW105" s="244"/>
      <c r="IX105" s="254"/>
      <c r="IY105" s="254"/>
      <c r="IZ105" s="247"/>
      <c r="JA105" s="254"/>
      <c r="JB105" s="254"/>
      <c r="JC105" s="254"/>
      <c r="JD105" s="254"/>
      <c r="JE105" s="254"/>
      <c r="JF105" s="254"/>
      <c r="JG105" s="254"/>
      <c r="JH105" s="254"/>
      <c r="JI105" s="247">
        <f t="shared" si="394"/>
        <v>0</v>
      </c>
      <c r="JJ105" s="254"/>
      <c r="JK105" s="254"/>
      <c r="JL105" s="254"/>
      <c r="JM105" s="247"/>
      <c r="JN105" s="254"/>
      <c r="JO105" s="254"/>
      <c r="JP105" s="254"/>
      <c r="JQ105" s="247">
        <f t="shared" si="393"/>
        <v>0</v>
      </c>
      <c r="JR105" s="254"/>
      <c r="JS105" s="254"/>
      <c r="JT105" s="254"/>
      <c r="JU105" s="270"/>
      <c r="JV105" s="261">
        <f t="shared" si="395"/>
        <v>0</v>
      </c>
      <c r="JW105" s="558"/>
      <c r="JX105" s="588"/>
      <c r="JY105" s="589"/>
      <c r="JZ105" s="571"/>
      <c r="KA105" s="254"/>
      <c r="KB105" s="247">
        <f>JW105+JZ105+KA105</f>
        <v>0</v>
      </c>
      <c r="KC105" s="254"/>
      <c r="KD105" s="254"/>
      <c r="KE105" s="254"/>
      <c r="KF105" s="247"/>
      <c r="KG105" s="254"/>
      <c r="KH105" s="254"/>
      <c r="KI105" s="254"/>
      <c r="KJ105" s="247">
        <f t="shared" si="396"/>
        <v>0</v>
      </c>
      <c r="KK105" s="254"/>
      <c r="KL105" s="254"/>
      <c r="KM105" s="254"/>
      <c r="KN105" s="270"/>
      <c r="KO105" s="262">
        <f>JI105+KF105+KJ105+KN105</f>
        <v>0</v>
      </c>
      <c r="KP105" s="247"/>
      <c r="KQ105" s="254">
        <f>JE105-JV105</f>
        <v>0</v>
      </c>
      <c r="KR105" s="247"/>
      <c r="KS105" s="248"/>
      <c r="KT105" s="211">
        <f>JV105-KO105</f>
        <v>0</v>
      </c>
      <c r="KU105" s="211"/>
      <c r="KV105" s="211"/>
      <c r="KW105" s="211"/>
      <c r="KX105" s="211"/>
      <c r="KY105" s="211"/>
      <c r="KZ105" s="211"/>
      <c r="LA105" s="211"/>
      <c r="LB105" s="211"/>
      <c r="LC105" s="211"/>
      <c r="LD105" s="211"/>
      <c r="LF105" s="193"/>
      <c r="LG105" s="193"/>
      <c r="LH105" s="194">
        <f t="shared" si="531"/>
        <v>0</v>
      </c>
      <c r="LI105" s="193">
        <f t="shared" ref="LI105:LI126" si="554">SUM(LH105)</f>
        <v>0</v>
      </c>
      <c r="LJ105" s="193"/>
      <c r="LK105" s="193"/>
      <c r="LL105" s="193"/>
      <c r="LM105" s="194">
        <f t="shared" ref="LM105:LM114" si="555">SUM(LI105+LJ105-LK105+LL105)</f>
        <v>0</v>
      </c>
      <c r="LN105" s="193"/>
      <c r="LO105" s="193"/>
      <c r="LP105" s="193"/>
      <c r="LQ105" s="194">
        <f t="shared" si="408"/>
        <v>0</v>
      </c>
      <c r="LR105" s="193"/>
      <c r="LS105" s="193"/>
      <c r="LT105" s="193"/>
      <c r="LU105" s="194">
        <f t="shared" si="511"/>
        <v>0</v>
      </c>
      <c r="LV105" s="193"/>
      <c r="LW105" s="193"/>
      <c r="LX105" s="193"/>
      <c r="LY105" s="194">
        <f t="shared" ref="LY105:LY126" si="556">SUM(LV105:LX105)</f>
        <v>0</v>
      </c>
      <c r="LZ105" s="193"/>
      <c r="MA105" s="193"/>
      <c r="MB105" s="193"/>
      <c r="MC105" s="123">
        <f t="shared" si="452"/>
        <v>0</v>
      </c>
      <c r="MD105" s="121">
        <f t="shared" ref="MD105:MD114" si="557">SUM(MC105,LY105,LU105,LQ105)</f>
        <v>0</v>
      </c>
      <c r="ME105" s="193"/>
      <c r="MF105" s="193"/>
      <c r="MG105" s="193"/>
      <c r="MH105" s="194">
        <f t="shared" si="429"/>
        <v>0</v>
      </c>
      <c r="MI105" s="193"/>
      <c r="MJ105" s="193"/>
      <c r="MK105" s="193"/>
      <c r="ML105" s="194">
        <f t="shared" si="430"/>
        <v>0</v>
      </c>
      <c r="MM105" s="193"/>
      <c r="MN105" s="193"/>
      <c r="MO105" s="193"/>
      <c r="MP105" s="194">
        <f t="shared" si="491"/>
        <v>0</v>
      </c>
      <c r="MQ105" s="193"/>
      <c r="MR105" s="193"/>
      <c r="MS105" s="193"/>
      <c r="MT105" s="123">
        <f t="shared" si="512"/>
        <v>0</v>
      </c>
      <c r="MU105" s="121">
        <f t="shared" ref="MU105:MU114" si="558">SUM(MT105,MP105,ML105,MH105)</f>
        <v>0</v>
      </c>
      <c r="MV105" s="17">
        <f t="shared" si="368"/>
        <v>0</v>
      </c>
      <c r="MW105" s="193">
        <f t="shared" si="453"/>
        <v>0</v>
      </c>
      <c r="MX105" s="194"/>
      <c r="MY105" s="194"/>
      <c r="MZ105" s="115">
        <f t="shared" si="485"/>
        <v>0</v>
      </c>
      <c r="NB105" s="193"/>
      <c r="NC105" s="193"/>
      <c r="ND105" s="194">
        <f t="shared" ref="ND105:ND114" si="559">SUM(NB105:NC105)</f>
        <v>0</v>
      </c>
      <c r="NE105" s="193"/>
      <c r="NF105" s="193"/>
      <c r="NG105" s="193"/>
      <c r="NH105" s="193"/>
      <c r="NI105" s="194">
        <f t="shared" si="532"/>
        <v>0</v>
      </c>
      <c r="NJ105" s="193"/>
      <c r="NK105" s="193"/>
      <c r="NL105" s="193"/>
      <c r="NM105" s="194">
        <f t="shared" si="410"/>
        <v>0</v>
      </c>
      <c r="NN105" s="193"/>
      <c r="NO105" s="193"/>
      <c r="NP105" s="193"/>
      <c r="NQ105" s="194">
        <f t="shared" si="513"/>
        <v>0</v>
      </c>
      <c r="NR105" s="193"/>
      <c r="NS105" s="193"/>
      <c r="NT105" s="193"/>
      <c r="NU105" s="194">
        <f t="shared" ref="NU105:NU114" si="560">SUM(NR105:NT105)</f>
        <v>0</v>
      </c>
      <c r="NV105" s="193"/>
      <c r="NW105" s="193"/>
      <c r="NX105" s="193"/>
      <c r="NY105" s="123">
        <f t="shared" si="454"/>
        <v>0</v>
      </c>
      <c r="NZ105" s="121">
        <f t="shared" si="297"/>
        <v>0</v>
      </c>
      <c r="OA105" s="193"/>
      <c r="OB105" s="193"/>
      <c r="OC105" s="193"/>
      <c r="OD105" s="194">
        <f t="shared" si="411"/>
        <v>0</v>
      </c>
      <c r="OE105" s="189"/>
      <c r="OF105" s="189"/>
      <c r="OG105" s="189"/>
      <c r="OH105" s="194">
        <f t="shared" si="514"/>
        <v>0</v>
      </c>
      <c r="OI105" s="193"/>
      <c r="OJ105" s="193"/>
      <c r="OK105" s="193"/>
      <c r="OL105" s="194">
        <f t="shared" ref="OL105:OL114" si="561">SUM(OI105:OK105)</f>
        <v>0</v>
      </c>
      <c r="OM105" s="193"/>
      <c r="ON105" s="193"/>
      <c r="OO105" s="193"/>
      <c r="OP105" s="123">
        <f t="shared" si="455"/>
        <v>0</v>
      </c>
      <c r="OQ105" s="122">
        <f t="shared" si="301"/>
        <v>0</v>
      </c>
      <c r="OR105" s="17">
        <f t="shared" si="371"/>
        <v>0</v>
      </c>
      <c r="OS105" s="193">
        <f t="shared" si="456"/>
        <v>0</v>
      </c>
      <c r="OT105" s="194"/>
      <c r="OU105" s="194"/>
      <c r="OV105" s="115">
        <f t="shared" si="515"/>
        <v>0</v>
      </c>
      <c r="OX105" s="193"/>
      <c r="OY105" s="193"/>
      <c r="OZ105" s="194">
        <f t="shared" ref="OZ105:OZ114" si="562">SUM(OX105:OY105)</f>
        <v>0</v>
      </c>
      <c r="PA105" s="193">
        <f t="shared" ref="PA105:PA114" si="563">OZ105</f>
        <v>0</v>
      </c>
      <c r="PB105" s="193"/>
      <c r="PC105" s="193"/>
      <c r="PD105" s="193"/>
      <c r="PE105" s="194">
        <f t="shared" ref="PE105:PE111" si="564">SUM(PA105:PD105)</f>
        <v>0</v>
      </c>
      <c r="PF105" s="193"/>
      <c r="PG105" s="193"/>
      <c r="PH105" s="193"/>
      <c r="PI105" s="194">
        <f t="shared" si="412"/>
        <v>0</v>
      </c>
      <c r="PJ105" s="193"/>
      <c r="PK105" s="193"/>
      <c r="PL105" s="193"/>
      <c r="PM105" s="194">
        <f t="shared" si="516"/>
        <v>0</v>
      </c>
      <c r="PN105" s="193"/>
      <c r="PO105" s="193"/>
      <c r="PP105" s="193"/>
      <c r="PQ105" s="194">
        <f t="shared" ref="PQ105:PQ114" si="565">SUM(PN105:PP105)</f>
        <v>0</v>
      </c>
      <c r="PR105" s="193"/>
      <c r="PS105" s="193"/>
      <c r="PT105" s="193"/>
      <c r="PU105" s="123">
        <f t="shared" si="457"/>
        <v>0</v>
      </c>
      <c r="PV105" s="121">
        <f t="shared" si="375"/>
        <v>0</v>
      </c>
      <c r="PW105" s="193"/>
      <c r="PX105" s="193"/>
      <c r="PY105" s="193"/>
      <c r="PZ105" s="194">
        <f t="shared" si="433"/>
        <v>0</v>
      </c>
      <c r="QA105" s="193"/>
      <c r="QB105" s="193"/>
      <c r="QC105" s="193"/>
      <c r="QD105" s="194">
        <f t="shared" si="434"/>
        <v>0</v>
      </c>
      <c r="QE105" s="193"/>
      <c r="QF105" s="193"/>
      <c r="QG105" s="193"/>
      <c r="QH105" s="194">
        <f t="shared" ref="QH105:QH114" si="566">SUM(QE105:QG105)</f>
        <v>0</v>
      </c>
      <c r="QI105" s="193"/>
      <c r="QJ105" s="193"/>
      <c r="QK105" s="193"/>
      <c r="QL105" s="123">
        <f t="shared" si="517"/>
        <v>0</v>
      </c>
      <c r="QM105" s="122">
        <f t="shared" si="310"/>
        <v>0</v>
      </c>
      <c r="QN105" s="17">
        <f t="shared" si="376"/>
        <v>0</v>
      </c>
      <c r="QO105" s="193">
        <f t="shared" si="458"/>
        <v>0</v>
      </c>
      <c r="QP105" s="194"/>
      <c r="QQ105" s="194"/>
      <c r="QR105" s="115">
        <f t="shared" si="486"/>
        <v>0</v>
      </c>
      <c r="QT105" s="193"/>
      <c r="QU105" s="193"/>
      <c r="QV105" s="194">
        <f t="shared" ref="QV105:QV114" si="567">SUM(QT105:QU105)</f>
        <v>0</v>
      </c>
      <c r="QW105" s="193">
        <f t="shared" ref="QW105:QW126" si="568">QV105</f>
        <v>0</v>
      </c>
      <c r="QX105" s="193"/>
      <c r="QY105" s="193"/>
      <c r="QZ105" s="193"/>
      <c r="RA105" s="194">
        <f t="shared" ref="RA105:RA114" si="569">SUM(QW105:QZ105)</f>
        <v>0</v>
      </c>
      <c r="RB105" s="193"/>
      <c r="RC105" s="193"/>
      <c r="RD105" s="193"/>
      <c r="RE105" s="194">
        <f t="shared" si="414"/>
        <v>0</v>
      </c>
      <c r="RF105" s="193"/>
      <c r="RG105" s="193"/>
      <c r="RH105" s="193"/>
      <c r="RI105" s="194">
        <f t="shared" si="518"/>
        <v>0</v>
      </c>
      <c r="RJ105" s="193"/>
      <c r="RK105" s="193"/>
      <c r="RL105" s="193"/>
      <c r="RM105" s="194">
        <f t="shared" ref="RM105:RM114" si="570">SUM(RJ105:RL105)</f>
        <v>0</v>
      </c>
      <c r="RN105" s="193"/>
      <c r="RO105" s="193"/>
      <c r="RP105" s="193"/>
      <c r="RQ105" s="123">
        <f t="shared" si="519"/>
        <v>0</v>
      </c>
      <c r="RR105" s="121">
        <f t="shared" si="533"/>
        <v>0</v>
      </c>
      <c r="RS105" s="193"/>
      <c r="RT105" s="193"/>
      <c r="RU105" s="193"/>
      <c r="RV105" s="194">
        <f t="shared" si="435"/>
        <v>0</v>
      </c>
      <c r="RW105" s="193"/>
      <c r="RX105" s="193"/>
      <c r="RY105" s="193"/>
      <c r="RZ105" s="194">
        <f t="shared" si="436"/>
        <v>0</v>
      </c>
      <c r="SA105" s="193"/>
      <c r="SB105" s="193"/>
      <c r="SC105" s="193"/>
      <c r="SD105" s="194">
        <f t="shared" ref="SD105:SD114" si="571">SUM(SA105:SC105)</f>
        <v>0</v>
      </c>
      <c r="SE105" s="193"/>
      <c r="SF105" s="193"/>
      <c r="SG105" s="193"/>
      <c r="SH105" s="123">
        <f t="shared" si="520"/>
        <v>0</v>
      </c>
      <c r="SI105" s="122">
        <f t="shared" si="319"/>
        <v>0</v>
      </c>
      <c r="SJ105" s="17">
        <f t="shared" si="381"/>
        <v>0</v>
      </c>
      <c r="SK105" s="193">
        <f t="shared" si="459"/>
        <v>0</v>
      </c>
      <c r="SL105" s="194"/>
      <c r="SM105" s="194"/>
      <c r="SN105" s="115">
        <f t="shared" si="487"/>
        <v>0</v>
      </c>
      <c r="SP105" s="193"/>
      <c r="SQ105" s="193"/>
      <c r="SR105" s="194">
        <f t="shared" ref="SR105:SR126" si="572">SUM(SP105:SQ105)</f>
        <v>0</v>
      </c>
      <c r="SS105" s="193">
        <f t="shared" ref="SS105:SS126" si="573">SUM(SR105)</f>
        <v>0</v>
      </c>
      <c r="ST105" s="193"/>
      <c r="SU105" s="193"/>
      <c r="SV105" s="193"/>
      <c r="SW105" s="194">
        <f t="shared" ref="SW105:SW126" si="574">SUM(SS105+ST105-SU105+SV105)</f>
        <v>0</v>
      </c>
      <c r="SX105" s="193"/>
      <c r="SY105" s="193"/>
      <c r="SZ105" s="193"/>
      <c r="TA105" s="194">
        <f t="shared" si="437"/>
        <v>0</v>
      </c>
      <c r="TB105" s="193"/>
      <c r="TC105" s="193"/>
      <c r="TD105" s="193"/>
      <c r="TE105" s="194">
        <f t="shared" si="438"/>
        <v>0</v>
      </c>
      <c r="TF105" s="193"/>
      <c r="TG105" s="193"/>
      <c r="TH105" s="193"/>
      <c r="TI105" s="194">
        <f t="shared" si="439"/>
        <v>0</v>
      </c>
      <c r="TJ105" s="193"/>
      <c r="TK105" s="193"/>
      <c r="TL105" s="193"/>
      <c r="TM105" s="123">
        <f t="shared" si="521"/>
        <v>0</v>
      </c>
      <c r="TN105" s="121">
        <f t="shared" si="440"/>
        <v>0</v>
      </c>
      <c r="TO105" s="193"/>
      <c r="TP105" s="193"/>
      <c r="TQ105" s="193"/>
      <c r="TR105" s="194">
        <f t="shared" si="441"/>
        <v>0</v>
      </c>
      <c r="TS105" s="193"/>
      <c r="TT105" s="193"/>
      <c r="TU105" s="193"/>
      <c r="TV105" s="194">
        <f t="shared" si="442"/>
        <v>0</v>
      </c>
      <c r="TW105" s="189"/>
      <c r="TX105" s="189"/>
      <c r="TY105" s="193"/>
      <c r="TZ105" s="194">
        <f t="shared" si="443"/>
        <v>0</v>
      </c>
      <c r="UA105" s="193"/>
      <c r="UB105" s="193"/>
      <c r="UC105" s="193"/>
      <c r="UD105" s="123">
        <f t="shared" si="522"/>
        <v>0</v>
      </c>
      <c r="UE105" s="122">
        <f t="shared" si="444"/>
        <v>0</v>
      </c>
      <c r="UF105" s="17">
        <f t="shared" si="385"/>
        <v>0</v>
      </c>
      <c r="UG105" s="193">
        <f t="shared" si="460"/>
        <v>0</v>
      </c>
      <c r="UH105" s="194"/>
      <c r="UI105" s="194"/>
      <c r="UJ105" s="194"/>
      <c r="UK105" s="115">
        <f t="shared" si="488"/>
        <v>0</v>
      </c>
      <c r="UL105" s="115">
        <f>CK105+EG105+GC105+HZ105+JV105+MD105+NZ105+PV105+RR105+TN105</f>
        <v>0</v>
      </c>
      <c r="UM105" s="115">
        <f>UL105-AF105</f>
        <v>0</v>
      </c>
      <c r="UN105" s="115">
        <f>DB105+EX105+GT105+IQ105+KO105+MU105+OQ105+QM105+SI105+UE105</f>
        <v>0</v>
      </c>
      <c r="UO105" s="115">
        <f>UN105-AW105</f>
        <v>0</v>
      </c>
      <c r="UP105" s="115"/>
      <c r="UQ105" s="115"/>
      <c r="UR105" s="115">
        <f>BU105+DQ105+FM105+HJ105+JF105+LN105+NJ105+PF105+RB105+SX105</f>
        <v>0</v>
      </c>
      <c r="US105" s="115">
        <f>UR105-P105</f>
        <v>0</v>
      </c>
      <c r="UT105" s="115"/>
      <c r="UU105" s="115"/>
      <c r="UV105" s="115"/>
      <c r="UW105" s="115">
        <f>H105</f>
        <v>0</v>
      </c>
      <c r="UX105" s="115">
        <f>AF105</f>
        <v>0</v>
      </c>
      <c r="UY105" s="115"/>
      <c r="UZ105" s="115"/>
      <c r="VA105" s="130">
        <f t="shared" ref="VA105:VA114" si="575">VD105-UW105</f>
        <v>0</v>
      </c>
      <c r="VB105" s="193">
        <f>BM105+DI105+FE105+HB105+IX105+LF105+NB105+OX105+QT105+SP105</f>
        <v>0</v>
      </c>
      <c r="VC105" s="193">
        <f>BN105+DJ105+FF105+HC105+IY105+LG105+NC105+OY105+QU105+SQ105</f>
        <v>0</v>
      </c>
      <c r="VD105" s="194">
        <f t="shared" si="523"/>
        <v>0</v>
      </c>
      <c r="VE105" s="193">
        <f t="shared" si="534"/>
        <v>0</v>
      </c>
      <c r="VF105" s="193"/>
      <c r="VG105" s="193"/>
      <c r="VH105" s="193"/>
      <c r="VI105" s="194">
        <f t="shared" si="535"/>
        <v>0</v>
      </c>
      <c r="VJ105" s="193"/>
      <c r="VK105" s="193"/>
      <c r="VL105" s="193"/>
      <c r="VM105" s="194">
        <f t="shared" si="418"/>
        <v>0</v>
      </c>
      <c r="VN105" s="193"/>
      <c r="VO105" s="193"/>
      <c r="VP105" s="193"/>
      <c r="VQ105" s="194">
        <f t="shared" si="524"/>
        <v>0</v>
      </c>
      <c r="VR105" s="193"/>
      <c r="VS105" s="193"/>
      <c r="VT105" s="193"/>
      <c r="VU105" s="194">
        <f t="shared" ref="VU105:VU114" si="576">SUM(VR105:VT105)</f>
        <v>0</v>
      </c>
      <c r="VV105" s="193"/>
      <c r="VW105" s="193"/>
      <c r="VX105" s="193"/>
      <c r="VY105" s="193"/>
      <c r="VZ105" s="121">
        <f t="shared" si="334"/>
        <v>0</v>
      </c>
      <c r="WA105" s="193"/>
      <c r="WB105" s="193"/>
      <c r="WC105" s="193"/>
      <c r="WD105" s="194">
        <f t="shared" si="419"/>
        <v>0</v>
      </c>
      <c r="WE105" s="189"/>
      <c r="WF105" s="189"/>
      <c r="WG105" s="189"/>
      <c r="WH105" s="194">
        <f t="shared" si="525"/>
        <v>0</v>
      </c>
      <c r="WI105" s="189"/>
      <c r="WJ105" s="189"/>
      <c r="WK105" s="193"/>
      <c r="WL105" s="194">
        <f t="shared" ref="WL105:WL114" si="577">SUM(WI105:WK105)</f>
        <v>0</v>
      </c>
      <c r="WM105" s="193"/>
      <c r="WN105" s="193"/>
      <c r="WO105" s="193"/>
      <c r="WP105" s="193"/>
      <c r="WQ105" s="122">
        <f t="shared" si="338"/>
        <v>0</v>
      </c>
      <c r="WR105" s="129">
        <f t="shared" si="389"/>
        <v>0</v>
      </c>
      <c r="WS105" s="120"/>
      <c r="WT105" s="194"/>
      <c r="WU105" s="194"/>
      <c r="WV105" s="115">
        <f t="shared" si="526"/>
        <v>0</v>
      </c>
      <c r="WY105" s="115">
        <f>VI105-BT105-DP105-FL105-HI105-JE105-LM105-NI105-PE105-RA105-SW105</f>
        <v>0</v>
      </c>
      <c r="WZ105" s="115">
        <f>VD105-BO105-DK105-FG105-HD105-IZ105-LH105-ND105-OZ105-QV105-SR105</f>
        <v>0</v>
      </c>
    </row>
    <row r="106" spans="1:624" s="116" customFormat="1" ht="13.5" hidden="1" x14ac:dyDescent="0.25">
      <c r="A106" s="443" t="s">
        <v>205</v>
      </c>
      <c r="B106" s="416"/>
      <c r="C106" s="419"/>
      <c r="D106" s="416"/>
      <c r="E106" s="416"/>
      <c r="F106" s="257"/>
      <c r="G106" s="334"/>
      <c r="H106" s="250">
        <f>BM106+DI106+FE106+HB106+IX106+LF106+NB106+OX106+QT106+SP106</f>
        <v>0</v>
      </c>
      <c r="I106" s="250">
        <f>BN106+DJ106+FF106+HC106+IY106+LG106+NC106+OY106+QU106+SQ106</f>
        <v>0</v>
      </c>
      <c r="J106" s="238">
        <f t="shared" si="536"/>
        <v>0</v>
      </c>
      <c r="K106" s="250">
        <f t="shared" si="537"/>
        <v>0</v>
      </c>
      <c r="L106" s="250"/>
      <c r="M106" s="250"/>
      <c r="N106" s="250"/>
      <c r="O106" s="238">
        <f t="shared" si="538"/>
        <v>0</v>
      </c>
      <c r="P106" s="250">
        <f>BU106+DQ106+FM106+HJ106+JF106+LN106+NJ106+PF106+RB106+SX106</f>
        <v>0</v>
      </c>
      <c r="Q106" s="250">
        <f>BV106+DR106+FN106+HK106+JG106+LO106+NK106+PG106+RC106+SY106</f>
        <v>0</v>
      </c>
      <c r="R106" s="250">
        <f>BW106+DS106+FO106+HL106+JH106+LP106+NL106+PH106+RD106+SZ106</f>
        <v>0</v>
      </c>
      <c r="S106" s="238">
        <f t="shared" si="492"/>
        <v>0</v>
      </c>
      <c r="T106" s="250">
        <f>BY106+DU106+FQ106+HN106+JJ106+LR106+NN106+PJ106+RF106+TB106</f>
        <v>0</v>
      </c>
      <c r="U106" s="250">
        <f>BZ106+DV106+FR106+HO106+JK106+LS106+NO106+PK106+RG106+TC106</f>
        <v>0</v>
      </c>
      <c r="V106" s="250">
        <f>CA106+DW106+FS106+HP106+JL106+LT106+NP106+PL106+RH106+TD106</f>
        <v>0</v>
      </c>
      <c r="W106" s="238">
        <f t="shared" si="493"/>
        <v>0</v>
      </c>
      <c r="X106" s="250">
        <f>CC106+DY106+FU106+HR106+JN106+LV106+NR106+PN106+RJ106+TF106</f>
        <v>0</v>
      </c>
      <c r="Y106" s="250">
        <f>CD106+DZ106+FV106+HS106+JO106+LW106+NS106+PO106+RK106+TG106</f>
        <v>0</v>
      </c>
      <c r="Z106" s="250">
        <f>CE106+EA106+FW106+HT106+JP106+LX106+NT106+PP106+RL106+TH106</f>
        <v>0</v>
      </c>
      <c r="AA106" s="238">
        <f t="shared" si="494"/>
        <v>0</v>
      </c>
      <c r="AB106" s="250">
        <f>CG106+EC106+FY106+HV106+JR106+LZ106+NV106+PR106+RN106+TJ106</f>
        <v>0</v>
      </c>
      <c r="AC106" s="250">
        <f>CH106+ED106+FZ106+HW106+JS106+MA106+NW106+PS106+RO106+TK106</f>
        <v>0</v>
      </c>
      <c r="AD106" s="250">
        <f>CI106+EE106+GA106+HX106+JT106+MB106+NX106+PT106+RP106+TL106</f>
        <v>0</v>
      </c>
      <c r="AE106" s="250">
        <f t="shared" si="495"/>
        <v>0</v>
      </c>
      <c r="AF106" s="238">
        <f t="shared" si="527"/>
        <v>0</v>
      </c>
      <c r="AG106" s="250">
        <f>CL106+EH106+GD106+IA106+JW106+ME106+OA106+PW106+RS106+TO106</f>
        <v>0</v>
      </c>
      <c r="AH106" s="250">
        <f>CM106+EI106+GE106+IB106+JZ106+MF106+OB106+PX106+RT106+TP106</f>
        <v>0</v>
      </c>
      <c r="AI106" s="250">
        <f>CN106+EJ106+GF106+IC106+KA106+MG106+OC106+PY106+RU106+TQ106</f>
        <v>0</v>
      </c>
      <c r="AJ106" s="238">
        <f t="shared" si="496"/>
        <v>0</v>
      </c>
      <c r="AK106" s="250">
        <f>CP106+EL106+GH106+IE106+KC106+MI106+OE106+QA106+RW106+TS106</f>
        <v>0</v>
      </c>
      <c r="AL106" s="250">
        <f>CQ106+EM106+GI106+IF106+KD106+MJ106+OF106+QB106+RX106+TT106</f>
        <v>0</v>
      </c>
      <c r="AM106" s="250">
        <f>CR106+EN106+GJ106+IG106+KE106+MK106+OG106+QC106+RY106+TU106</f>
        <v>0</v>
      </c>
      <c r="AN106" s="238">
        <f t="shared" si="497"/>
        <v>0</v>
      </c>
      <c r="AO106" s="250">
        <f>CT106+EP106+GL106+II106+KG106+MM106+OI106+QE106+SA106+TW106</f>
        <v>0</v>
      </c>
      <c r="AP106" s="250">
        <f>CU106+EQ106+GM106+IJ106+KH106+MN106+OJ106+QF106+SB106+TX106</f>
        <v>0</v>
      </c>
      <c r="AQ106" s="250">
        <f>CV106+ER106+GN106+IK106+KI106+MO106+OK106+QG106+SC106+TY106</f>
        <v>0</v>
      </c>
      <c r="AR106" s="238">
        <f t="shared" si="498"/>
        <v>0</v>
      </c>
      <c r="AS106" s="250">
        <f>CX106+ET106+GP106+IM106+KK106+MQ106+OM106+QI106+SE106+UA106</f>
        <v>0</v>
      </c>
      <c r="AT106" s="250">
        <f>CY106+EU106+GQ106+IN106+KL106+MR106+ON106+QJ106+SF106+UB106</f>
        <v>0</v>
      </c>
      <c r="AU106" s="250">
        <f>CZ106+EV106+GR106+IO106+KM106+MS106+OO106+QK106+SG106+UC106</f>
        <v>0</v>
      </c>
      <c r="AV106" s="238">
        <f t="shared" si="499"/>
        <v>0</v>
      </c>
      <c r="AW106" s="238">
        <f t="shared" si="528"/>
        <v>0</v>
      </c>
      <c r="AX106" s="250">
        <f t="shared" si="461"/>
        <v>0</v>
      </c>
      <c r="AY106" s="238">
        <f t="shared" si="529"/>
        <v>0</v>
      </c>
      <c r="AZ106" s="238">
        <f>DE106+FA106+GW106+IT106+KR106+MX106+OT106+QP106+SL106+UH106</f>
        <v>0</v>
      </c>
      <c r="BA106" s="238">
        <f>DF106+FB106+GX106+IU106+KS106+MY106+OU106+QQ106+SM106+UI106</f>
        <v>0</v>
      </c>
      <c r="BB106" s="239">
        <f>CK106+EG106+GC106+HZ106+JV106+MD106+NZ106+PV106+RR106+TN106</f>
        <v>0</v>
      </c>
      <c r="BC106" s="239">
        <f t="shared" si="450"/>
        <v>0</v>
      </c>
      <c r="BD106" s="238">
        <f>AZ106-DE106-FA106-GW106-IT106-KR106-MX106-OT106-QP106-SL106-UH106</f>
        <v>0</v>
      </c>
      <c r="BE106" s="240"/>
      <c r="BF106" s="241">
        <f t="shared" si="449"/>
        <v>0</v>
      </c>
      <c r="BG106" s="241">
        <f t="shared" si="451"/>
        <v>0</v>
      </c>
      <c r="BH106" s="242"/>
      <c r="BI106" s="242"/>
      <c r="BJ106" s="241"/>
      <c r="BK106" s="294"/>
      <c r="BL106" s="251">
        <f>DI106+FE106+HB106+IX106+LF106+NB106+OX106+QT106+SP106</f>
        <v>0</v>
      </c>
      <c r="BM106" s="294"/>
      <c r="BN106" s="251"/>
      <c r="BO106" s="238">
        <f t="shared" si="539"/>
        <v>0</v>
      </c>
      <c r="BP106" s="251">
        <f t="shared" si="540"/>
        <v>0</v>
      </c>
      <c r="BQ106" s="251"/>
      <c r="BR106" s="251"/>
      <c r="BS106" s="251"/>
      <c r="BT106" s="238">
        <f t="shared" si="541"/>
        <v>0</v>
      </c>
      <c r="BU106" s="251"/>
      <c r="BV106" s="251"/>
      <c r="BW106" s="251"/>
      <c r="BX106" s="238">
        <f t="shared" si="462"/>
        <v>0</v>
      </c>
      <c r="BY106" s="251"/>
      <c r="BZ106" s="251"/>
      <c r="CA106" s="251"/>
      <c r="CB106" s="238">
        <f t="shared" si="463"/>
        <v>0</v>
      </c>
      <c r="CC106" s="251"/>
      <c r="CD106" s="251"/>
      <c r="CE106" s="251"/>
      <c r="CF106" s="238">
        <f t="shared" si="464"/>
        <v>0</v>
      </c>
      <c r="CG106" s="251"/>
      <c r="CH106" s="251"/>
      <c r="CI106" s="251"/>
      <c r="CJ106" s="251">
        <f t="shared" si="542"/>
        <v>0</v>
      </c>
      <c r="CK106" s="238">
        <f t="shared" si="465"/>
        <v>0</v>
      </c>
      <c r="CL106" s="251"/>
      <c r="CM106" s="251"/>
      <c r="CN106" s="251"/>
      <c r="CO106" s="238">
        <f t="shared" si="427"/>
        <v>0</v>
      </c>
      <c r="CP106" s="251"/>
      <c r="CQ106" s="251"/>
      <c r="CR106" s="251"/>
      <c r="CS106" s="238">
        <f t="shared" si="428"/>
        <v>0</v>
      </c>
      <c r="CT106" s="251"/>
      <c r="CU106" s="251"/>
      <c r="CV106" s="251"/>
      <c r="CW106" s="238">
        <f t="shared" si="445"/>
        <v>0</v>
      </c>
      <c r="CX106" s="251"/>
      <c r="CY106" s="251"/>
      <c r="CZ106" s="251"/>
      <c r="DA106" s="251">
        <f t="shared" si="543"/>
        <v>0</v>
      </c>
      <c r="DB106" s="238">
        <f t="shared" si="530"/>
        <v>0</v>
      </c>
      <c r="DC106" s="251"/>
      <c r="DD106" s="251">
        <f t="shared" si="466"/>
        <v>0</v>
      </c>
      <c r="DE106" s="238"/>
      <c r="DF106" s="238"/>
      <c r="DG106" s="243">
        <f t="shared" si="467"/>
        <v>0</v>
      </c>
      <c r="DH106" s="244"/>
      <c r="DI106" s="250"/>
      <c r="DJ106" s="250"/>
      <c r="DK106" s="250">
        <f t="shared" si="544"/>
        <v>0</v>
      </c>
      <c r="DL106" s="250">
        <f t="shared" si="545"/>
        <v>0</v>
      </c>
      <c r="DM106" s="250"/>
      <c r="DN106" s="250"/>
      <c r="DO106" s="250"/>
      <c r="DP106" s="238">
        <f t="shared" si="546"/>
        <v>0</v>
      </c>
      <c r="DQ106" s="250"/>
      <c r="DR106" s="250"/>
      <c r="DS106" s="250"/>
      <c r="DT106" s="238">
        <f t="shared" si="468"/>
        <v>0</v>
      </c>
      <c r="DU106" s="250"/>
      <c r="DV106" s="250"/>
      <c r="DW106" s="250"/>
      <c r="DX106" s="238">
        <f t="shared" si="500"/>
        <v>0</v>
      </c>
      <c r="DY106" s="250"/>
      <c r="DZ106" s="250"/>
      <c r="EA106" s="250"/>
      <c r="EB106" s="238">
        <f t="shared" si="501"/>
        <v>0</v>
      </c>
      <c r="EC106" s="250"/>
      <c r="ED106" s="250"/>
      <c r="EE106" s="250"/>
      <c r="EF106" s="265">
        <f t="shared" si="469"/>
        <v>0</v>
      </c>
      <c r="EG106" s="259">
        <f t="shared" ref="EG106:EG111" si="578">SUM(EF106,EB106,DX106,DT106)</f>
        <v>0</v>
      </c>
      <c r="EH106" s="250"/>
      <c r="EI106" s="250"/>
      <c r="EJ106" s="250"/>
      <c r="EK106" s="238">
        <f t="shared" si="470"/>
        <v>0</v>
      </c>
      <c r="EL106" s="250"/>
      <c r="EM106" s="250"/>
      <c r="EN106" s="250"/>
      <c r="EO106" s="238">
        <f t="shared" si="471"/>
        <v>0</v>
      </c>
      <c r="EP106" s="250"/>
      <c r="EQ106" s="250"/>
      <c r="ER106" s="250"/>
      <c r="ES106" s="238">
        <f t="shared" si="502"/>
        <v>0</v>
      </c>
      <c r="ET106" s="250"/>
      <c r="EU106" s="250"/>
      <c r="EV106" s="250"/>
      <c r="EW106" s="265">
        <f t="shared" si="472"/>
        <v>0</v>
      </c>
      <c r="EX106" s="260">
        <f t="shared" ref="EX106:EX114" si="579">SUM(EW106,ES106,EO106,EK106)</f>
        <v>0</v>
      </c>
      <c r="EY106" s="238">
        <f t="shared" ref="EY106:EY127" si="580">DK106-DP106</f>
        <v>0</v>
      </c>
      <c r="EZ106" s="250">
        <f t="shared" si="473"/>
        <v>0</v>
      </c>
      <c r="FA106" s="238"/>
      <c r="FB106" s="238"/>
      <c r="FC106" s="246">
        <f t="shared" si="474"/>
        <v>0</v>
      </c>
      <c r="FD106" s="244"/>
      <c r="FE106" s="250"/>
      <c r="FF106" s="250"/>
      <c r="FG106" s="250">
        <f t="shared" si="547"/>
        <v>0</v>
      </c>
      <c r="FH106" s="250">
        <f t="shared" si="548"/>
        <v>0</v>
      </c>
      <c r="FI106" s="250"/>
      <c r="FJ106" s="250"/>
      <c r="FK106" s="250"/>
      <c r="FL106" s="238">
        <f t="shared" si="549"/>
        <v>0</v>
      </c>
      <c r="FM106" s="250"/>
      <c r="FN106" s="250"/>
      <c r="FO106" s="250"/>
      <c r="FP106" s="238">
        <f t="shared" si="475"/>
        <v>0</v>
      </c>
      <c r="FQ106" s="250"/>
      <c r="FR106" s="250"/>
      <c r="FS106" s="250"/>
      <c r="FT106" s="238">
        <f t="shared" si="503"/>
        <v>0</v>
      </c>
      <c r="FU106" s="250"/>
      <c r="FV106" s="250"/>
      <c r="FW106" s="250"/>
      <c r="FX106" s="238">
        <f t="shared" si="504"/>
        <v>0</v>
      </c>
      <c r="FY106" s="250"/>
      <c r="FZ106" s="250"/>
      <c r="GA106" s="250"/>
      <c r="GB106" s="265">
        <f t="shared" si="476"/>
        <v>0</v>
      </c>
      <c r="GC106" s="259">
        <f t="shared" ref="GC106:GC114" si="581">SUM(GB106,FX106,FT106,FP106)</f>
        <v>0</v>
      </c>
      <c r="GD106" s="250"/>
      <c r="GE106" s="250"/>
      <c r="GF106" s="250"/>
      <c r="GG106" s="238">
        <f t="shared" si="477"/>
        <v>0</v>
      </c>
      <c r="GH106" s="267"/>
      <c r="GI106" s="267"/>
      <c r="GJ106" s="267"/>
      <c r="GK106" s="238">
        <f t="shared" si="505"/>
        <v>0</v>
      </c>
      <c r="GL106" s="267"/>
      <c r="GM106" s="267"/>
      <c r="GN106" s="250"/>
      <c r="GO106" s="238">
        <f t="shared" si="506"/>
        <v>0</v>
      </c>
      <c r="GP106" s="250"/>
      <c r="GQ106" s="250"/>
      <c r="GR106" s="250"/>
      <c r="GS106" s="265">
        <f t="shared" si="478"/>
        <v>0</v>
      </c>
      <c r="GT106" s="260">
        <f t="shared" ref="GT106:GT114" si="582">SUM(GS106,GO106,GK106,GG106)</f>
        <v>0</v>
      </c>
      <c r="GU106" s="238">
        <f t="shared" ref="GU106:GU127" si="583">FG106-FL106</f>
        <v>0</v>
      </c>
      <c r="GV106" s="250">
        <f t="shared" si="479"/>
        <v>0</v>
      </c>
      <c r="GW106" s="238"/>
      <c r="GX106" s="238"/>
      <c r="GY106" s="246">
        <f t="shared" si="480"/>
        <v>0</v>
      </c>
      <c r="GZ106" s="244"/>
      <c r="HA106" s="244"/>
      <c r="HB106" s="250"/>
      <c r="HC106" s="250"/>
      <c r="HD106" s="250">
        <f t="shared" ref="HD106:HD126" si="584">SUM(HB106:HC106)</f>
        <v>0</v>
      </c>
      <c r="HE106" s="250">
        <f t="shared" si="550"/>
        <v>0</v>
      </c>
      <c r="HF106" s="250"/>
      <c r="HG106" s="250"/>
      <c r="HH106" s="238"/>
      <c r="HI106" s="238">
        <f t="shared" si="551"/>
        <v>0</v>
      </c>
      <c r="HJ106" s="250"/>
      <c r="HK106" s="250"/>
      <c r="HL106" s="250"/>
      <c r="HM106" s="238">
        <f t="shared" si="481"/>
        <v>0</v>
      </c>
      <c r="HN106" s="250"/>
      <c r="HO106" s="250"/>
      <c r="HP106" s="250"/>
      <c r="HQ106" s="238">
        <f t="shared" si="507"/>
        <v>0</v>
      </c>
      <c r="HR106" s="250"/>
      <c r="HS106" s="250"/>
      <c r="HT106" s="250"/>
      <c r="HU106" s="238">
        <f t="shared" si="552"/>
        <v>0</v>
      </c>
      <c r="HV106" s="250"/>
      <c r="HW106" s="250"/>
      <c r="HX106" s="250"/>
      <c r="HY106" s="265">
        <f t="shared" si="482"/>
        <v>0</v>
      </c>
      <c r="HZ106" s="259">
        <f t="shared" ref="HZ106:HZ114" si="585">SUM(HY106,HU106,HQ106,HM106)</f>
        <v>0</v>
      </c>
      <c r="IA106" s="250"/>
      <c r="IB106" s="250"/>
      <c r="IC106" s="250"/>
      <c r="ID106" s="238">
        <f t="shared" si="483"/>
        <v>0</v>
      </c>
      <c r="IE106" s="250"/>
      <c r="IF106" s="250"/>
      <c r="IG106" s="250"/>
      <c r="IH106" s="238">
        <f t="shared" si="508"/>
        <v>0</v>
      </c>
      <c r="II106" s="250"/>
      <c r="IJ106" s="250"/>
      <c r="IK106" s="250"/>
      <c r="IL106" s="238">
        <f t="shared" si="553"/>
        <v>0</v>
      </c>
      <c r="IM106" s="250"/>
      <c r="IN106" s="250"/>
      <c r="IO106" s="250"/>
      <c r="IP106" s="265">
        <f t="shared" si="509"/>
        <v>0</v>
      </c>
      <c r="IQ106" s="260">
        <f t="shared" ref="IQ106:IQ114" si="586">SUM(IP106,IL106,IH106,ID106)</f>
        <v>0</v>
      </c>
      <c r="IR106" s="238">
        <f t="shared" ref="IR106:IR127" si="587">HD106-HI106</f>
        <v>0</v>
      </c>
      <c r="IS106" s="250">
        <f t="shared" si="484"/>
        <v>0</v>
      </c>
      <c r="IT106" s="238"/>
      <c r="IU106" s="238"/>
      <c r="IV106" s="246">
        <f t="shared" si="510"/>
        <v>0</v>
      </c>
      <c r="IW106" s="244"/>
      <c r="IX106" s="254"/>
      <c r="IY106" s="254"/>
      <c r="IZ106" s="247"/>
      <c r="JA106" s="254"/>
      <c r="JB106" s="254"/>
      <c r="JC106" s="254"/>
      <c r="JD106" s="254"/>
      <c r="JE106" s="254"/>
      <c r="JF106" s="254"/>
      <c r="JG106" s="254"/>
      <c r="JH106" s="254"/>
      <c r="JI106" s="247">
        <f t="shared" si="394"/>
        <v>0</v>
      </c>
      <c r="JJ106" s="254"/>
      <c r="JK106" s="254"/>
      <c r="JL106" s="254"/>
      <c r="JM106" s="247"/>
      <c r="JN106" s="254"/>
      <c r="JO106" s="254"/>
      <c r="JP106" s="254"/>
      <c r="JQ106" s="247">
        <f t="shared" si="393"/>
        <v>0</v>
      </c>
      <c r="JR106" s="254"/>
      <c r="JS106" s="254"/>
      <c r="JT106" s="254"/>
      <c r="JU106" s="270"/>
      <c r="JV106" s="261">
        <f t="shared" si="395"/>
        <v>0</v>
      </c>
      <c r="JW106" s="558"/>
      <c r="JX106" s="588"/>
      <c r="JY106" s="589"/>
      <c r="JZ106" s="571"/>
      <c r="KA106" s="254"/>
      <c r="KB106" s="247">
        <f>JW106+JZ106+KA106</f>
        <v>0</v>
      </c>
      <c r="KC106" s="254"/>
      <c r="KD106" s="254"/>
      <c r="KE106" s="254"/>
      <c r="KF106" s="247"/>
      <c r="KG106" s="254"/>
      <c r="KH106" s="254"/>
      <c r="KI106" s="254"/>
      <c r="KJ106" s="247">
        <f t="shared" si="396"/>
        <v>0</v>
      </c>
      <c r="KK106" s="254"/>
      <c r="KL106" s="254"/>
      <c r="KM106" s="254"/>
      <c r="KN106" s="270"/>
      <c r="KO106" s="262">
        <f>JI106+KF106+KJ106+KN106</f>
        <v>0</v>
      </c>
      <c r="KP106" s="247"/>
      <c r="KQ106" s="254">
        <f>JE106-JV106</f>
        <v>0</v>
      </c>
      <c r="KR106" s="247"/>
      <c r="KS106" s="248"/>
      <c r="KT106" s="211">
        <f>JV106-KO106</f>
        <v>0</v>
      </c>
      <c r="KU106" s="211"/>
      <c r="KV106" s="211"/>
      <c r="KW106" s="211"/>
      <c r="KX106" s="211"/>
      <c r="KY106" s="211"/>
      <c r="KZ106" s="211"/>
      <c r="LA106" s="211"/>
      <c r="LB106" s="211"/>
      <c r="LC106" s="211"/>
      <c r="LD106" s="211"/>
      <c r="LF106" s="193"/>
      <c r="LG106" s="193"/>
      <c r="LH106" s="194">
        <f t="shared" si="531"/>
        <v>0</v>
      </c>
      <c r="LI106" s="193">
        <f t="shared" si="554"/>
        <v>0</v>
      </c>
      <c r="LJ106" s="193"/>
      <c r="LK106" s="193"/>
      <c r="LL106" s="193"/>
      <c r="LM106" s="194">
        <f t="shared" si="555"/>
        <v>0</v>
      </c>
      <c r="LN106" s="193"/>
      <c r="LO106" s="193"/>
      <c r="LP106" s="193"/>
      <c r="LQ106" s="194">
        <f t="shared" si="408"/>
        <v>0</v>
      </c>
      <c r="LR106" s="193"/>
      <c r="LS106" s="193"/>
      <c r="LT106" s="193"/>
      <c r="LU106" s="194">
        <f t="shared" si="511"/>
        <v>0</v>
      </c>
      <c r="LV106" s="193"/>
      <c r="LW106" s="193"/>
      <c r="LX106" s="193"/>
      <c r="LY106" s="194">
        <f t="shared" si="556"/>
        <v>0</v>
      </c>
      <c r="LZ106" s="193"/>
      <c r="MA106" s="193"/>
      <c r="MB106" s="193"/>
      <c r="MC106" s="123">
        <f t="shared" si="452"/>
        <v>0</v>
      </c>
      <c r="MD106" s="121">
        <f t="shared" si="557"/>
        <v>0</v>
      </c>
      <c r="ME106" s="193"/>
      <c r="MF106" s="193"/>
      <c r="MG106" s="193"/>
      <c r="MH106" s="194">
        <f t="shared" si="429"/>
        <v>0</v>
      </c>
      <c r="MI106" s="193"/>
      <c r="MJ106" s="193"/>
      <c r="MK106" s="193"/>
      <c r="ML106" s="194">
        <f t="shared" si="430"/>
        <v>0</v>
      </c>
      <c r="MM106" s="193"/>
      <c r="MN106" s="193"/>
      <c r="MO106" s="193"/>
      <c r="MP106" s="194">
        <f t="shared" si="491"/>
        <v>0</v>
      </c>
      <c r="MQ106" s="193"/>
      <c r="MR106" s="193"/>
      <c r="MS106" s="193"/>
      <c r="MT106" s="123">
        <f t="shared" si="512"/>
        <v>0</v>
      </c>
      <c r="MU106" s="121">
        <f t="shared" si="558"/>
        <v>0</v>
      </c>
      <c r="MV106" s="17">
        <f t="shared" ref="MV106:MV127" si="588">LH106-LM106</f>
        <v>0</v>
      </c>
      <c r="MW106" s="193">
        <f t="shared" si="453"/>
        <v>0</v>
      </c>
      <c r="MX106" s="194"/>
      <c r="MY106" s="194"/>
      <c r="MZ106" s="115">
        <f t="shared" si="485"/>
        <v>0</v>
      </c>
      <c r="NB106" s="193"/>
      <c r="NC106" s="193"/>
      <c r="ND106" s="194">
        <f t="shared" si="559"/>
        <v>0</v>
      </c>
      <c r="NE106" s="193"/>
      <c r="NF106" s="193"/>
      <c r="NG106" s="193"/>
      <c r="NH106" s="193"/>
      <c r="NI106" s="194">
        <f t="shared" si="532"/>
        <v>0</v>
      </c>
      <c r="NJ106" s="193"/>
      <c r="NK106" s="193"/>
      <c r="NL106" s="193"/>
      <c r="NM106" s="194">
        <f t="shared" si="410"/>
        <v>0</v>
      </c>
      <c r="NN106" s="193"/>
      <c r="NO106" s="193"/>
      <c r="NP106" s="193"/>
      <c r="NQ106" s="194">
        <f t="shared" si="513"/>
        <v>0</v>
      </c>
      <c r="NR106" s="193"/>
      <c r="NS106" s="193"/>
      <c r="NT106" s="193"/>
      <c r="NU106" s="194">
        <f t="shared" si="560"/>
        <v>0</v>
      </c>
      <c r="NV106" s="193"/>
      <c r="NW106" s="193"/>
      <c r="NX106" s="193"/>
      <c r="NY106" s="123">
        <f t="shared" si="454"/>
        <v>0</v>
      </c>
      <c r="NZ106" s="121">
        <f t="shared" ref="NZ106:NZ114" si="589">SUM(NY106,NU106,NQ106,NM106)</f>
        <v>0</v>
      </c>
      <c r="OA106" s="193"/>
      <c r="OB106" s="193"/>
      <c r="OC106" s="193"/>
      <c r="OD106" s="194">
        <f t="shared" si="411"/>
        <v>0</v>
      </c>
      <c r="OE106" s="189"/>
      <c r="OF106" s="189"/>
      <c r="OG106" s="189"/>
      <c r="OH106" s="194">
        <f t="shared" si="514"/>
        <v>0</v>
      </c>
      <c r="OI106" s="193"/>
      <c r="OJ106" s="193"/>
      <c r="OK106" s="193"/>
      <c r="OL106" s="194">
        <f t="shared" si="561"/>
        <v>0</v>
      </c>
      <c r="OM106" s="193"/>
      <c r="ON106" s="193"/>
      <c r="OO106" s="193"/>
      <c r="OP106" s="123">
        <f t="shared" si="455"/>
        <v>0</v>
      </c>
      <c r="OQ106" s="122">
        <f t="shared" ref="OQ106:OQ114" si="590">SUM(OP106,OL106,OH106,OD106)</f>
        <v>0</v>
      </c>
      <c r="OR106" s="17">
        <f t="shared" ref="OR106:OR127" si="591">ND106-NI106</f>
        <v>0</v>
      </c>
      <c r="OS106" s="193">
        <f t="shared" si="456"/>
        <v>0</v>
      </c>
      <c r="OT106" s="194"/>
      <c r="OU106" s="194"/>
      <c r="OV106" s="115">
        <f t="shared" si="515"/>
        <v>0</v>
      </c>
      <c r="OX106" s="193"/>
      <c r="OY106" s="193"/>
      <c r="OZ106" s="194">
        <f t="shared" si="562"/>
        <v>0</v>
      </c>
      <c r="PA106" s="193">
        <f t="shared" si="563"/>
        <v>0</v>
      </c>
      <c r="PB106" s="193"/>
      <c r="PC106" s="193"/>
      <c r="PD106" s="193"/>
      <c r="PE106" s="194">
        <f t="shared" si="564"/>
        <v>0</v>
      </c>
      <c r="PF106" s="193"/>
      <c r="PG106" s="193"/>
      <c r="PH106" s="193"/>
      <c r="PI106" s="194">
        <f t="shared" si="412"/>
        <v>0</v>
      </c>
      <c r="PJ106" s="193"/>
      <c r="PK106" s="193"/>
      <c r="PL106" s="193"/>
      <c r="PM106" s="194">
        <f t="shared" si="516"/>
        <v>0</v>
      </c>
      <c r="PN106" s="193"/>
      <c r="PO106" s="193"/>
      <c r="PP106" s="193"/>
      <c r="PQ106" s="194">
        <f t="shared" si="565"/>
        <v>0</v>
      </c>
      <c r="PR106" s="193"/>
      <c r="PS106" s="193"/>
      <c r="PT106" s="193"/>
      <c r="PU106" s="123">
        <f t="shared" si="457"/>
        <v>0</v>
      </c>
      <c r="PV106" s="121">
        <f t="shared" ref="PV106:PV111" si="592">SUM(PU106,PQ106,PM106,PI106)</f>
        <v>0</v>
      </c>
      <c r="PW106" s="193"/>
      <c r="PX106" s="193"/>
      <c r="PY106" s="193"/>
      <c r="PZ106" s="194">
        <f t="shared" si="433"/>
        <v>0</v>
      </c>
      <c r="QA106" s="193"/>
      <c r="QB106" s="193"/>
      <c r="QC106" s="193"/>
      <c r="QD106" s="194">
        <f t="shared" si="434"/>
        <v>0</v>
      </c>
      <c r="QE106" s="193"/>
      <c r="QF106" s="193"/>
      <c r="QG106" s="193"/>
      <c r="QH106" s="194">
        <f t="shared" si="566"/>
        <v>0</v>
      </c>
      <c r="QI106" s="193"/>
      <c r="QJ106" s="193"/>
      <c r="QK106" s="193"/>
      <c r="QL106" s="123">
        <f t="shared" si="517"/>
        <v>0</v>
      </c>
      <c r="QM106" s="122">
        <f t="shared" ref="QM106:QM114" si="593">SUM(QL106,QH106,QD106,PZ106)</f>
        <v>0</v>
      </c>
      <c r="QN106" s="17">
        <f t="shared" ref="QN106:QN127" si="594">OZ106-PE106</f>
        <v>0</v>
      </c>
      <c r="QO106" s="193">
        <f t="shared" si="458"/>
        <v>0</v>
      </c>
      <c r="QP106" s="194"/>
      <c r="QQ106" s="194"/>
      <c r="QR106" s="115">
        <f t="shared" si="486"/>
        <v>0</v>
      </c>
      <c r="QT106" s="193"/>
      <c r="QU106" s="193"/>
      <c r="QV106" s="194">
        <f t="shared" si="567"/>
        <v>0</v>
      </c>
      <c r="QW106" s="193">
        <f t="shared" si="568"/>
        <v>0</v>
      </c>
      <c r="QX106" s="193"/>
      <c r="QY106" s="193"/>
      <c r="QZ106" s="193"/>
      <c r="RA106" s="194">
        <f t="shared" si="569"/>
        <v>0</v>
      </c>
      <c r="RB106" s="193"/>
      <c r="RC106" s="193"/>
      <c r="RD106" s="193"/>
      <c r="RE106" s="194">
        <f t="shared" si="414"/>
        <v>0</v>
      </c>
      <c r="RF106" s="193"/>
      <c r="RG106" s="193"/>
      <c r="RH106" s="193"/>
      <c r="RI106" s="194">
        <f t="shared" si="518"/>
        <v>0</v>
      </c>
      <c r="RJ106" s="193"/>
      <c r="RK106" s="193"/>
      <c r="RL106" s="193"/>
      <c r="RM106" s="194">
        <f t="shared" si="570"/>
        <v>0</v>
      </c>
      <c r="RN106" s="193"/>
      <c r="RO106" s="193"/>
      <c r="RP106" s="193"/>
      <c r="RQ106" s="123">
        <f t="shared" si="519"/>
        <v>0</v>
      </c>
      <c r="RR106" s="121">
        <f t="shared" si="533"/>
        <v>0</v>
      </c>
      <c r="RS106" s="193"/>
      <c r="RT106" s="193"/>
      <c r="RU106" s="193"/>
      <c r="RV106" s="194">
        <f t="shared" si="435"/>
        <v>0</v>
      </c>
      <c r="RW106" s="193"/>
      <c r="RX106" s="193"/>
      <c r="RY106" s="193"/>
      <c r="RZ106" s="194">
        <f t="shared" si="436"/>
        <v>0</v>
      </c>
      <c r="SA106" s="193"/>
      <c r="SB106" s="193"/>
      <c r="SC106" s="193"/>
      <c r="SD106" s="194">
        <f t="shared" si="571"/>
        <v>0</v>
      </c>
      <c r="SE106" s="193"/>
      <c r="SF106" s="193"/>
      <c r="SG106" s="193"/>
      <c r="SH106" s="123">
        <f t="shared" si="520"/>
        <v>0</v>
      </c>
      <c r="SI106" s="122">
        <f t="shared" ref="SI106:SI114" si="595">SUM(SH106,SD106,RZ106,RV106)</f>
        <v>0</v>
      </c>
      <c r="SJ106" s="17">
        <f t="shared" ref="SJ106:SJ127" si="596">QV106-RA106</f>
        <v>0</v>
      </c>
      <c r="SK106" s="193">
        <f t="shared" si="459"/>
        <v>0</v>
      </c>
      <c r="SL106" s="194"/>
      <c r="SM106" s="194"/>
      <c r="SN106" s="115">
        <f t="shared" si="487"/>
        <v>0</v>
      </c>
      <c r="SP106" s="193"/>
      <c r="SQ106" s="193"/>
      <c r="SR106" s="194">
        <f t="shared" si="572"/>
        <v>0</v>
      </c>
      <c r="SS106" s="193">
        <f t="shared" si="573"/>
        <v>0</v>
      </c>
      <c r="ST106" s="193"/>
      <c r="SU106" s="193"/>
      <c r="SV106" s="193"/>
      <c r="SW106" s="194">
        <f t="shared" si="574"/>
        <v>0</v>
      </c>
      <c r="SX106" s="193"/>
      <c r="SY106" s="193"/>
      <c r="SZ106" s="193"/>
      <c r="TA106" s="194">
        <f t="shared" si="437"/>
        <v>0</v>
      </c>
      <c r="TB106" s="193"/>
      <c r="TC106" s="193"/>
      <c r="TD106" s="193"/>
      <c r="TE106" s="194">
        <f t="shared" si="438"/>
        <v>0</v>
      </c>
      <c r="TF106" s="193"/>
      <c r="TG106" s="193"/>
      <c r="TH106" s="193"/>
      <c r="TI106" s="194">
        <f t="shared" si="439"/>
        <v>0</v>
      </c>
      <c r="TJ106" s="193"/>
      <c r="TK106" s="193"/>
      <c r="TL106" s="193"/>
      <c r="TM106" s="123">
        <f t="shared" si="521"/>
        <v>0</v>
      </c>
      <c r="TN106" s="121">
        <f t="shared" si="440"/>
        <v>0</v>
      </c>
      <c r="TO106" s="193"/>
      <c r="TP106" s="193"/>
      <c r="TQ106" s="193"/>
      <c r="TR106" s="194">
        <f t="shared" si="441"/>
        <v>0</v>
      </c>
      <c r="TS106" s="193"/>
      <c r="TT106" s="193"/>
      <c r="TU106" s="193"/>
      <c r="TV106" s="194">
        <f t="shared" si="442"/>
        <v>0</v>
      </c>
      <c r="TW106" s="189"/>
      <c r="TX106" s="189"/>
      <c r="TY106" s="193"/>
      <c r="TZ106" s="194">
        <f t="shared" si="443"/>
        <v>0</v>
      </c>
      <c r="UA106" s="193"/>
      <c r="UB106" s="193"/>
      <c r="UC106" s="193"/>
      <c r="UD106" s="123">
        <f t="shared" si="522"/>
        <v>0</v>
      </c>
      <c r="UE106" s="122">
        <f t="shared" si="444"/>
        <v>0</v>
      </c>
      <c r="UF106" s="17">
        <f t="shared" ref="UF106:UF127" si="597">SR106-SW106</f>
        <v>0</v>
      </c>
      <c r="UG106" s="193">
        <f t="shared" si="460"/>
        <v>0</v>
      </c>
      <c r="UH106" s="194"/>
      <c r="UI106" s="194"/>
      <c r="UJ106" s="194"/>
      <c r="UK106" s="115">
        <f t="shared" si="488"/>
        <v>0</v>
      </c>
      <c r="UL106" s="115">
        <f>CK106+EG106+GC106+HZ106+JV106+MD106+NZ106+PV106+RR106+TN106</f>
        <v>0</v>
      </c>
      <c r="UM106" s="115">
        <f>UL106-AF106</f>
        <v>0</v>
      </c>
      <c r="UN106" s="115">
        <f>DB106+EX106+GT106+IQ106+KO106+MU106+OQ106+QM106+SI106+UE106</f>
        <v>0</v>
      </c>
      <c r="UO106" s="115">
        <f>UN106-AW106</f>
        <v>0</v>
      </c>
      <c r="UP106" s="115"/>
      <c r="UQ106" s="115"/>
      <c r="UR106" s="115">
        <f>BU106+DQ106+FM106+HJ106+JF106+LN106+NJ106+PF106+RB106+SX106</f>
        <v>0</v>
      </c>
      <c r="US106" s="115">
        <f>UR106-P106</f>
        <v>0</v>
      </c>
      <c r="UT106" s="115"/>
      <c r="UU106" s="115"/>
      <c r="UV106" s="115"/>
      <c r="UW106" s="115">
        <f>H106</f>
        <v>0</v>
      </c>
      <c r="UX106" s="115">
        <f>AF106</f>
        <v>0</v>
      </c>
      <c r="UY106" s="115"/>
      <c r="UZ106" s="115"/>
      <c r="VA106" s="130">
        <f t="shared" si="575"/>
        <v>0</v>
      </c>
      <c r="VB106" s="193">
        <f>BM106+DI106+FE106+HB106+IX106+LF106+NB106+OX106+QT106+SP106</f>
        <v>0</v>
      </c>
      <c r="VC106" s="193">
        <f>BN106+DJ106+FF106+HC106+IY106+LG106+NC106+OY106+QU106+SQ106</f>
        <v>0</v>
      </c>
      <c r="VD106" s="194">
        <f t="shared" si="523"/>
        <v>0</v>
      </c>
      <c r="VE106" s="193">
        <f t="shared" si="534"/>
        <v>0</v>
      </c>
      <c r="VF106" s="193"/>
      <c r="VG106" s="193"/>
      <c r="VH106" s="193"/>
      <c r="VI106" s="194">
        <f t="shared" si="535"/>
        <v>0</v>
      </c>
      <c r="VJ106" s="193"/>
      <c r="VK106" s="193"/>
      <c r="VL106" s="193"/>
      <c r="VM106" s="194">
        <f t="shared" si="418"/>
        <v>0</v>
      </c>
      <c r="VN106" s="193"/>
      <c r="VO106" s="193"/>
      <c r="VP106" s="193"/>
      <c r="VQ106" s="194">
        <f t="shared" si="524"/>
        <v>0</v>
      </c>
      <c r="VR106" s="193"/>
      <c r="VS106" s="193"/>
      <c r="VT106" s="193"/>
      <c r="VU106" s="194">
        <f t="shared" si="576"/>
        <v>0</v>
      </c>
      <c r="VV106" s="193"/>
      <c r="VW106" s="193"/>
      <c r="VX106" s="193"/>
      <c r="VY106" s="193"/>
      <c r="VZ106" s="121">
        <f t="shared" ref="VZ106:VZ114" si="598">SUM(VY106,VU106,VQ106,VM106)</f>
        <v>0</v>
      </c>
      <c r="WA106" s="193"/>
      <c r="WB106" s="193"/>
      <c r="WC106" s="193"/>
      <c r="WD106" s="194">
        <f t="shared" si="419"/>
        <v>0</v>
      </c>
      <c r="WE106" s="189"/>
      <c r="WF106" s="189"/>
      <c r="WG106" s="189"/>
      <c r="WH106" s="194">
        <f t="shared" si="525"/>
        <v>0</v>
      </c>
      <c r="WI106" s="189"/>
      <c r="WJ106" s="189"/>
      <c r="WK106" s="193"/>
      <c r="WL106" s="194">
        <f t="shared" si="577"/>
        <v>0</v>
      </c>
      <c r="WM106" s="193"/>
      <c r="WN106" s="193"/>
      <c r="WO106" s="193"/>
      <c r="WP106" s="193"/>
      <c r="WQ106" s="122">
        <f t="shared" ref="WQ106:WQ114" si="599">SUM(WP106,WL106,WH106,WD106)</f>
        <v>0</v>
      </c>
      <c r="WR106" s="129">
        <f t="shared" ref="WR106:WR127" si="600">VD106-VI106</f>
        <v>0</v>
      </c>
      <c r="WS106" s="120"/>
      <c r="WT106" s="194"/>
      <c r="WU106" s="194"/>
      <c r="WV106" s="115">
        <f t="shared" si="526"/>
        <v>0</v>
      </c>
      <c r="WY106" s="115">
        <f>VI106-BT106-DP106-FL106-HI106-JE106-LM106-NI106-PE106-RA106-SW106</f>
        <v>0</v>
      </c>
      <c r="WZ106" s="115">
        <f>VD106-BO106-DK106-FG106-HD106-IZ106-LH106-ND106-OZ106-QV106-SR106</f>
        <v>0</v>
      </c>
    </row>
    <row r="107" spans="1:624" s="116" customFormat="1" ht="13.5" hidden="1" x14ac:dyDescent="0.25">
      <c r="A107" s="444"/>
      <c r="B107" s="447" t="s">
        <v>206</v>
      </c>
      <c r="C107" s="415"/>
      <c r="D107" s="415"/>
      <c r="E107" s="415"/>
      <c r="F107" s="249"/>
      <c r="G107" s="334"/>
      <c r="H107" s="250">
        <f>BM107+DI107+FE107+HB107+IX107+LF107+NB107+OX107+QT107+SP107</f>
        <v>696000</v>
      </c>
      <c r="I107" s="250">
        <f>BN107+DJ107+FF107+HC107+IY107+LG107+NC107+OY107+QU107+SQ107</f>
        <v>0</v>
      </c>
      <c r="J107" s="238">
        <f t="shared" si="536"/>
        <v>696000</v>
      </c>
      <c r="K107" s="250">
        <f t="shared" si="537"/>
        <v>696000</v>
      </c>
      <c r="L107" s="250"/>
      <c r="M107" s="250"/>
      <c r="N107" s="250"/>
      <c r="O107" s="238">
        <f t="shared" si="538"/>
        <v>696000</v>
      </c>
      <c r="P107" s="250">
        <f>BU107+DQ107+FM107+HJ107+JF107+LN107+NJ107+PF107+RB107+SX107</f>
        <v>0</v>
      </c>
      <c r="Q107" s="250">
        <f>BV107+DR107+FN107+HK107+JG107+LO107+NK107+PG107+RC107+SY107</f>
        <v>0</v>
      </c>
      <c r="R107" s="250">
        <f>BW107+DS107+FO107+HL107+JH107+LP107+NL107+PH107+RD107+SZ107</f>
        <v>0</v>
      </c>
      <c r="S107" s="238">
        <f t="shared" si="492"/>
        <v>0</v>
      </c>
      <c r="T107" s="250">
        <f>BY107+DU107+FQ107+HN107+JJ107+LR107+NN107+PJ107+RF107+TB107</f>
        <v>0</v>
      </c>
      <c r="U107" s="250">
        <f>BZ107+DV107+FR107+HO107+JK107+LS107+NO107+PK107+RG107+TC107</f>
        <v>0</v>
      </c>
      <c r="V107" s="250">
        <f>CA107+DW107+FS107+HP107+JL107+LT107+NP107+PL107+RH107+TD107</f>
        <v>0</v>
      </c>
      <c r="W107" s="238">
        <f t="shared" si="493"/>
        <v>0</v>
      </c>
      <c r="X107" s="250">
        <f>CC107+DY107+FU107+HR107+JN107+LV107+NR107+PN107+RJ107+TF107</f>
        <v>0</v>
      </c>
      <c r="Y107" s="250">
        <f>CD107+DZ107+FV107+HS107+JO107+LW107+NS107+PO107+RK107+TG107</f>
        <v>0</v>
      </c>
      <c r="Z107" s="250">
        <f>CE107+EA107+FW107+HT107+JP107+LX107+NT107+PP107+RL107+TH107</f>
        <v>0</v>
      </c>
      <c r="AA107" s="238">
        <f t="shared" si="494"/>
        <v>0</v>
      </c>
      <c r="AB107" s="250">
        <f>CG107+EC107+FY107+HV107+JR107+LZ107+NV107+PR107+RN107+TJ107</f>
        <v>0</v>
      </c>
      <c r="AC107" s="250">
        <f>CH107+ED107+FZ107+HW107+JS107+MA107+NW107+PS107+RO107+TK107</f>
        <v>0</v>
      </c>
      <c r="AD107" s="250">
        <f>CI107+EE107+GA107+HX107+JT107+MB107+NX107+PT107+RP107+TL107</f>
        <v>0</v>
      </c>
      <c r="AE107" s="250">
        <f t="shared" si="495"/>
        <v>0</v>
      </c>
      <c r="AF107" s="238">
        <f t="shared" si="527"/>
        <v>0</v>
      </c>
      <c r="AG107" s="250">
        <f>CL107+EH107+GD107+IA107+JW107+ME107+OA107+PW107+RS107+TO107</f>
        <v>0</v>
      </c>
      <c r="AH107" s="250">
        <f>CM107+EI107+GE107+IB107+JZ107+MF107+OB107+PX107+RT107+TP107</f>
        <v>0</v>
      </c>
      <c r="AI107" s="250">
        <f>CN107+EJ107+GF107+IC107+KA107+MG107+OC107+PY107+RU107+TQ107</f>
        <v>0</v>
      </c>
      <c r="AJ107" s="238">
        <f t="shared" si="496"/>
        <v>0</v>
      </c>
      <c r="AK107" s="250">
        <f>CP107+EL107+GH107+IE107+KC107+MI107+OE107+QA107+RW107+TS107</f>
        <v>0</v>
      </c>
      <c r="AL107" s="250">
        <f>CQ107+EM107+GI107+IF107+KD107+MJ107+OF107+QB107+RX107+TT107</f>
        <v>0</v>
      </c>
      <c r="AM107" s="250">
        <f>CR107+EN107+GJ107+IG107+KE107+MK107+OG107+QC107+RY107+TU107</f>
        <v>0</v>
      </c>
      <c r="AN107" s="238">
        <f t="shared" si="497"/>
        <v>0</v>
      </c>
      <c r="AO107" s="250">
        <f>CT107+EP107+GL107+II107+KG107+MM107+OI107+QE107+SA107+TW107</f>
        <v>0</v>
      </c>
      <c r="AP107" s="250">
        <f>CU107+EQ107+GM107+IJ107+KH107+MN107+OJ107+QF107+SB107+TX107</f>
        <v>0</v>
      </c>
      <c r="AQ107" s="250">
        <f>CV107+ER107+GN107+IK107+KI107+MO107+OK107+QG107+SC107+TY107</f>
        <v>0</v>
      </c>
      <c r="AR107" s="238">
        <f t="shared" si="498"/>
        <v>0</v>
      </c>
      <c r="AS107" s="250">
        <f>CX107+ET107+GP107+IM107+KK107+MQ107+OM107+QI107+SE107+UA107</f>
        <v>0</v>
      </c>
      <c r="AT107" s="250">
        <f>CY107+EU107+GQ107+IN107+KL107+MR107+ON107+QJ107+SF107+UB107</f>
        <v>0</v>
      </c>
      <c r="AU107" s="250">
        <f>CZ107+EV107+GR107+IO107+KM107+MS107+OO107+QK107+SG107+UC107</f>
        <v>0</v>
      </c>
      <c r="AV107" s="238">
        <f t="shared" si="499"/>
        <v>0</v>
      </c>
      <c r="AW107" s="238">
        <f t="shared" si="528"/>
        <v>0</v>
      </c>
      <c r="AX107" s="250">
        <f t="shared" si="461"/>
        <v>0</v>
      </c>
      <c r="AY107" s="238">
        <f t="shared" si="529"/>
        <v>696000</v>
      </c>
      <c r="AZ107" s="238">
        <f>DE107+FA107+GW107+IT107+KR107+MX107+OT107+QP107+SL107+UH107</f>
        <v>0</v>
      </c>
      <c r="BA107" s="238">
        <f>DF107+FB107+GX107+IU107+KS107+MY107+OU107+QQ107+SM107+UI107</f>
        <v>0</v>
      </c>
      <c r="BB107" s="239">
        <f>CK107+EG107+GC107+HZ107+JV107+MD107+NZ107+PV107+RR107+TN107</f>
        <v>0</v>
      </c>
      <c r="BC107" s="239">
        <f t="shared" si="450"/>
        <v>0</v>
      </c>
      <c r="BD107" s="238">
        <f>AZ107-DE107-FA107-GW107-IT107-KR107-MX107-OT107-QP107-SL107-UH107</f>
        <v>0</v>
      </c>
      <c r="BE107" s="240"/>
      <c r="BF107" s="241">
        <f t="shared" si="449"/>
        <v>0</v>
      </c>
      <c r="BG107" s="241">
        <f t="shared" si="451"/>
        <v>696000</v>
      </c>
      <c r="BH107" s="242"/>
      <c r="BI107" s="242"/>
      <c r="BJ107" s="241"/>
      <c r="BK107" s="285">
        <v>696000</v>
      </c>
      <c r="BL107" s="251">
        <f>DI107+FE107+HB107+IX107+LF107+NB107+OX107+QT107+SP107</f>
        <v>0</v>
      </c>
      <c r="BM107" s="285">
        <v>696000</v>
      </c>
      <c r="BN107" s="251"/>
      <c r="BO107" s="238">
        <f t="shared" si="539"/>
        <v>696000</v>
      </c>
      <c r="BP107" s="251">
        <f t="shared" si="540"/>
        <v>696000</v>
      </c>
      <c r="BQ107" s="251"/>
      <c r="BR107" s="251"/>
      <c r="BS107" s="251"/>
      <c r="BT107" s="238">
        <f t="shared" si="541"/>
        <v>696000</v>
      </c>
      <c r="BU107" s="251"/>
      <c r="BV107" s="251"/>
      <c r="BW107" s="251"/>
      <c r="BX107" s="238">
        <f t="shared" si="462"/>
        <v>0</v>
      </c>
      <c r="BY107" s="251"/>
      <c r="BZ107" s="251"/>
      <c r="CA107" s="251"/>
      <c r="CB107" s="238">
        <f t="shared" si="463"/>
        <v>0</v>
      </c>
      <c r="CC107" s="251"/>
      <c r="CD107" s="251"/>
      <c r="CE107" s="251"/>
      <c r="CF107" s="238">
        <f t="shared" si="464"/>
        <v>0</v>
      </c>
      <c r="CG107" s="251"/>
      <c r="CH107" s="251"/>
      <c r="CI107" s="251"/>
      <c r="CJ107" s="251">
        <f t="shared" si="542"/>
        <v>0</v>
      </c>
      <c r="CK107" s="238">
        <f t="shared" si="465"/>
        <v>0</v>
      </c>
      <c r="CL107" s="251"/>
      <c r="CM107" s="251"/>
      <c r="CN107" s="251"/>
      <c r="CO107" s="238">
        <f t="shared" si="427"/>
        <v>0</v>
      </c>
      <c r="CP107" s="251"/>
      <c r="CQ107" s="251"/>
      <c r="CR107" s="251"/>
      <c r="CS107" s="238">
        <f t="shared" si="428"/>
        <v>0</v>
      </c>
      <c r="CT107" s="251"/>
      <c r="CU107" s="251"/>
      <c r="CV107" s="251"/>
      <c r="CW107" s="238">
        <f t="shared" si="445"/>
        <v>0</v>
      </c>
      <c r="CX107" s="251"/>
      <c r="CY107" s="251"/>
      <c r="CZ107" s="251"/>
      <c r="DA107" s="251">
        <f t="shared" si="543"/>
        <v>0</v>
      </c>
      <c r="DB107" s="238">
        <f t="shared" si="530"/>
        <v>0</v>
      </c>
      <c r="DC107" s="251"/>
      <c r="DD107" s="251">
        <f t="shared" si="466"/>
        <v>696000</v>
      </c>
      <c r="DE107" s="238"/>
      <c r="DF107" s="238"/>
      <c r="DG107" s="243">
        <f t="shared" si="467"/>
        <v>0</v>
      </c>
      <c r="DH107" s="244"/>
      <c r="DI107" s="250"/>
      <c r="DJ107" s="250"/>
      <c r="DK107" s="250">
        <f t="shared" si="544"/>
        <v>0</v>
      </c>
      <c r="DL107" s="250">
        <f t="shared" si="545"/>
        <v>0</v>
      </c>
      <c r="DM107" s="250"/>
      <c r="DN107" s="250"/>
      <c r="DO107" s="250"/>
      <c r="DP107" s="238">
        <f t="shared" si="546"/>
        <v>0</v>
      </c>
      <c r="DQ107" s="250"/>
      <c r="DR107" s="250"/>
      <c r="DS107" s="250"/>
      <c r="DT107" s="238">
        <f t="shared" si="468"/>
        <v>0</v>
      </c>
      <c r="DU107" s="250"/>
      <c r="DV107" s="250"/>
      <c r="DW107" s="250"/>
      <c r="DX107" s="238">
        <f t="shared" si="500"/>
        <v>0</v>
      </c>
      <c r="DY107" s="250"/>
      <c r="DZ107" s="250"/>
      <c r="EA107" s="250"/>
      <c r="EB107" s="238">
        <f t="shared" si="501"/>
        <v>0</v>
      </c>
      <c r="EC107" s="250"/>
      <c r="ED107" s="250"/>
      <c r="EE107" s="250"/>
      <c r="EF107" s="265">
        <f t="shared" si="469"/>
        <v>0</v>
      </c>
      <c r="EG107" s="259">
        <f t="shared" si="578"/>
        <v>0</v>
      </c>
      <c r="EH107" s="250"/>
      <c r="EI107" s="250"/>
      <c r="EJ107" s="250"/>
      <c r="EK107" s="238">
        <f t="shared" si="470"/>
        <v>0</v>
      </c>
      <c r="EL107" s="250"/>
      <c r="EM107" s="250"/>
      <c r="EN107" s="250"/>
      <c r="EO107" s="238">
        <f t="shared" si="471"/>
        <v>0</v>
      </c>
      <c r="EP107" s="250"/>
      <c r="EQ107" s="250"/>
      <c r="ER107" s="250"/>
      <c r="ES107" s="238">
        <f t="shared" si="502"/>
        <v>0</v>
      </c>
      <c r="ET107" s="250"/>
      <c r="EU107" s="250"/>
      <c r="EV107" s="250"/>
      <c r="EW107" s="265">
        <f t="shared" si="472"/>
        <v>0</v>
      </c>
      <c r="EX107" s="260">
        <f t="shared" si="579"/>
        <v>0</v>
      </c>
      <c r="EY107" s="238">
        <f t="shared" si="580"/>
        <v>0</v>
      </c>
      <c r="EZ107" s="250">
        <f t="shared" si="473"/>
        <v>0</v>
      </c>
      <c r="FA107" s="238"/>
      <c r="FB107" s="238"/>
      <c r="FC107" s="246">
        <f t="shared" si="474"/>
        <v>0</v>
      </c>
      <c r="FD107" s="244"/>
      <c r="FE107" s="250"/>
      <c r="FF107" s="250"/>
      <c r="FG107" s="250">
        <f t="shared" si="547"/>
        <v>0</v>
      </c>
      <c r="FH107" s="250">
        <f t="shared" si="548"/>
        <v>0</v>
      </c>
      <c r="FI107" s="250"/>
      <c r="FJ107" s="250"/>
      <c r="FK107" s="250"/>
      <c r="FL107" s="238">
        <f t="shared" si="549"/>
        <v>0</v>
      </c>
      <c r="FM107" s="250"/>
      <c r="FN107" s="250"/>
      <c r="FO107" s="250"/>
      <c r="FP107" s="238">
        <f t="shared" si="475"/>
        <v>0</v>
      </c>
      <c r="FQ107" s="250"/>
      <c r="FR107" s="250"/>
      <c r="FS107" s="250"/>
      <c r="FT107" s="238">
        <f t="shared" si="503"/>
        <v>0</v>
      </c>
      <c r="FU107" s="250"/>
      <c r="FV107" s="250"/>
      <c r="FW107" s="250"/>
      <c r="FX107" s="238">
        <f t="shared" si="504"/>
        <v>0</v>
      </c>
      <c r="FY107" s="250"/>
      <c r="FZ107" s="250"/>
      <c r="GA107" s="250"/>
      <c r="GB107" s="265">
        <f t="shared" si="476"/>
        <v>0</v>
      </c>
      <c r="GC107" s="259">
        <f t="shared" si="581"/>
        <v>0</v>
      </c>
      <c r="GD107" s="250"/>
      <c r="GE107" s="250"/>
      <c r="GF107" s="250"/>
      <c r="GG107" s="238">
        <f t="shared" si="477"/>
        <v>0</v>
      </c>
      <c r="GH107" s="267"/>
      <c r="GI107" s="267"/>
      <c r="GJ107" s="267"/>
      <c r="GK107" s="238">
        <f t="shared" si="505"/>
        <v>0</v>
      </c>
      <c r="GL107" s="267"/>
      <c r="GM107" s="267"/>
      <c r="GN107" s="250"/>
      <c r="GO107" s="238">
        <f t="shared" si="506"/>
        <v>0</v>
      </c>
      <c r="GP107" s="250"/>
      <c r="GQ107" s="250"/>
      <c r="GR107" s="250"/>
      <c r="GS107" s="265">
        <f t="shared" si="478"/>
        <v>0</v>
      </c>
      <c r="GT107" s="260">
        <f t="shared" si="582"/>
        <v>0</v>
      </c>
      <c r="GU107" s="238">
        <f t="shared" si="583"/>
        <v>0</v>
      </c>
      <c r="GV107" s="250">
        <f t="shared" si="479"/>
        <v>0</v>
      </c>
      <c r="GW107" s="238"/>
      <c r="GX107" s="238"/>
      <c r="GY107" s="246">
        <f t="shared" si="480"/>
        <v>0</v>
      </c>
      <c r="GZ107" s="244"/>
      <c r="HA107" s="244"/>
      <c r="HB107" s="250"/>
      <c r="HC107" s="250"/>
      <c r="HD107" s="250">
        <f t="shared" si="584"/>
        <v>0</v>
      </c>
      <c r="HE107" s="250">
        <f t="shared" si="550"/>
        <v>0</v>
      </c>
      <c r="HF107" s="250"/>
      <c r="HG107" s="250"/>
      <c r="HH107" s="238"/>
      <c r="HI107" s="238">
        <f t="shared" si="551"/>
        <v>0</v>
      </c>
      <c r="HJ107" s="250"/>
      <c r="HK107" s="250"/>
      <c r="HL107" s="250"/>
      <c r="HM107" s="238">
        <f t="shared" si="481"/>
        <v>0</v>
      </c>
      <c r="HN107" s="250"/>
      <c r="HO107" s="250"/>
      <c r="HP107" s="250"/>
      <c r="HQ107" s="238">
        <f t="shared" si="507"/>
        <v>0</v>
      </c>
      <c r="HR107" s="250"/>
      <c r="HS107" s="250"/>
      <c r="HT107" s="250"/>
      <c r="HU107" s="238">
        <f t="shared" si="552"/>
        <v>0</v>
      </c>
      <c r="HV107" s="250"/>
      <c r="HW107" s="250"/>
      <c r="HX107" s="250"/>
      <c r="HY107" s="265">
        <f t="shared" si="482"/>
        <v>0</v>
      </c>
      <c r="HZ107" s="259">
        <f t="shared" si="585"/>
        <v>0</v>
      </c>
      <c r="IA107" s="250"/>
      <c r="IB107" s="250"/>
      <c r="IC107" s="250"/>
      <c r="ID107" s="238">
        <f t="shared" si="483"/>
        <v>0</v>
      </c>
      <c r="IE107" s="250"/>
      <c r="IF107" s="250"/>
      <c r="IG107" s="250"/>
      <c r="IH107" s="238">
        <f t="shared" si="508"/>
        <v>0</v>
      </c>
      <c r="II107" s="250"/>
      <c r="IJ107" s="250"/>
      <c r="IK107" s="250"/>
      <c r="IL107" s="238">
        <f t="shared" si="553"/>
        <v>0</v>
      </c>
      <c r="IM107" s="250"/>
      <c r="IN107" s="250"/>
      <c r="IO107" s="250"/>
      <c r="IP107" s="265">
        <f t="shared" si="509"/>
        <v>0</v>
      </c>
      <c r="IQ107" s="260">
        <f t="shared" si="586"/>
        <v>0</v>
      </c>
      <c r="IR107" s="238">
        <f t="shared" si="587"/>
        <v>0</v>
      </c>
      <c r="IS107" s="250">
        <f t="shared" si="484"/>
        <v>0</v>
      </c>
      <c r="IT107" s="238"/>
      <c r="IU107" s="238"/>
      <c r="IV107" s="246">
        <f t="shared" si="510"/>
        <v>0</v>
      </c>
      <c r="IW107" s="244"/>
      <c r="IX107" s="254"/>
      <c r="IY107" s="254"/>
      <c r="IZ107" s="247"/>
      <c r="JA107" s="254"/>
      <c r="JB107" s="254"/>
      <c r="JC107" s="254"/>
      <c r="JD107" s="254"/>
      <c r="JE107" s="254"/>
      <c r="JF107" s="254"/>
      <c r="JG107" s="254"/>
      <c r="JH107" s="254"/>
      <c r="JI107" s="247">
        <f t="shared" si="394"/>
        <v>0</v>
      </c>
      <c r="JJ107" s="254"/>
      <c r="JK107" s="254"/>
      <c r="JL107" s="254"/>
      <c r="JM107" s="247"/>
      <c r="JN107" s="254"/>
      <c r="JO107" s="254"/>
      <c r="JP107" s="254"/>
      <c r="JQ107" s="247">
        <f t="shared" si="393"/>
        <v>0</v>
      </c>
      <c r="JR107" s="254"/>
      <c r="JS107" s="254"/>
      <c r="JT107" s="254"/>
      <c r="JU107" s="270"/>
      <c r="JV107" s="261">
        <f t="shared" si="395"/>
        <v>0</v>
      </c>
      <c r="JW107" s="558"/>
      <c r="JX107" s="588"/>
      <c r="JY107" s="589"/>
      <c r="JZ107" s="571"/>
      <c r="KA107" s="254"/>
      <c r="KB107" s="247">
        <f>JW107+JZ107+KA107</f>
        <v>0</v>
      </c>
      <c r="KC107" s="254"/>
      <c r="KD107" s="254"/>
      <c r="KE107" s="254"/>
      <c r="KF107" s="247"/>
      <c r="KG107" s="254"/>
      <c r="KH107" s="254"/>
      <c r="KI107" s="254"/>
      <c r="KJ107" s="247">
        <f t="shared" si="396"/>
        <v>0</v>
      </c>
      <c r="KK107" s="254"/>
      <c r="KL107" s="254"/>
      <c r="KM107" s="254"/>
      <c r="KN107" s="270"/>
      <c r="KO107" s="262">
        <f>JI107+KF107+KJ107+KN107</f>
        <v>0</v>
      </c>
      <c r="KP107" s="247"/>
      <c r="KQ107" s="254">
        <f>JE107-JV107</f>
        <v>0</v>
      </c>
      <c r="KR107" s="247"/>
      <c r="KS107" s="248"/>
      <c r="KT107" s="211">
        <f>JV107-KO107</f>
        <v>0</v>
      </c>
      <c r="KU107" s="211"/>
      <c r="KV107" s="211"/>
      <c r="KW107" s="211"/>
      <c r="KX107" s="211"/>
      <c r="KY107" s="211"/>
      <c r="KZ107" s="211"/>
      <c r="LA107" s="211"/>
      <c r="LB107" s="211"/>
      <c r="LC107" s="211"/>
      <c r="LD107" s="211"/>
      <c r="LF107" s="193"/>
      <c r="LG107" s="193"/>
      <c r="LH107" s="194">
        <f t="shared" si="531"/>
        <v>0</v>
      </c>
      <c r="LI107" s="193">
        <f t="shared" si="554"/>
        <v>0</v>
      </c>
      <c r="LJ107" s="193"/>
      <c r="LK107" s="193"/>
      <c r="LL107" s="193"/>
      <c r="LM107" s="194">
        <f t="shared" si="555"/>
        <v>0</v>
      </c>
      <c r="LN107" s="193"/>
      <c r="LO107" s="193"/>
      <c r="LP107" s="193"/>
      <c r="LQ107" s="194">
        <f t="shared" si="408"/>
        <v>0</v>
      </c>
      <c r="LR107" s="193"/>
      <c r="LS107" s="193"/>
      <c r="LT107" s="193"/>
      <c r="LU107" s="194">
        <f t="shared" si="511"/>
        <v>0</v>
      </c>
      <c r="LV107" s="193"/>
      <c r="LW107" s="193"/>
      <c r="LX107" s="193"/>
      <c r="LY107" s="194">
        <f t="shared" si="556"/>
        <v>0</v>
      </c>
      <c r="LZ107" s="193"/>
      <c r="MA107" s="193"/>
      <c r="MB107" s="193"/>
      <c r="MC107" s="123">
        <f t="shared" si="452"/>
        <v>0</v>
      </c>
      <c r="MD107" s="121">
        <f t="shared" si="557"/>
        <v>0</v>
      </c>
      <c r="ME107" s="193"/>
      <c r="MF107" s="193"/>
      <c r="MG107" s="193"/>
      <c r="MH107" s="194">
        <f t="shared" si="429"/>
        <v>0</v>
      </c>
      <c r="MI107" s="193"/>
      <c r="MJ107" s="193"/>
      <c r="MK107" s="193"/>
      <c r="ML107" s="194">
        <f t="shared" si="430"/>
        <v>0</v>
      </c>
      <c r="MM107" s="193"/>
      <c r="MN107" s="193"/>
      <c r="MO107" s="193"/>
      <c r="MP107" s="194">
        <f t="shared" si="491"/>
        <v>0</v>
      </c>
      <c r="MQ107" s="193"/>
      <c r="MR107" s="193"/>
      <c r="MS107" s="193"/>
      <c r="MT107" s="123">
        <f t="shared" si="512"/>
        <v>0</v>
      </c>
      <c r="MU107" s="121">
        <f t="shared" si="558"/>
        <v>0</v>
      </c>
      <c r="MV107" s="17">
        <f t="shared" si="588"/>
        <v>0</v>
      </c>
      <c r="MW107" s="193">
        <f t="shared" si="453"/>
        <v>0</v>
      </c>
      <c r="MX107" s="194"/>
      <c r="MY107" s="194"/>
      <c r="MZ107" s="115">
        <f t="shared" si="485"/>
        <v>0</v>
      </c>
      <c r="NB107" s="193"/>
      <c r="NC107" s="193"/>
      <c r="ND107" s="194">
        <f t="shared" si="559"/>
        <v>0</v>
      </c>
      <c r="NE107" s="193"/>
      <c r="NF107" s="193"/>
      <c r="NG107" s="193"/>
      <c r="NH107" s="193"/>
      <c r="NI107" s="194">
        <f t="shared" si="532"/>
        <v>0</v>
      </c>
      <c r="NJ107" s="193"/>
      <c r="NK107" s="193"/>
      <c r="NL107" s="193"/>
      <c r="NM107" s="194">
        <f t="shared" si="410"/>
        <v>0</v>
      </c>
      <c r="NN107" s="193"/>
      <c r="NO107" s="193"/>
      <c r="NP107" s="193"/>
      <c r="NQ107" s="194">
        <f t="shared" si="513"/>
        <v>0</v>
      </c>
      <c r="NR107" s="193"/>
      <c r="NS107" s="193"/>
      <c r="NT107" s="193"/>
      <c r="NU107" s="194">
        <f t="shared" si="560"/>
        <v>0</v>
      </c>
      <c r="NV107" s="193"/>
      <c r="NW107" s="193"/>
      <c r="NX107" s="193"/>
      <c r="NY107" s="123">
        <f t="shared" si="454"/>
        <v>0</v>
      </c>
      <c r="NZ107" s="121">
        <f t="shared" si="589"/>
        <v>0</v>
      </c>
      <c r="OA107" s="193"/>
      <c r="OB107" s="193"/>
      <c r="OC107" s="193"/>
      <c r="OD107" s="194">
        <f t="shared" si="411"/>
        <v>0</v>
      </c>
      <c r="OE107" s="189"/>
      <c r="OF107" s="189"/>
      <c r="OG107" s="189"/>
      <c r="OH107" s="194">
        <f t="shared" si="514"/>
        <v>0</v>
      </c>
      <c r="OI107" s="193"/>
      <c r="OJ107" s="193"/>
      <c r="OK107" s="193"/>
      <c r="OL107" s="194">
        <f t="shared" si="561"/>
        <v>0</v>
      </c>
      <c r="OM107" s="193"/>
      <c r="ON107" s="193"/>
      <c r="OO107" s="193"/>
      <c r="OP107" s="123">
        <f t="shared" si="455"/>
        <v>0</v>
      </c>
      <c r="OQ107" s="122">
        <f t="shared" si="590"/>
        <v>0</v>
      </c>
      <c r="OR107" s="17">
        <f t="shared" si="591"/>
        <v>0</v>
      </c>
      <c r="OS107" s="193">
        <f t="shared" si="456"/>
        <v>0</v>
      </c>
      <c r="OT107" s="194"/>
      <c r="OU107" s="194"/>
      <c r="OV107" s="115">
        <f t="shared" si="515"/>
        <v>0</v>
      </c>
      <c r="OX107" s="193"/>
      <c r="OY107" s="193"/>
      <c r="OZ107" s="194">
        <f t="shared" si="562"/>
        <v>0</v>
      </c>
      <c r="PA107" s="193">
        <f t="shared" si="563"/>
        <v>0</v>
      </c>
      <c r="PB107" s="193"/>
      <c r="PC107" s="193"/>
      <c r="PD107" s="193"/>
      <c r="PE107" s="194">
        <f t="shared" si="564"/>
        <v>0</v>
      </c>
      <c r="PF107" s="193"/>
      <c r="PG107" s="193"/>
      <c r="PH107" s="193"/>
      <c r="PI107" s="194">
        <f t="shared" si="412"/>
        <v>0</v>
      </c>
      <c r="PJ107" s="193"/>
      <c r="PK107" s="193"/>
      <c r="PL107" s="193"/>
      <c r="PM107" s="194">
        <f t="shared" si="516"/>
        <v>0</v>
      </c>
      <c r="PN107" s="193"/>
      <c r="PO107" s="193"/>
      <c r="PP107" s="193"/>
      <c r="PQ107" s="194">
        <f t="shared" si="565"/>
        <v>0</v>
      </c>
      <c r="PR107" s="193"/>
      <c r="PS107" s="193"/>
      <c r="PT107" s="193"/>
      <c r="PU107" s="123">
        <f t="shared" si="457"/>
        <v>0</v>
      </c>
      <c r="PV107" s="121">
        <f t="shared" si="592"/>
        <v>0</v>
      </c>
      <c r="PW107" s="193"/>
      <c r="PX107" s="193"/>
      <c r="PY107" s="193"/>
      <c r="PZ107" s="194">
        <f t="shared" si="433"/>
        <v>0</v>
      </c>
      <c r="QA107" s="193"/>
      <c r="QB107" s="193"/>
      <c r="QC107" s="193"/>
      <c r="QD107" s="194">
        <f t="shared" si="434"/>
        <v>0</v>
      </c>
      <c r="QE107" s="193"/>
      <c r="QF107" s="193"/>
      <c r="QG107" s="193"/>
      <c r="QH107" s="194">
        <f t="shared" si="566"/>
        <v>0</v>
      </c>
      <c r="QI107" s="193"/>
      <c r="QJ107" s="193"/>
      <c r="QK107" s="193"/>
      <c r="QL107" s="123">
        <f t="shared" si="517"/>
        <v>0</v>
      </c>
      <c r="QM107" s="122">
        <f t="shared" si="593"/>
        <v>0</v>
      </c>
      <c r="QN107" s="17">
        <f t="shared" si="594"/>
        <v>0</v>
      </c>
      <c r="QO107" s="193">
        <f t="shared" si="458"/>
        <v>0</v>
      </c>
      <c r="QP107" s="194"/>
      <c r="QQ107" s="194"/>
      <c r="QR107" s="115">
        <f t="shared" si="486"/>
        <v>0</v>
      </c>
      <c r="QT107" s="193"/>
      <c r="QU107" s="193"/>
      <c r="QV107" s="194">
        <f t="shared" si="567"/>
        <v>0</v>
      </c>
      <c r="QW107" s="193">
        <f t="shared" si="568"/>
        <v>0</v>
      </c>
      <c r="QX107" s="193"/>
      <c r="QY107" s="193"/>
      <c r="QZ107" s="193"/>
      <c r="RA107" s="194">
        <f t="shared" si="569"/>
        <v>0</v>
      </c>
      <c r="RB107" s="193"/>
      <c r="RC107" s="193"/>
      <c r="RD107" s="193"/>
      <c r="RE107" s="194">
        <f t="shared" si="414"/>
        <v>0</v>
      </c>
      <c r="RF107" s="193"/>
      <c r="RG107" s="193"/>
      <c r="RH107" s="193"/>
      <c r="RI107" s="194">
        <f t="shared" si="518"/>
        <v>0</v>
      </c>
      <c r="RJ107" s="193"/>
      <c r="RK107" s="193"/>
      <c r="RL107" s="193"/>
      <c r="RM107" s="194">
        <f t="shared" si="570"/>
        <v>0</v>
      </c>
      <c r="RN107" s="193"/>
      <c r="RO107" s="193"/>
      <c r="RP107" s="193"/>
      <c r="RQ107" s="123">
        <f t="shared" si="519"/>
        <v>0</v>
      </c>
      <c r="RR107" s="121">
        <f t="shared" si="533"/>
        <v>0</v>
      </c>
      <c r="RS107" s="193"/>
      <c r="RT107" s="193"/>
      <c r="RU107" s="193"/>
      <c r="RV107" s="194">
        <f t="shared" si="435"/>
        <v>0</v>
      </c>
      <c r="RW107" s="193"/>
      <c r="RX107" s="193"/>
      <c r="RY107" s="193"/>
      <c r="RZ107" s="194">
        <f t="shared" si="436"/>
        <v>0</v>
      </c>
      <c r="SA107" s="193"/>
      <c r="SB107" s="193"/>
      <c r="SC107" s="193"/>
      <c r="SD107" s="194">
        <f t="shared" si="571"/>
        <v>0</v>
      </c>
      <c r="SE107" s="193"/>
      <c r="SF107" s="193"/>
      <c r="SG107" s="193"/>
      <c r="SH107" s="123">
        <f t="shared" si="520"/>
        <v>0</v>
      </c>
      <c r="SI107" s="122">
        <f t="shared" si="595"/>
        <v>0</v>
      </c>
      <c r="SJ107" s="17">
        <f t="shared" si="596"/>
        <v>0</v>
      </c>
      <c r="SK107" s="193">
        <f t="shared" si="459"/>
        <v>0</v>
      </c>
      <c r="SL107" s="194"/>
      <c r="SM107" s="194"/>
      <c r="SN107" s="115">
        <f t="shared" si="487"/>
        <v>0</v>
      </c>
      <c r="SP107" s="193"/>
      <c r="SQ107" s="193"/>
      <c r="SR107" s="194">
        <f t="shared" si="572"/>
        <v>0</v>
      </c>
      <c r="SS107" s="193">
        <f t="shared" si="573"/>
        <v>0</v>
      </c>
      <c r="ST107" s="193"/>
      <c r="SU107" s="193"/>
      <c r="SV107" s="193"/>
      <c r="SW107" s="194">
        <f t="shared" si="574"/>
        <v>0</v>
      </c>
      <c r="SX107" s="193"/>
      <c r="SY107" s="193"/>
      <c r="SZ107" s="193"/>
      <c r="TA107" s="194">
        <f t="shared" si="437"/>
        <v>0</v>
      </c>
      <c r="TB107" s="193"/>
      <c r="TC107" s="193"/>
      <c r="TD107" s="193"/>
      <c r="TE107" s="194">
        <f t="shared" si="438"/>
        <v>0</v>
      </c>
      <c r="TF107" s="193"/>
      <c r="TG107" s="193"/>
      <c r="TH107" s="193"/>
      <c r="TI107" s="194">
        <f t="shared" si="439"/>
        <v>0</v>
      </c>
      <c r="TJ107" s="193"/>
      <c r="TK107" s="193"/>
      <c r="TL107" s="193"/>
      <c r="TM107" s="123">
        <f t="shared" si="521"/>
        <v>0</v>
      </c>
      <c r="TN107" s="121">
        <f t="shared" si="440"/>
        <v>0</v>
      </c>
      <c r="TO107" s="193"/>
      <c r="TP107" s="193"/>
      <c r="TQ107" s="193"/>
      <c r="TR107" s="194">
        <f t="shared" si="441"/>
        <v>0</v>
      </c>
      <c r="TS107" s="193"/>
      <c r="TT107" s="193"/>
      <c r="TU107" s="193"/>
      <c r="TV107" s="194">
        <f t="shared" si="442"/>
        <v>0</v>
      </c>
      <c r="TW107" s="189"/>
      <c r="TX107" s="189"/>
      <c r="TY107" s="193"/>
      <c r="TZ107" s="194">
        <f t="shared" si="443"/>
        <v>0</v>
      </c>
      <c r="UA107" s="193"/>
      <c r="UB107" s="193"/>
      <c r="UC107" s="193"/>
      <c r="UD107" s="123">
        <f t="shared" si="522"/>
        <v>0</v>
      </c>
      <c r="UE107" s="122">
        <f t="shared" si="444"/>
        <v>0</v>
      </c>
      <c r="UF107" s="17">
        <f t="shared" si="597"/>
        <v>0</v>
      </c>
      <c r="UG107" s="193">
        <f t="shared" si="460"/>
        <v>0</v>
      </c>
      <c r="UH107" s="194"/>
      <c r="UI107" s="194"/>
      <c r="UJ107" s="194"/>
      <c r="UK107" s="115">
        <f t="shared" si="488"/>
        <v>0</v>
      </c>
      <c r="UL107" s="115">
        <f>CK107+EG107+GC107+HZ107+JV107+MD107+NZ107+PV107+RR107+TN107</f>
        <v>0</v>
      </c>
      <c r="UM107" s="115">
        <f>UL107-AF107</f>
        <v>0</v>
      </c>
      <c r="UN107" s="115">
        <f>DB107+EX107+GT107+IQ107+KO107+MU107+OQ107+QM107+SI107+UE107</f>
        <v>0</v>
      </c>
      <c r="UO107" s="115">
        <f>UN107-AW107</f>
        <v>0</v>
      </c>
      <c r="UP107" s="115"/>
      <c r="UQ107" s="115"/>
      <c r="UR107" s="115">
        <f>BU107+DQ107+FM107+HJ107+JF107+LN107+NJ107+PF107+RB107+SX107</f>
        <v>0</v>
      </c>
      <c r="US107" s="115">
        <f>UR107-P107</f>
        <v>0</v>
      </c>
      <c r="UT107" s="115"/>
      <c r="UU107" s="115"/>
      <c r="UV107" s="115"/>
      <c r="UW107" s="115">
        <f>H107</f>
        <v>696000</v>
      </c>
      <c r="UX107" s="115">
        <f>AF107</f>
        <v>0</v>
      </c>
      <c r="UY107" s="115"/>
      <c r="UZ107" s="115"/>
      <c r="VA107" s="130">
        <f t="shared" si="575"/>
        <v>0</v>
      </c>
      <c r="VB107" s="193">
        <f>BM107+DI107+FE107+HB107+IX107+LF107+NB107+OX107+QT107+SP107</f>
        <v>696000</v>
      </c>
      <c r="VC107" s="193">
        <f>BN107+DJ107+FF107+HC107+IY107+LG107+NC107+OY107+QU107+SQ107</f>
        <v>0</v>
      </c>
      <c r="VD107" s="194">
        <f t="shared" si="523"/>
        <v>696000</v>
      </c>
      <c r="VE107" s="193">
        <f t="shared" si="534"/>
        <v>696000</v>
      </c>
      <c r="VF107" s="193"/>
      <c r="VG107" s="193"/>
      <c r="VH107" s="193"/>
      <c r="VI107" s="194">
        <f t="shared" si="535"/>
        <v>696000</v>
      </c>
      <c r="VJ107" s="193"/>
      <c r="VK107" s="193"/>
      <c r="VL107" s="193"/>
      <c r="VM107" s="194">
        <f t="shared" si="418"/>
        <v>0</v>
      </c>
      <c r="VN107" s="193"/>
      <c r="VO107" s="193"/>
      <c r="VP107" s="193"/>
      <c r="VQ107" s="194">
        <f t="shared" si="524"/>
        <v>0</v>
      </c>
      <c r="VR107" s="193"/>
      <c r="VS107" s="193"/>
      <c r="VT107" s="193"/>
      <c r="VU107" s="194">
        <f t="shared" si="576"/>
        <v>0</v>
      </c>
      <c r="VV107" s="193"/>
      <c r="VW107" s="193"/>
      <c r="VX107" s="193"/>
      <c r="VY107" s="193"/>
      <c r="VZ107" s="121">
        <f t="shared" si="598"/>
        <v>0</v>
      </c>
      <c r="WA107" s="193"/>
      <c r="WB107" s="193"/>
      <c r="WC107" s="193"/>
      <c r="WD107" s="194">
        <f t="shared" si="419"/>
        <v>0</v>
      </c>
      <c r="WE107" s="189"/>
      <c r="WF107" s="189"/>
      <c r="WG107" s="189"/>
      <c r="WH107" s="194">
        <f t="shared" si="525"/>
        <v>0</v>
      </c>
      <c r="WI107" s="189"/>
      <c r="WJ107" s="189"/>
      <c r="WK107" s="193"/>
      <c r="WL107" s="194">
        <f t="shared" si="577"/>
        <v>0</v>
      </c>
      <c r="WM107" s="193"/>
      <c r="WN107" s="193"/>
      <c r="WO107" s="193"/>
      <c r="WP107" s="193"/>
      <c r="WQ107" s="122">
        <f t="shared" si="599"/>
        <v>0</v>
      </c>
      <c r="WR107" s="129">
        <f t="shared" si="600"/>
        <v>0</v>
      </c>
      <c r="WS107" s="120"/>
      <c r="WT107" s="194"/>
      <c r="WU107" s="194"/>
      <c r="WV107" s="115">
        <f t="shared" si="526"/>
        <v>0</v>
      </c>
      <c r="WY107" s="115">
        <f>VI107-BT107-DP107-FL107-HI107-JE107-LM107-NI107-PE107-RA107-SW107</f>
        <v>0</v>
      </c>
      <c r="WZ107" s="115">
        <f>VD107-BO107-DK107-FG107-HD107-IZ107-LH107-ND107-OZ107-QV107-SR107</f>
        <v>0</v>
      </c>
    </row>
    <row r="108" spans="1:624" s="116" customFormat="1" ht="12.75" hidden="1" customHeight="1" x14ac:dyDescent="0.25">
      <c r="A108" s="444"/>
      <c r="B108" s="416" t="s">
        <v>207</v>
      </c>
      <c r="C108" s="415"/>
      <c r="D108" s="415"/>
      <c r="E108" s="415"/>
      <c r="F108" s="249"/>
      <c r="G108" s="334"/>
      <c r="H108" s="250">
        <f>BM108+DI108+FE108+HB108+IX108+LF108+NB108+OX108+QT108+SP108</f>
        <v>0</v>
      </c>
      <c r="I108" s="250">
        <f>BN108+DJ108+FF108+HC108+IY108+LG108+NC108+OY108+QU108+SQ108</f>
        <v>0</v>
      </c>
      <c r="J108" s="238">
        <f t="shared" si="536"/>
        <v>0</v>
      </c>
      <c r="K108" s="250">
        <f t="shared" si="537"/>
        <v>0</v>
      </c>
      <c r="L108" s="250"/>
      <c r="M108" s="250"/>
      <c r="N108" s="250"/>
      <c r="O108" s="238">
        <f t="shared" si="538"/>
        <v>0</v>
      </c>
      <c r="P108" s="250">
        <f>BU108+DQ108+FM108+HJ108+JF108+LN108+NJ108+PF108+RB108+SX108</f>
        <v>0</v>
      </c>
      <c r="Q108" s="250">
        <f>BV108+DR108+FN108+HK108+JG108+LO108+NK108+PG108+RC108+SY108</f>
        <v>0</v>
      </c>
      <c r="R108" s="250">
        <f>BW108+DS108+FO108+HL108+JH108+LP108+NL108+PH108+RD108+SZ108</f>
        <v>0</v>
      </c>
      <c r="S108" s="238">
        <f t="shared" si="492"/>
        <v>0</v>
      </c>
      <c r="T108" s="250">
        <f>BY108+DU108+FQ108+HN108+JJ108+LR108+NN108+PJ108+RF108+TB108</f>
        <v>0</v>
      </c>
      <c r="U108" s="250">
        <f>BZ108+DV108+FR108+HO108+JK108+LS108+NO108+PK108+RG108+TC108</f>
        <v>0</v>
      </c>
      <c r="V108" s="250">
        <f>CA108+DW108+FS108+HP108+JL108+LT108+NP108+PL108+RH108+TD108</f>
        <v>0</v>
      </c>
      <c r="W108" s="238">
        <f t="shared" si="493"/>
        <v>0</v>
      </c>
      <c r="X108" s="250">
        <f>CC108+DY108+FU108+HR108+JN108+LV108+NR108+PN108+RJ108+TF108</f>
        <v>0</v>
      </c>
      <c r="Y108" s="250">
        <f>CD108+DZ108+FV108+HS108+JO108+LW108+NS108+PO108+RK108+TG108</f>
        <v>0</v>
      </c>
      <c r="Z108" s="250">
        <f>CE108+EA108+FW108+HT108+JP108+LX108+NT108+PP108+RL108+TH108</f>
        <v>0</v>
      </c>
      <c r="AA108" s="238">
        <f t="shared" si="494"/>
        <v>0</v>
      </c>
      <c r="AB108" s="250">
        <f>CG108+EC108+FY108+HV108+JR108+LZ108+NV108+PR108+RN108+TJ108</f>
        <v>0</v>
      </c>
      <c r="AC108" s="250">
        <f>CH108+ED108+FZ108+HW108+JS108+MA108+NW108+PS108+RO108+TK108</f>
        <v>0</v>
      </c>
      <c r="AD108" s="250">
        <f>CI108+EE108+GA108+HX108+JT108+MB108+NX108+PT108+RP108+TL108</f>
        <v>0</v>
      </c>
      <c r="AE108" s="250">
        <f t="shared" si="495"/>
        <v>0</v>
      </c>
      <c r="AF108" s="238">
        <f t="shared" si="527"/>
        <v>0</v>
      </c>
      <c r="AG108" s="250">
        <f>CL108+EH108+GD108+IA108+JW108+ME108+OA108+PW108+RS108+TO108</f>
        <v>0</v>
      </c>
      <c r="AH108" s="250">
        <f>CM108+EI108+GE108+IB108+JZ108+MF108+OB108+PX108+RT108+TP108</f>
        <v>0</v>
      </c>
      <c r="AI108" s="250">
        <f>CN108+EJ108+GF108+IC108+KA108+MG108+OC108+PY108+RU108+TQ108</f>
        <v>0</v>
      </c>
      <c r="AJ108" s="238">
        <f t="shared" si="496"/>
        <v>0</v>
      </c>
      <c r="AK108" s="250">
        <f>CP108+EL108+GH108+IE108+KC108+MI108+OE108+QA108+RW108+TS108</f>
        <v>0</v>
      </c>
      <c r="AL108" s="250">
        <f>CQ108+EM108+GI108+IF108+KD108+MJ108+OF108+QB108+RX108+TT108</f>
        <v>0</v>
      </c>
      <c r="AM108" s="250">
        <f>CR108+EN108+GJ108+IG108+KE108+MK108+OG108+QC108+RY108+TU108</f>
        <v>0</v>
      </c>
      <c r="AN108" s="238">
        <f t="shared" si="497"/>
        <v>0</v>
      </c>
      <c r="AO108" s="250">
        <f>CT108+EP108+GL108+II108+KG108+MM108+OI108+QE108+SA108+TW108</f>
        <v>0</v>
      </c>
      <c r="AP108" s="250">
        <f>CU108+EQ108+GM108+IJ108+KH108+MN108+OJ108+QF108+SB108+TX108</f>
        <v>0</v>
      </c>
      <c r="AQ108" s="250">
        <f>CV108+ER108+GN108+IK108+KI108+MO108+OK108+QG108+SC108+TY108</f>
        <v>0</v>
      </c>
      <c r="AR108" s="238">
        <f t="shared" si="498"/>
        <v>0</v>
      </c>
      <c r="AS108" s="250">
        <f>CX108+ET108+GP108+IM108+KK108+MQ108+OM108+QI108+SE108+UA108</f>
        <v>0</v>
      </c>
      <c r="AT108" s="250">
        <f>CY108+EU108+GQ108+IN108+KL108+MR108+ON108+QJ108+SF108+UB108</f>
        <v>0</v>
      </c>
      <c r="AU108" s="250">
        <f>CZ108+EV108+GR108+IO108+KM108+MS108+OO108+QK108+SG108+UC108</f>
        <v>0</v>
      </c>
      <c r="AV108" s="238">
        <f t="shared" si="499"/>
        <v>0</v>
      </c>
      <c r="AW108" s="238">
        <f t="shared" si="528"/>
        <v>0</v>
      </c>
      <c r="AX108" s="250">
        <f t="shared" si="461"/>
        <v>0</v>
      </c>
      <c r="AY108" s="238">
        <f t="shared" si="529"/>
        <v>0</v>
      </c>
      <c r="AZ108" s="238">
        <f>DE108+FA108+GW108+IT108+KR108+MX108+OT108+QP108+SL108+UH108</f>
        <v>0</v>
      </c>
      <c r="BA108" s="238">
        <f>DF108+FB108+GX108+IU108+KS108+MY108+OU108+QQ108+SM108+UI108</f>
        <v>0</v>
      </c>
      <c r="BB108" s="239">
        <f>CK108+EG108+GC108+HZ108+JV108+MD108+NZ108+PV108+RR108+TN108</f>
        <v>0</v>
      </c>
      <c r="BC108" s="239">
        <f t="shared" si="450"/>
        <v>0</v>
      </c>
      <c r="BD108" s="238">
        <f>AZ108-DE108-FA108-GW108-IT108-KR108-MX108-OT108-QP108-SL108-UH108</f>
        <v>0</v>
      </c>
      <c r="BE108" s="240"/>
      <c r="BF108" s="241">
        <f t="shared" si="449"/>
        <v>0</v>
      </c>
      <c r="BG108" s="241">
        <f t="shared" si="451"/>
        <v>0</v>
      </c>
      <c r="BH108" s="242"/>
      <c r="BI108" s="242"/>
      <c r="BJ108" s="241"/>
      <c r="BK108" s="285"/>
      <c r="BL108" s="251">
        <f>DI108+FE108+HB108+IX108+LF108+NB108+OX108+QT108+SP108</f>
        <v>0</v>
      </c>
      <c r="BM108" s="285"/>
      <c r="BN108" s="251"/>
      <c r="BO108" s="238">
        <f t="shared" si="539"/>
        <v>0</v>
      </c>
      <c r="BP108" s="251">
        <f t="shared" si="540"/>
        <v>0</v>
      </c>
      <c r="BQ108" s="251"/>
      <c r="BR108" s="251"/>
      <c r="BS108" s="251"/>
      <c r="BT108" s="238">
        <f t="shared" si="541"/>
        <v>0</v>
      </c>
      <c r="BU108" s="251"/>
      <c r="BV108" s="251"/>
      <c r="BW108" s="251"/>
      <c r="BX108" s="238">
        <f t="shared" si="462"/>
        <v>0</v>
      </c>
      <c r="BY108" s="251"/>
      <c r="BZ108" s="251"/>
      <c r="CA108" s="251"/>
      <c r="CB108" s="238">
        <f t="shared" si="463"/>
        <v>0</v>
      </c>
      <c r="CC108" s="251"/>
      <c r="CD108" s="251"/>
      <c r="CE108" s="251"/>
      <c r="CF108" s="238">
        <f t="shared" si="464"/>
        <v>0</v>
      </c>
      <c r="CG108" s="251"/>
      <c r="CH108" s="251"/>
      <c r="CI108" s="251"/>
      <c r="CJ108" s="251">
        <f t="shared" si="542"/>
        <v>0</v>
      </c>
      <c r="CK108" s="238">
        <f t="shared" si="465"/>
        <v>0</v>
      </c>
      <c r="CL108" s="251"/>
      <c r="CM108" s="251"/>
      <c r="CN108" s="251"/>
      <c r="CO108" s="238">
        <f t="shared" si="427"/>
        <v>0</v>
      </c>
      <c r="CP108" s="251"/>
      <c r="CQ108" s="251"/>
      <c r="CR108" s="251"/>
      <c r="CS108" s="238">
        <f t="shared" si="428"/>
        <v>0</v>
      </c>
      <c r="CT108" s="251"/>
      <c r="CU108" s="251"/>
      <c r="CV108" s="251"/>
      <c r="CW108" s="238">
        <f t="shared" si="445"/>
        <v>0</v>
      </c>
      <c r="CX108" s="251"/>
      <c r="CY108" s="251"/>
      <c r="CZ108" s="251"/>
      <c r="DA108" s="251">
        <f t="shared" si="543"/>
        <v>0</v>
      </c>
      <c r="DB108" s="238">
        <f t="shared" si="530"/>
        <v>0</v>
      </c>
      <c r="DC108" s="251"/>
      <c r="DD108" s="251">
        <f t="shared" si="466"/>
        <v>0</v>
      </c>
      <c r="DE108" s="238"/>
      <c r="DF108" s="238"/>
      <c r="DG108" s="243">
        <f t="shared" si="467"/>
        <v>0</v>
      </c>
      <c r="DH108" s="244"/>
      <c r="DI108" s="250"/>
      <c r="DJ108" s="250"/>
      <c r="DK108" s="250">
        <f t="shared" si="544"/>
        <v>0</v>
      </c>
      <c r="DL108" s="250">
        <f t="shared" si="545"/>
        <v>0</v>
      </c>
      <c r="DM108" s="250"/>
      <c r="DN108" s="250"/>
      <c r="DO108" s="250"/>
      <c r="DP108" s="238">
        <f t="shared" si="546"/>
        <v>0</v>
      </c>
      <c r="DQ108" s="250"/>
      <c r="DR108" s="250"/>
      <c r="DS108" s="250"/>
      <c r="DT108" s="238">
        <f t="shared" si="468"/>
        <v>0</v>
      </c>
      <c r="DU108" s="250"/>
      <c r="DV108" s="250"/>
      <c r="DW108" s="250"/>
      <c r="DX108" s="238">
        <f t="shared" si="500"/>
        <v>0</v>
      </c>
      <c r="DY108" s="250"/>
      <c r="DZ108" s="250"/>
      <c r="EA108" s="250"/>
      <c r="EB108" s="238">
        <f t="shared" si="501"/>
        <v>0</v>
      </c>
      <c r="EC108" s="250"/>
      <c r="ED108" s="250"/>
      <c r="EE108" s="250"/>
      <c r="EF108" s="265">
        <f t="shared" si="469"/>
        <v>0</v>
      </c>
      <c r="EG108" s="259">
        <f t="shared" si="578"/>
        <v>0</v>
      </c>
      <c r="EH108" s="250"/>
      <c r="EI108" s="250"/>
      <c r="EJ108" s="250"/>
      <c r="EK108" s="238">
        <f t="shared" si="470"/>
        <v>0</v>
      </c>
      <c r="EL108" s="250"/>
      <c r="EM108" s="250"/>
      <c r="EN108" s="250"/>
      <c r="EO108" s="238">
        <f t="shared" si="471"/>
        <v>0</v>
      </c>
      <c r="EP108" s="250"/>
      <c r="EQ108" s="250"/>
      <c r="ER108" s="250"/>
      <c r="ES108" s="238">
        <f t="shared" si="502"/>
        <v>0</v>
      </c>
      <c r="ET108" s="250"/>
      <c r="EU108" s="250"/>
      <c r="EV108" s="250"/>
      <c r="EW108" s="265">
        <f t="shared" si="472"/>
        <v>0</v>
      </c>
      <c r="EX108" s="260">
        <f t="shared" si="579"/>
        <v>0</v>
      </c>
      <c r="EY108" s="238">
        <f t="shared" si="580"/>
        <v>0</v>
      </c>
      <c r="EZ108" s="250">
        <f t="shared" si="473"/>
        <v>0</v>
      </c>
      <c r="FA108" s="238"/>
      <c r="FB108" s="238"/>
      <c r="FC108" s="246">
        <f t="shared" si="474"/>
        <v>0</v>
      </c>
      <c r="FD108" s="244"/>
      <c r="FE108" s="250"/>
      <c r="FF108" s="250"/>
      <c r="FG108" s="250">
        <f t="shared" si="547"/>
        <v>0</v>
      </c>
      <c r="FH108" s="250">
        <f t="shared" si="548"/>
        <v>0</v>
      </c>
      <c r="FI108" s="250"/>
      <c r="FJ108" s="250"/>
      <c r="FK108" s="250"/>
      <c r="FL108" s="238">
        <f t="shared" si="549"/>
        <v>0</v>
      </c>
      <c r="FM108" s="250"/>
      <c r="FN108" s="250"/>
      <c r="FO108" s="250"/>
      <c r="FP108" s="238">
        <f t="shared" si="475"/>
        <v>0</v>
      </c>
      <c r="FQ108" s="250"/>
      <c r="FR108" s="250"/>
      <c r="FS108" s="250"/>
      <c r="FT108" s="238">
        <f t="shared" si="503"/>
        <v>0</v>
      </c>
      <c r="FU108" s="250"/>
      <c r="FV108" s="250"/>
      <c r="FW108" s="250"/>
      <c r="FX108" s="238">
        <f t="shared" si="504"/>
        <v>0</v>
      </c>
      <c r="FY108" s="250"/>
      <c r="FZ108" s="250"/>
      <c r="GA108" s="250"/>
      <c r="GB108" s="265">
        <f t="shared" si="476"/>
        <v>0</v>
      </c>
      <c r="GC108" s="259">
        <f t="shared" si="581"/>
        <v>0</v>
      </c>
      <c r="GD108" s="250"/>
      <c r="GE108" s="250"/>
      <c r="GF108" s="250"/>
      <c r="GG108" s="238">
        <f t="shared" si="477"/>
        <v>0</v>
      </c>
      <c r="GH108" s="267"/>
      <c r="GI108" s="267"/>
      <c r="GJ108" s="267"/>
      <c r="GK108" s="238">
        <f t="shared" si="505"/>
        <v>0</v>
      </c>
      <c r="GL108" s="267"/>
      <c r="GM108" s="267"/>
      <c r="GN108" s="250"/>
      <c r="GO108" s="238">
        <f t="shared" si="506"/>
        <v>0</v>
      </c>
      <c r="GP108" s="250"/>
      <c r="GQ108" s="250"/>
      <c r="GR108" s="250"/>
      <c r="GS108" s="265">
        <f t="shared" si="478"/>
        <v>0</v>
      </c>
      <c r="GT108" s="260">
        <f t="shared" si="582"/>
        <v>0</v>
      </c>
      <c r="GU108" s="238">
        <f t="shared" si="583"/>
        <v>0</v>
      </c>
      <c r="GV108" s="250">
        <f t="shared" si="479"/>
        <v>0</v>
      </c>
      <c r="GW108" s="238"/>
      <c r="GX108" s="238"/>
      <c r="GY108" s="246">
        <f t="shared" si="480"/>
        <v>0</v>
      </c>
      <c r="GZ108" s="244"/>
      <c r="HA108" s="244"/>
      <c r="HB108" s="250"/>
      <c r="HC108" s="250"/>
      <c r="HD108" s="250">
        <f t="shared" si="584"/>
        <v>0</v>
      </c>
      <c r="HE108" s="250">
        <f t="shared" si="550"/>
        <v>0</v>
      </c>
      <c r="HF108" s="250"/>
      <c r="HG108" s="250"/>
      <c r="HH108" s="238"/>
      <c r="HI108" s="238">
        <f t="shared" si="551"/>
        <v>0</v>
      </c>
      <c r="HJ108" s="250"/>
      <c r="HK108" s="250"/>
      <c r="HL108" s="250"/>
      <c r="HM108" s="238">
        <f t="shared" si="481"/>
        <v>0</v>
      </c>
      <c r="HN108" s="250"/>
      <c r="HO108" s="250"/>
      <c r="HP108" s="250"/>
      <c r="HQ108" s="238">
        <f t="shared" si="507"/>
        <v>0</v>
      </c>
      <c r="HR108" s="250"/>
      <c r="HS108" s="250"/>
      <c r="HT108" s="250"/>
      <c r="HU108" s="238">
        <f t="shared" si="552"/>
        <v>0</v>
      </c>
      <c r="HV108" s="250"/>
      <c r="HW108" s="250"/>
      <c r="HX108" s="250"/>
      <c r="HY108" s="265">
        <f t="shared" si="482"/>
        <v>0</v>
      </c>
      <c r="HZ108" s="259">
        <f t="shared" si="585"/>
        <v>0</v>
      </c>
      <c r="IA108" s="250"/>
      <c r="IB108" s="250"/>
      <c r="IC108" s="250"/>
      <c r="ID108" s="238">
        <f t="shared" si="483"/>
        <v>0</v>
      </c>
      <c r="IE108" s="250"/>
      <c r="IF108" s="250"/>
      <c r="IG108" s="250"/>
      <c r="IH108" s="238">
        <f t="shared" si="508"/>
        <v>0</v>
      </c>
      <c r="II108" s="250"/>
      <c r="IJ108" s="250"/>
      <c r="IK108" s="250"/>
      <c r="IL108" s="238">
        <f t="shared" si="553"/>
        <v>0</v>
      </c>
      <c r="IM108" s="250"/>
      <c r="IN108" s="250"/>
      <c r="IO108" s="250"/>
      <c r="IP108" s="265">
        <f t="shared" si="509"/>
        <v>0</v>
      </c>
      <c r="IQ108" s="260">
        <f t="shared" si="586"/>
        <v>0</v>
      </c>
      <c r="IR108" s="238">
        <f t="shared" si="587"/>
        <v>0</v>
      </c>
      <c r="IS108" s="250">
        <f t="shared" si="484"/>
        <v>0</v>
      </c>
      <c r="IT108" s="238"/>
      <c r="IU108" s="238"/>
      <c r="IV108" s="246">
        <f t="shared" si="510"/>
        <v>0</v>
      </c>
      <c r="IW108" s="244"/>
      <c r="IX108" s="254"/>
      <c r="IY108" s="254"/>
      <c r="IZ108" s="247"/>
      <c r="JA108" s="254"/>
      <c r="JB108" s="254"/>
      <c r="JC108" s="254"/>
      <c r="JD108" s="254"/>
      <c r="JE108" s="254"/>
      <c r="JF108" s="254"/>
      <c r="JG108" s="254"/>
      <c r="JH108" s="254"/>
      <c r="JI108" s="247">
        <f t="shared" si="394"/>
        <v>0</v>
      </c>
      <c r="JJ108" s="254"/>
      <c r="JK108" s="254"/>
      <c r="JL108" s="254"/>
      <c r="JM108" s="247"/>
      <c r="JN108" s="254"/>
      <c r="JO108" s="254"/>
      <c r="JP108" s="254"/>
      <c r="JQ108" s="247">
        <f t="shared" si="393"/>
        <v>0</v>
      </c>
      <c r="JR108" s="254"/>
      <c r="JS108" s="254"/>
      <c r="JT108" s="254"/>
      <c r="JU108" s="270"/>
      <c r="JV108" s="261">
        <f t="shared" si="395"/>
        <v>0</v>
      </c>
      <c r="JW108" s="558"/>
      <c r="JX108" s="588"/>
      <c r="JY108" s="589"/>
      <c r="JZ108" s="571"/>
      <c r="KA108" s="254"/>
      <c r="KB108" s="247">
        <f>JW108+JZ108+KA108</f>
        <v>0</v>
      </c>
      <c r="KC108" s="254"/>
      <c r="KD108" s="254"/>
      <c r="KE108" s="254"/>
      <c r="KF108" s="247"/>
      <c r="KG108" s="254"/>
      <c r="KH108" s="254"/>
      <c r="KI108" s="254"/>
      <c r="KJ108" s="247">
        <f t="shared" si="396"/>
        <v>0</v>
      </c>
      <c r="KK108" s="254"/>
      <c r="KL108" s="254"/>
      <c r="KM108" s="254"/>
      <c r="KN108" s="270"/>
      <c r="KO108" s="262">
        <f>JI108+KF108+KJ108+KN108</f>
        <v>0</v>
      </c>
      <c r="KP108" s="247"/>
      <c r="KQ108" s="254">
        <f>JE108-JV108</f>
        <v>0</v>
      </c>
      <c r="KR108" s="247"/>
      <c r="KS108" s="248"/>
      <c r="KT108" s="211">
        <f>JV108-KO108</f>
        <v>0</v>
      </c>
      <c r="KU108" s="211"/>
      <c r="KV108" s="211"/>
      <c r="KW108" s="211"/>
      <c r="KX108" s="211"/>
      <c r="KY108" s="211"/>
      <c r="KZ108" s="211"/>
      <c r="LA108" s="211"/>
      <c r="LB108" s="211"/>
      <c r="LC108" s="211"/>
      <c r="LD108" s="211"/>
      <c r="LF108" s="193"/>
      <c r="LG108" s="193"/>
      <c r="LH108" s="194">
        <f t="shared" si="531"/>
        <v>0</v>
      </c>
      <c r="LI108" s="193">
        <f t="shared" si="554"/>
        <v>0</v>
      </c>
      <c r="LJ108" s="193"/>
      <c r="LK108" s="193"/>
      <c r="LL108" s="193"/>
      <c r="LM108" s="194">
        <f t="shared" si="555"/>
        <v>0</v>
      </c>
      <c r="LN108" s="193"/>
      <c r="LO108" s="193"/>
      <c r="LP108" s="193"/>
      <c r="LQ108" s="194">
        <f t="shared" si="408"/>
        <v>0</v>
      </c>
      <c r="LR108" s="193"/>
      <c r="LS108" s="193"/>
      <c r="LT108" s="193"/>
      <c r="LU108" s="194">
        <f t="shared" si="511"/>
        <v>0</v>
      </c>
      <c r="LV108" s="193"/>
      <c r="LW108" s="193"/>
      <c r="LX108" s="193"/>
      <c r="LY108" s="194">
        <f t="shared" si="556"/>
        <v>0</v>
      </c>
      <c r="LZ108" s="193"/>
      <c r="MA108" s="193"/>
      <c r="MB108" s="193"/>
      <c r="MC108" s="123">
        <f t="shared" si="452"/>
        <v>0</v>
      </c>
      <c r="MD108" s="121">
        <f t="shared" si="557"/>
        <v>0</v>
      </c>
      <c r="ME108" s="193"/>
      <c r="MF108" s="193"/>
      <c r="MG108" s="193"/>
      <c r="MH108" s="194">
        <f t="shared" si="429"/>
        <v>0</v>
      </c>
      <c r="MI108" s="193"/>
      <c r="MJ108" s="193"/>
      <c r="MK108" s="193"/>
      <c r="ML108" s="194">
        <f t="shared" si="430"/>
        <v>0</v>
      </c>
      <c r="MM108" s="193"/>
      <c r="MN108" s="193"/>
      <c r="MO108" s="193"/>
      <c r="MP108" s="194">
        <f t="shared" si="491"/>
        <v>0</v>
      </c>
      <c r="MQ108" s="193"/>
      <c r="MR108" s="193"/>
      <c r="MS108" s="193"/>
      <c r="MT108" s="123">
        <f t="shared" si="512"/>
        <v>0</v>
      </c>
      <c r="MU108" s="121">
        <f t="shared" si="558"/>
        <v>0</v>
      </c>
      <c r="MV108" s="17">
        <f t="shared" si="588"/>
        <v>0</v>
      </c>
      <c r="MW108" s="193">
        <f t="shared" si="453"/>
        <v>0</v>
      </c>
      <c r="MX108" s="194"/>
      <c r="MY108" s="194"/>
      <c r="MZ108" s="115">
        <f t="shared" si="485"/>
        <v>0</v>
      </c>
      <c r="NB108" s="193"/>
      <c r="NC108" s="193"/>
      <c r="ND108" s="194">
        <f t="shared" si="559"/>
        <v>0</v>
      </c>
      <c r="NE108" s="193"/>
      <c r="NF108" s="193"/>
      <c r="NG108" s="193"/>
      <c r="NH108" s="193"/>
      <c r="NI108" s="194">
        <f t="shared" si="532"/>
        <v>0</v>
      </c>
      <c r="NJ108" s="193"/>
      <c r="NK108" s="193"/>
      <c r="NL108" s="193"/>
      <c r="NM108" s="194">
        <f t="shared" si="410"/>
        <v>0</v>
      </c>
      <c r="NN108" s="193"/>
      <c r="NO108" s="193"/>
      <c r="NP108" s="193"/>
      <c r="NQ108" s="194">
        <f t="shared" si="513"/>
        <v>0</v>
      </c>
      <c r="NR108" s="193"/>
      <c r="NS108" s="193"/>
      <c r="NT108" s="193"/>
      <c r="NU108" s="194">
        <f t="shared" si="560"/>
        <v>0</v>
      </c>
      <c r="NV108" s="193"/>
      <c r="NW108" s="193"/>
      <c r="NX108" s="193"/>
      <c r="NY108" s="123">
        <f t="shared" si="454"/>
        <v>0</v>
      </c>
      <c r="NZ108" s="121">
        <f t="shared" si="589"/>
        <v>0</v>
      </c>
      <c r="OA108" s="193"/>
      <c r="OB108" s="193"/>
      <c r="OC108" s="193"/>
      <c r="OD108" s="194">
        <f t="shared" si="411"/>
        <v>0</v>
      </c>
      <c r="OE108" s="189"/>
      <c r="OF108" s="189"/>
      <c r="OG108" s="189"/>
      <c r="OH108" s="194">
        <f t="shared" si="514"/>
        <v>0</v>
      </c>
      <c r="OI108" s="193"/>
      <c r="OJ108" s="193"/>
      <c r="OK108" s="193"/>
      <c r="OL108" s="194">
        <f t="shared" si="561"/>
        <v>0</v>
      </c>
      <c r="OM108" s="193"/>
      <c r="ON108" s="193"/>
      <c r="OO108" s="193"/>
      <c r="OP108" s="123">
        <f t="shared" si="455"/>
        <v>0</v>
      </c>
      <c r="OQ108" s="122">
        <f t="shared" si="590"/>
        <v>0</v>
      </c>
      <c r="OR108" s="17">
        <f t="shared" si="591"/>
        <v>0</v>
      </c>
      <c r="OS108" s="193">
        <f t="shared" si="456"/>
        <v>0</v>
      </c>
      <c r="OT108" s="194"/>
      <c r="OU108" s="194"/>
      <c r="OV108" s="115">
        <f t="shared" si="515"/>
        <v>0</v>
      </c>
      <c r="OX108" s="193"/>
      <c r="OY108" s="193"/>
      <c r="OZ108" s="194">
        <f t="shared" si="562"/>
        <v>0</v>
      </c>
      <c r="PA108" s="193">
        <f t="shared" si="563"/>
        <v>0</v>
      </c>
      <c r="PB108" s="193"/>
      <c r="PC108" s="193"/>
      <c r="PD108" s="193"/>
      <c r="PE108" s="194">
        <f t="shared" si="564"/>
        <v>0</v>
      </c>
      <c r="PF108" s="193"/>
      <c r="PG108" s="193"/>
      <c r="PH108" s="193"/>
      <c r="PI108" s="194">
        <f t="shared" si="412"/>
        <v>0</v>
      </c>
      <c r="PJ108" s="193"/>
      <c r="PK108" s="193"/>
      <c r="PL108" s="193"/>
      <c r="PM108" s="194">
        <f t="shared" si="516"/>
        <v>0</v>
      </c>
      <c r="PN108" s="193"/>
      <c r="PO108" s="193"/>
      <c r="PP108" s="193"/>
      <c r="PQ108" s="194">
        <f t="shared" si="565"/>
        <v>0</v>
      </c>
      <c r="PR108" s="193"/>
      <c r="PS108" s="193"/>
      <c r="PT108" s="193"/>
      <c r="PU108" s="123">
        <f t="shared" si="457"/>
        <v>0</v>
      </c>
      <c r="PV108" s="121">
        <f t="shared" si="592"/>
        <v>0</v>
      </c>
      <c r="PW108" s="193"/>
      <c r="PX108" s="193"/>
      <c r="PY108" s="193"/>
      <c r="PZ108" s="194">
        <f t="shared" si="433"/>
        <v>0</v>
      </c>
      <c r="QA108" s="193"/>
      <c r="QB108" s="193"/>
      <c r="QC108" s="193"/>
      <c r="QD108" s="194">
        <f t="shared" si="434"/>
        <v>0</v>
      </c>
      <c r="QE108" s="193"/>
      <c r="QF108" s="193"/>
      <c r="QG108" s="193"/>
      <c r="QH108" s="194">
        <f t="shared" si="566"/>
        <v>0</v>
      </c>
      <c r="QI108" s="193"/>
      <c r="QJ108" s="193"/>
      <c r="QK108" s="193"/>
      <c r="QL108" s="123">
        <f t="shared" si="517"/>
        <v>0</v>
      </c>
      <c r="QM108" s="122">
        <f t="shared" si="593"/>
        <v>0</v>
      </c>
      <c r="QN108" s="17">
        <f t="shared" si="594"/>
        <v>0</v>
      </c>
      <c r="QO108" s="193">
        <f t="shared" si="458"/>
        <v>0</v>
      </c>
      <c r="QP108" s="194"/>
      <c r="QQ108" s="194"/>
      <c r="QR108" s="115">
        <f t="shared" si="486"/>
        <v>0</v>
      </c>
      <c r="QT108" s="193"/>
      <c r="QU108" s="193"/>
      <c r="QV108" s="194">
        <f t="shared" si="567"/>
        <v>0</v>
      </c>
      <c r="QW108" s="193">
        <f t="shared" si="568"/>
        <v>0</v>
      </c>
      <c r="QX108" s="193"/>
      <c r="QY108" s="193"/>
      <c r="QZ108" s="193"/>
      <c r="RA108" s="194">
        <f t="shared" si="569"/>
        <v>0</v>
      </c>
      <c r="RB108" s="193"/>
      <c r="RC108" s="193"/>
      <c r="RD108" s="193"/>
      <c r="RE108" s="194">
        <f t="shared" si="414"/>
        <v>0</v>
      </c>
      <c r="RF108" s="193"/>
      <c r="RG108" s="193"/>
      <c r="RH108" s="193"/>
      <c r="RI108" s="194">
        <f t="shared" si="518"/>
        <v>0</v>
      </c>
      <c r="RJ108" s="193"/>
      <c r="RK108" s="193"/>
      <c r="RL108" s="193"/>
      <c r="RM108" s="194">
        <f t="shared" si="570"/>
        <v>0</v>
      </c>
      <c r="RN108" s="193"/>
      <c r="RO108" s="193"/>
      <c r="RP108" s="193"/>
      <c r="RQ108" s="123">
        <f t="shared" si="519"/>
        <v>0</v>
      </c>
      <c r="RR108" s="121">
        <f t="shared" si="533"/>
        <v>0</v>
      </c>
      <c r="RS108" s="193"/>
      <c r="RT108" s="193"/>
      <c r="RU108" s="193"/>
      <c r="RV108" s="194">
        <f t="shared" si="435"/>
        <v>0</v>
      </c>
      <c r="RW108" s="193"/>
      <c r="RX108" s="193"/>
      <c r="RY108" s="193"/>
      <c r="RZ108" s="194">
        <f t="shared" si="436"/>
        <v>0</v>
      </c>
      <c r="SA108" s="193"/>
      <c r="SB108" s="193"/>
      <c r="SC108" s="193"/>
      <c r="SD108" s="194">
        <f t="shared" si="571"/>
        <v>0</v>
      </c>
      <c r="SE108" s="193"/>
      <c r="SF108" s="193"/>
      <c r="SG108" s="193"/>
      <c r="SH108" s="123">
        <f t="shared" si="520"/>
        <v>0</v>
      </c>
      <c r="SI108" s="122">
        <f t="shared" si="595"/>
        <v>0</v>
      </c>
      <c r="SJ108" s="17">
        <f t="shared" si="596"/>
        <v>0</v>
      </c>
      <c r="SK108" s="193">
        <f t="shared" si="459"/>
        <v>0</v>
      </c>
      <c r="SL108" s="194"/>
      <c r="SM108" s="194"/>
      <c r="SN108" s="115">
        <f t="shared" si="487"/>
        <v>0</v>
      </c>
      <c r="SP108" s="193"/>
      <c r="SQ108" s="193"/>
      <c r="SR108" s="194">
        <f t="shared" si="572"/>
        <v>0</v>
      </c>
      <c r="SS108" s="193">
        <f t="shared" si="573"/>
        <v>0</v>
      </c>
      <c r="ST108" s="193"/>
      <c r="SU108" s="193"/>
      <c r="SV108" s="193"/>
      <c r="SW108" s="194">
        <f t="shared" si="574"/>
        <v>0</v>
      </c>
      <c r="SX108" s="193"/>
      <c r="SY108" s="193"/>
      <c r="SZ108" s="193"/>
      <c r="TA108" s="194">
        <f t="shared" si="437"/>
        <v>0</v>
      </c>
      <c r="TB108" s="193"/>
      <c r="TC108" s="193"/>
      <c r="TD108" s="193"/>
      <c r="TE108" s="194">
        <f t="shared" si="438"/>
        <v>0</v>
      </c>
      <c r="TF108" s="193"/>
      <c r="TG108" s="193"/>
      <c r="TH108" s="193"/>
      <c r="TI108" s="194">
        <f t="shared" si="439"/>
        <v>0</v>
      </c>
      <c r="TJ108" s="193"/>
      <c r="TK108" s="193"/>
      <c r="TL108" s="193"/>
      <c r="TM108" s="123">
        <f t="shared" si="521"/>
        <v>0</v>
      </c>
      <c r="TN108" s="121">
        <f t="shared" si="440"/>
        <v>0</v>
      </c>
      <c r="TO108" s="193"/>
      <c r="TP108" s="193"/>
      <c r="TQ108" s="193"/>
      <c r="TR108" s="194">
        <f t="shared" si="441"/>
        <v>0</v>
      </c>
      <c r="TS108" s="193"/>
      <c r="TT108" s="193"/>
      <c r="TU108" s="193"/>
      <c r="TV108" s="194">
        <f t="shared" si="442"/>
        <v>0</v>
      </c>
      <c r="TW108" s="189"/>
      <c r="TX108" s="189"/>
      <c r="TY108" s="193"/>
      <c r="TZ108" s="194">
        <f t="shared" si="443"/>
        <v>0</v>
      </c>
      <c r="UA108" s="193"/>
      <c r="UB108" s="193"/>
      <c r="UC108" s="193"/>
      <c r="UD108" s="123">
        <f t="shared" si="522"/>
        <v>0</v>
      </c>
      <c r="UE108" s="122">
        <f t="shared" si="444"/>
        <v>0</v>
      </c>
      <c r="UF108" s="17">
        <f t="shared" si="597"/>
        <v>0</v>
      </c>
      <c r="UG108" s="193">
        <f t="shared" si="460"/>
        <v>0</v>
      </c>
      <c r="UH108" s="194"/>
      <c r="UI108" s="194"/>
      <c r="UJ108" s="194"/>
      <c r="UK108" s="115">
        <f t="shared" si="488"/>
        <v>0</v>
      </c>
      <c r="UL108" s="115">
        <f>CK108+EG108+GC108+HZ108+JV108+MD108+NZ108+PV108+RR108+TN108</f>
        <v>0</v>
      </c>
      <c r="UM108" s="115">
        <f>UL108-AF108</f>
        <v>0</v>
      </c>
      <c r="UN108" s="115">
        <f>DB108+EX108+GT108+IQ108+KO108+MU108+OQ108+QM108+SI108+UE108</f>
        <v>0</v>
      </c>
      <c r="UO108" s="115">
        <f>UN108-AW108</f>
        <v>0</v>
      </c>
      <c r="UP108" s="115"/>
      <c r="UQ108" s="115"/>
      <c r="UR108" s="115">
        <f>BU108+DQ108+FM108+HJ108+JF108+LN108+NJ108+PF108+RB108+SX108</f>
        <v>0</v>
      </c>
      <c r="US108" s="115">
        <f>UR108-P108</f>
        <v>0</v>
      </c>
      <c r="UT108" s="115"/>
      <c r="UU108" s="115"/>
      <c r="UV108" s="115"/>
      <c r="UW108" s="115">
        <f>H108</f>
        <v>0</v>
      </c>
      <c r="UX108" s="115">
        <f>AF108</f>
        <v>0</v>
      </c>
      <c r="UY108" s="115"/>
      <c r="UZ108" s="115"/>
      <c r="VA108" s="130">
        <f t="shared" si="575"/>
        <v>0</v>
      </c>
      <c r="VB108" s="193">
        <f>BM108+DI108+FE108+HB108+IX108+LF108+NB108+OX108+QT108+SP108</f>
        <v>0</v>
      </c>
      <c r="VC108" s="193">
        <f>BN108+DJ108+FF108+HC108+IY108+LG108+NC108+OY108+QU108+SQ108</f>
        <v>0</v>
      </c>
      <c r="VD108" s="194">
        <f t="shared" si="523"/>
        <v>0</v>
      </c>
      <c r="VE108" s="193">
        <f t="shared" si="534"/>
        <v>0</v>
      </c>
      <c r="VF108" s="193"/>
      <c r="VG108" s="193"/>
      <c r="VH108" s="193"/>
      <c r="VI108" s="194">
        <f t="shared" si="535"/>
        <v>0</v>
      </c>
      <c r="VJ108" s="193"/>
      <c r="VK108" s="193"/>
      <c r="VL108" s="193"/>
      <c r="VM108" s="194">
        <f t="shared" si="418"/>
        <v>0</v>
      </c>
      <c r="VN108" s="193"/>
      <c r="VO108" s="193"/>
      <c r="VP108" s="193"/>
      <c r="VQ108" s="194">
        <f t="shared" si="524"/>
        <v>0</v>
      </c>
      <c r="VR108" s="193"/>
      <c r="VS108" s="193"/>
      <c r="VT108" s="193"/>
      <c r="VU108" s="194">
        <f t="shared" si="576"/>
        <v>0</v>
      </c>
      <c r="VV108" s="193"/>
      <c r="VW108" s="193"/>
      <c r="VX108" s="193"/>
      <c r="VY108" s="193"/>
      <c r="VZ108" s="121">
        <f t="shared" si="598"/>
        <v>0</v>
      </c>
      <c r="WA108" s="193"/>
      <c r="WB108" s="193"/>
      <c r="WC108" s="193"/>
      <c r="WD108" s="194">
        <f t="shared" si="419"/>
        <v>0</v>
      </c>
      <c r="WE108" s="189"/>
      <c r="WF108" s="189"/>
      <c r="WG108" s="189"/>
      <c r="WH108" s="194">
        <f t="shared" si="525"/>
        <v>0</v>
      </c>
      <c r="WI108" s="189"/>
      <c r="WJ108" s="189"/>
      <c r="WK108" s="193"/>
      <c r="WL108" s="194">
        <f t="shared" si="577"/>
        <v>0</v>
      </c>
      <c r="WM108" s="193"/>
      <c r="WN108" s="193"/>
      <c r="WO108" s="193"/>
      <c r="WP108" s="193"/>
      <c r="WQ108" s="122">
        <f t="shared" si="599"/>
        <v>0</v>
      </c>
      <c r="WR108" s="129">
        <f t="shared" si="600"/>
        <v>0</v>
      </c>
      <c r="WS108" s="120"/>
      <c r="WT108" s="194"/>
      <c r="WU108" s="194"/>
      <c r="WV108" s="115">
        <f t="shared" si="526"/>
        <v>0</v>
      </c>
      <c r="WY108" s="115">
        <f>VI108-BT108-DP108-FL108-HI108-JE108-LM108-NI108-PE108-RA108-SW108</f>
        <v>0</v>
      </c>
      <c r="WZ108" s="115">
        <f>VD108-BO108-DK108-FG108-HD108-IZ108-LH108-ND108-OZ108-QV108-SR108</f>
        <v>0</v>
      </c>
    </row>
    <row r="109" spans="1:624" s="116" customFormat="1" ht="12.75" hidden="1" customHeight="1" x14ac:dyDescent="0.25">
      <c r="A109" s="444"/>
      <c r="B109" s="416" t="s">
        <v>208</v>
      </c>
      <c r="C109" s="415"/>
      <c r="D109" s="415"/>
      <c r="E109" s="415"/>
      <c r="F109" s="249"/>
      <c r="G109" s="334"/>
      <c r="H109" s="250">
        <f>BM109+DI109+FE109+HB109+IX109+LF109+NB109+OX109+QT109+SP109</f>
        <v>0</v>
      </c>
      <c r="I109" s="250">
        <f>BN109+DJ109+FF109+HC109+IY109+LG109+NC109+OY109+QU109+SQ109</f>
        <v>0</v>
      </c>
      <c r="J109" s="238">
        <f t="shared" si="536"/>
        <v>0</v>
      </c>
      <c r="K109" s="250">
        <f t="shared" si="537"/>
        <v>0</v>
      </c>
      <c r="L109" s="250"/>
      <c r="M109" s="250"/>
      <c r="N109" s="250"/>
      <c r="O109" s="238">
        <f t="shared" si="538"/>
        <v>0</v>
      </c>
      <c r="P109" s="250">
        <f>BU109+DQ109+FM109+HJ109+JF109+LN109+NJ109+PF109+RB109+SX109</f>
        <v>0</v>
      </c>
      <c r="Q109" s="250">
        <f>BV109+DR109+FN109+HK109+JG109+LO109+NK109+PG109+RC109+SY109</f>
        <v>0</v>
      </c>
      <c r="R109" s="250">
        <f>BW109+DS109+FO109+HL109+JH109+LP109+NL109+PH109+RD109+SZ109</f>
        <v>0</v>
      </c>
      <c r="S109" s="238">
        <f t="shared" si="492"/>
        <v>0</v>
      </c>
      <c r="T109" s="250">
        <f>BY109+DU109+FQ109+HN109+JJ109+LR109+NN109+PJ109+RF109+TB109</f>
        <v>0</v>
      </c>
      <c r="U109" s="250">
        <f>BZ109+DV109+FR109+HO109+JK109+LS109+NO109+PK109+RG109+TC109</f>
        <v>0</v>
      </c>
      <c r="V109" s="250">
        <f>CA109+DW109+FS109+HP109+JL109+LT109+NP109+PL109+RH109+TD109</f>
        <v>0</v>
      </c>
      <c r="W109" s="238">
        <f t="shared" si="493"/>
        <v>0</v>
      </c>
      <c r="X109" s="250">
        <f>CC109+DY109+FU109+HR109+JN109+LV109+NR109+PN109+RJ109+TF109</f>
        <v>0</v>
      </c>
      <c r="Y109" s="250">
        <f>CD109+DZ109+FV109+HS109+JO109+LW109+NS109+PO109+RK109+TG109</f>
        <v>0</v>
      </c>
      <c r="Z109" s="250">
        <f>CE109+EA109+FW109+HT109+JP109+LX109+NT109+PP109+RL109+TH109</f>
        <v>0</v>
      </c>
      <c r="AA109" s="238">
        <f t="shared" si="494"/>
        <v>0</v>
      </c>
      <c r="AB109" s="250">
        <f>CG109+EC109+FY109+HV109+JR109+LZ109+NV109+PR109+RN109+TJ109</f>
        <v>0</v>
      </c>
      <c r="AC109" s="250">
        <f>CH109+ED109+FZ109+HW109+JS109+MA109+NW109+PS109+RO109+TK109</f>
        <v>0</v>
      </c>
      <c r="AD109" s="250">
        <f>CI109+EE109+GA109+HX109+JT109+MB109+NX109+PT109+RP109+TL109</f>
        <v>0</v>
      </c>
      <c r="AE109" s="250">
        <f t="shared" si="495"/>
        <v>0</v>
      </c>
      <c r="AF109" s="238">
        <f t="shared" si="527"/>
        <v>0</v>
      </c>
      <c r="AG109" s="250">
        <f>CL109+EH109+GD109+IA109+JW109+ME109+OA109+PW109+RS109+TO109</f>
        <v>0</v>
      </c>
      <c r="AH109" s="250">
        <f>CM109+EI109+GE109+IB109+JZ109+MF109+OB109+PX109+RT109+TP109</f>
        <v>0</v>
      </c>
      <c r="AI109" s="250">
        <f>CN109+EJ109+GF109+IC109+KA109+MG109+OC109+PY109+RU109+TQ109</f>
        <v>0</v>
      </c>
      <c r="AJ109" s="238">
        <f t="shared" si="496"/>
        <v>0</v>
      </c>
      <c r="AK109" s="250">
        <f>CP109+EL109+GH109+IE109+KC109+MI109+OE109+QA109+RW109+TS109</f>
        <v>0</v>
      </c>
      <c r="AL109" s="250">
        <f>CQ109+EM109+GI109+IF109+KD109+MJ109+OF109+QB109+RX109+TT109</f>
        <v>0</v>
      </c>
      <c r="AM109" s="250">
        <f>CR109+EN109+GJ109+IG109+KE109+MK109+OG109+QC109+RY109+TU109</f>
        <v>0</v>
      </c>
      <c r="AN109" s="238">
        <f t="shared" si="497"/>
        <v>0</v>
      </c>
      <c r="AO109" s="250">
        <f>CT109+EP109+GL109+II109+KG109+MM109+OI109+QE109+SA109+TW109</f>
        <v>0</v>
      </c>
      <c r="AP109" s="250">
        <f>CU109+EQ109+GM109+IJ109+KH109+MN109+OJ109+QF109+SB109+TX109</f>
        <v>0</v>
      </c>
      <c r="AQ109" s="250">
        <f>CV109+ER109+GN109+IK109+KI109+MO109+OK109+QG109+SC109+TY109</f>
        <v>0</v>
      </c>
      <c r="AR109" s="238">
        <f t="shared" si="498"/>
        <v>0</v>
      </c>
      <c r="AS109" s="250">
        <f>CX109+ET109+GP109+IM109+KK109+MQ109+OM109+QI109+SE109+UA109</f>
        <v>0</v>
      </c>
      <c r="AT109" s="250">
        <f>CY109+EU109+GQ109+IN109+KL109+MR109+ON109+QJ109+SF109+UB109</f>
        <v>0</v>
      </c>
      <c r="AU109" s="250">
        <f>CZ109+EV109+GR109+IO109+KM109+MS109+OO109+QK109+SG109+UC109</f>
        <v>0</v>
      </c>
      <c r="AV109" s="238">
        <f t="shared" si="499"/>
        <v>0</v>
      </c>
      <c r="AW109" s="238">
        <f t="shared" si="528"/>
        <v>0</v>
      </c>
      <c r="AX109" s="250">
        <f t="shared" si="461"/>
        <v>0</v>
      </c>
      <c r="AY109" s="238">
        <f t="shared" si="529"/>
        <v>0</v>
      </c>
      <c r="AZ109" s="238">
        <f>DE109+FA109+GW109+IT109+KR109+MX109+OT109+QP109+SL109+UH109</f>
        <v>0</v>
      </c>
      <c r="BA109" s="238">
        <f>DF109+FB109+GX109+IU109+KS109+MY109+OU109+QQ109+SM109+UI109</f>
        <v>0</v>
      </c>
      <c r="BB109" s="239">
        <f>CK109+EG109+GC109+HZ109+JV109+MD109+NZ109+PV109+RR109+TN109</f>
        <v>0</v>
      </c>
      <c r="BC109" s="239">
        <f t="shared" si="450"/>
        <v>0</v>
      </c>
      <c r="BD109" s="238">
        <f>AZ109-DE109-FA109-GW109-IT109-KR109-MX109-OT109-QP109-SL109-UH109</f>
        <v>0</v>
      </c>
      <c r="BE109" s="240"/>
      <c r="BF109" s="241">
        <f t="shared" si="449"/>
        <v>0</v>
      </c>
      <c r="BG109" s="241">
        <f t="shared" si="451"/>
        <v>0</v>
      </c>
      <c r="BH109" s="242"/>
      <c r="BI109" s="242"/>
      <c r="BJ109" s="241"/>
      <c r="BK109" s="285"/>
      <c r="BL109" s="251">
        <f>DI109+FE109+HB109+IX109+LF109+NB109+OX109+QT109+SP109</f>
        <v>0</v>
      </c>
      <c r="BM109" s="285"/>
      <c r="BN109" s="251"/>
      <c r="BO109" s="238">
        <f t="shared" si="539"/>
        <v>0</v>
      </c>
      <c r="BP109" s="251">
        <f t="shared" si="540"/>
        <v>0</v>
      </c>
      <c r="BQ109" s="251"/>
      <c r="BR109" s="251"/>
      <c r="BS109" s="251"/>
      <c r="BT109" s="238">
        <f t="shared" si="541"/>
        <v>0</v>
      </c>
      <c r="BU109" s="251"/>
      <c r="BV109" s="251"/>
      <c r="BW109" s="251"/>
      <c r="BX109" s="238">
        <f t="shared" si="462"/>
        <v>0</v>
      </c>
      <c r="BY109" s="251"/>
      <c r="BZ109" s="251"/>
      <c r="CA109" s="251"/>
      <c r="CB109" s="238">
        <f t="shared" si="463"/>
        <v>0</v>
      </c>
      <c r="CC109" s="251"/>
      <c r="CD109" s="251"/>
      <c r="CE109" s="251"/>
      <c r="CF109" s="238">
        <f t="shared" si="464"/>
        <v>0</v>
      </c>
      <c r="CG109" s="251"/>
      <c r="CH109" s="251"/>
      <c r="CI109" s="251"/>
      <c r="CJ109" s="251">
        <f t="shared" si="542"/>
        <v>0</v>
      </c>
      <c r="CK109" s="238">
        <f t="shared" si="465"/>
        <v>0</v>
      </c>
      <c r="CL109" s="251"/>
      <c r="CM109" s="251"/>
      <c r="CN109" s="251"/>
      <c r="CO109" s="238">
        <f t="shared" si="427"/>
        <v>0</v>
      </c>
      <c r="CP109" s="251"/>
      <c r="CQ109" s="251"/>
      <c r="CR109" s="251"/>
      <c r="CS109" s="238">
        <f t="shared" si="428"/>
        <v>0</v>
      </c>
      <c r="CT109" s="251"/>
      <c r="CU109" s="251"/>
      <c r="CV109" s="251"/>
      <c r="CW109" s="238">
        <f t="shared" si="445"/>
        <v>0</v>
      </c>
      <c r="CX109" s="251"/>
      <c r="CY109" s="251"/>
      <c r="CZ109" s="251"/>
      <c r="DA109" s="251">
        <f t="shared" si="543"/>
        <v>0</v>
      </c>
      <c r="DB109" s="238">
        <f t="shared" si="530"/>
        <v>0</v>
      </c>
      <c r="DC109" s="251"/>
      <c r="DD109" s="251">
        <f t="shared" si="466"/>
        <v>0</v>
      </c>
      <c r="DE109" s="238"/>
      <c r="DF109" s="238"/>
      <c r="DG109" s="243">
        <f t="shared" si="467"/>
        <v>0</v>
      </c>
      <c r="DH109" s="244"/>
      <c r="DI109" s="250"/>
      <c r="DJ109" s="250"/>
      <c r="DK109" s="250">
        <f t="shared" si="544"/>
        <v>0</v>
      </c>
      <c r="DL109" s="250">
        <f t="shared" si="545"/>
        <v>0</v>
      </c>
      <c r="DM109" s="250"/>
      <c r="DN109" s="250"/>
      <c r="DO109" s="250"/>
      <c r="DP109" s="238">
        <f t="shared" si="546"/>
        <v>0</v>
      </c>
      <c r="DQ109" s="250"/>
      <c r="DR109" s="250"/>
      <c r="DS109" s="250"/>
      <c r="DT109" s="238">
        <f t="shared" si="468"/>
        <v>0</v>
      </c>
      <c r="DU109" s="250"/>
      <c r="DV109" s="250"/>
      <c r="DW109" s="250"/>
      <c r="DX109" s="238">
        <f t="shared" si="500"/>
        <v>0</v>
      </c>
      <c r="DY109" s="250"/>
      <c r="DZ109" s="250"/>
      <c r="EA109" s="250"/>
      <c r="EB109" s="238">
        <f t="shared" si="501"/>
        <v>0</v>
      </c>
      <c r="EC109" s="250"/>
      <c r="ED109" s="250"/>
      <c r="EE109" s="250"/>
      <c r="EF109" s="265">
        <f t="shared" si="469"/>
        <v>0</v>
      </c>
      <c r="EG109" s="259">
        <f t="shared" si="578"/>
        <v>0</v>
      </c>
      <c r="EH109" s="250"/>
      <c r="EI109" s="250"/>
      <c r="EJ109" s="250"/>
      <c r="EK109" s="238">
        <f t="shared" si="470"/>
        <v>0</v>
      </c>
      <c r="EL109" s="250"/>
      <c r="EM109" s="250"/>
      <c r="EN109" s="250"/>
      <c r="EO109" s="238">
        <f t="shared" si="471"/>
        <v>0</v>
      </c>
      <c r="EP109" s="250"/>
      <c r="EQ109" s="250"/>
      <c r="ER109" s="250"/>
      <c r="ES109" s="238">
        <f t="shared" si="502"/>
        <v>0</v>
      </c>
      <c r="ET109" s="250"/>
      <c r="EU109" s="250"/>
      <c r="EV109" s="250"/>
      <c r="EW109" s="265">
        <f t="shared" si="472"/>
        <v>0</v>
      </c>
      <c r="EX109" s="260">
        <f t="shared" si="579"/>
        <v>0</v>
      </c>
      <c r="EY109" s="238">
        <f t="shared" si="580"/>
        <v>0</v>
      </c>
      <c r="EZ109" s="250">
        <f t="shared" si="473"/>
        <v>0</v>
      </c>
      <c r="FA109" s="238"/>
      <c r="FB109" s="238"/>
      <c r="FC109" s="246">
        <f t="shared" si="474"/>
        <v>0</v>
      </c>
      <c r="FD109" s="244"/>
      <c r="FE109" s="250"/>
      <c r="FF109" s="250"/>
      <c r="FG109" s="250">
        <f t="shared" si="547"/>
        <v>0</v>
      </c>
      <c r="FH109" s="250">
        <f t="shared" si="548"/>
        <v>0</v>
      </c>
      <c r="FI109" s="250"/>
      <c r="FJ109" s="250"/>
      <c r="FK109" s="250"/>
      <c r="FL109" s="238">
        <f t="shared" si="549"/>
        <v>0</v>
      </c>
      <c r="FM109" s="250"/>
      <c r="FN109" s="250"/>
      <c r="FO109" s="250"/>
      <c r="FP109" s="238">
        <f t="shared" si="475"/>
        <v>0</v>
      </c>
      <c r="FQ109" s="250"/>
      <c r="FR109" s="250"/>
      <c r="FS109" s="250"/>
      <c r="FT109" s="238">
        <f t="shared" si="503"/>
        <v>0</v>
      </c>
      <c r="FU109" s="250"/>
      <c r="FV109" s="250"/>
      <c r="FW109" s="250"/>
      <c r="FX109" s="238">
        <f t="shared" si="504"/>
        <v>0</v>
      </c>
      <c r="FY109" s="250"/>
      <c r="FZ109" s="250"/>
      <c r="GA109" s="250"/>
      <c r="GB109" s="265">
        <f t="shared" si="476"/>
        <v>0</v>
      </c>
      <c r="GC109" s="259">
        <f t="shared" si="581"/>
        <v>0</v>
      </c>
      <c r="GD109" s="250"/>
      <c r="GE109" s="250"/>
      <c r="GF109" s="250"/>
      <c r="GG109" s="238">
        <f t="shared" si="477"/>
        <v>0</v>
      </c>
      <c r="GH109" s="267"/>
      <c r="GI109" s="267"/>
      <c r="GJ109" s="267"/>
      <c r="GK109" s="238">
        <f t="shared" si="505"/>
        <v>0</v>
      </c>
      <c r="GL109" s="267"/>
      <c r="GM109" s="267"/>
      <c r="GN109" s="250"/>
      <c r="GO109" s="238">
        <f t="shared" si="506"/>
        <v>0</v>
      </c>
      <c r="GP109" s="250"/>
      <c r="GQ109" s="250"/>
      <c r="GR109" s="250"/>
      <c r="GS109" s="265">
        <f t="shared" si="478"/>
        <v>0</v>
      </c>
      <c r="GT109" s="260">
        <f t="shared" si="582"/>
        <v>0</v>
      </c>
      <c r="GU109" s="238">
        <f t="shared" si="583"/>
        <v>0</v>
      </c>
      <c r="GV109" s="250">
        <f t="shared" si="479"/>
        <v>0</v>
      </c>
      <c r="GW109" s="238"/>
      <c r="GX109" s="238"/>
      <c r="GY109" s="246">
        <f t="shared" si="480"/>
        <v>0</v>
      </c>
      <c r="GZ109" s="244"/>
      <c r="HA109" s="244"/>
      <c r="HB109" s="250"/>
      <c r="HC109" s="250"/>
      <c r="HD109" s="250">
        <f t="shared" si="584"/>
        <v>0</v>
      </c>
      <c r="HE109" s="250">
        <f t="shared" si="550"/>
        <v>0</v>
      </c>
      <c r="HF109" s="250"/>
      <c r="HG109" s="250"/>
      <c r="HH109" s="238"/>
      <c r="HI109" s="238">
        <f t="shared" si="551"/>
        <v>0</v>
      </c>
      <c r="HJ109" s="250"/>
      <c r="HK109" s="250"/>
      <c r="HL109" s="250"/>
      <c r="HM109" s="238">
        <f t="shared" si="481"/>
        <v>0</v>
      </c>
      <c r="HN109" s="250"/>
      <c r="HO109" s="250"/>
      <c r="HP109" s="250"/>
      <c r="HQ109" s="238">
        <f t="shared" si="507"/>
        <v>0</v>
      </c>
      <c r="HR109" s="250"/>
      <c r="HS109" s="250"/>
      <c r="HT109" s="250"/>
      <c r="HU109" s="238">
        <f t="shared" si="552"/>
        <v>0</v>
      </c>
      <c r="HV109" s="250"/>
      <c r="HW109" s="250"/>
      <c r="HX109" s="250"/>
      <c r="HY109" s="265">
        <f t="shared" si="482"/>
        <v>0</v>
      </c>
      <c r="HZ109" s="259">
        <f t="shared" si="585"/>
        <v>0</v>
      </c>
      <c r="IA109" s="250"/>
      <c r="IB109" s="250"/>
      <c r="IC109" s="250"/>
      <c r="ID109" s="238">
        <f t="shared" si="483"/>
        <v>0</v>
      </c>
      <c r="IE109" s="250"/>
      <c r="IF109" s="250"/>
      <c r="IG109" s="250"/>
      <c r="IH109" s="238">
        <f t="shared" si="508"/>
        <v>0</v>
      </c>
      <c r="II109" s="250"/>
      <c r="IJ109" s="250"/>
      <c r="IK109" s="250"/>
      <c r="IL109" s="238">
        <f t="shared" si="553"/>
        <v>0</v>
      </c>
      <c r="IM109" s="250"/>
      <c r="IN109" s="250"/>
      <c r="IO109" s="250"/>
      <c r="IP109" s="265">
        <f t="shared" si="509"/>
        <v>0</v>
      </c>
      <c r="IQ109" s="260">
        <f t="shared" si="586"/>
        <v>0</v>
      </c>
      <c r="IR109" s="238">
        <f t="shared" si="587"/>
        <v>0</v>
      </c>
      <c r="IS109" s="250">
        <f t="shared" si="484"/>
        <v>0</v>
      </c>
      <c r="IT109" s="238"/>
      <c r="IU109" s="238"/>
      <c r="IV109" s="246">
        <f t="shared" si="510"/>
        <v>0</v>
      </c>
      <c r="IW109" s="244"/>
      <c r="IX109" s="254"/>
      <c r="IY109" s="254"/>
      <c r="IZ109" s="247"/>
      <c r="JA109" s="254"/>
      <c r="JB109" s="254"/>
      <c r="JC109" s="254"/>
      <c r="JD109" s="254"/>
      <c r="JE109" s="254"/>
      <c r="JF109" s="254"/>
      <c r="JG109" s="254"/>
      <c r="JH109" s="254"/>
      <c r="JI109" s="247">
        <f t="shared" si="394"/>
        <v>0</v>
      </c>
      <c r="JJ109" s="254"/>
      <c r="JK109" s="254"/>
      <c r="JL109" s="254"/>
      <c r="JM109" s="247"/>
      <c r="JN109" s="254"/>
      <c r="JO109" s="254"/>
      <c r="JP109" s="254"/>
      <c r="JQ109" s="247">
        <f t="shared" si="393"/>
        <v>0</v>
      </c>
      <c r="JR109" s="254"/>
      <c r="JS109" s="254"/>
      <c r="JT109" s="254"/>
      <c r="JU109" s="270"/>
      <c r="JV109" s="261">
        <f t="shared" si="395"/>
        <v>0</v>
      </c>
      <c r="JW109" s="558"/>
      <c r="JX109" s="588"/>
      <c r="JY109" s="589"/>
      <c r="JZ109" s="571"/>
      <c r="KA109" s="254"/>
      <c r="KB109" s="247">
        <f>JW109+JZ109+KA109</f>
        <v>0</v>
      </c>
      <c r="KC109" s="254"/>
      <c r="KD109" s="254"/>
      <c r="KE109" s="254"/>
      <c r="KF109" s="247"/>
      <c r="KG109" s="254"/>
      <c r="KH109" s="254"/>
      <c r="KI109" s="254"/>
      <c r="KJ109" s="247">
        <f t="shared" si="396"/>
        <v>0</v>
      </c>
      <c r="KK109" s="254"/>
      <c r="KL109" s="254"/>
      <c r="KM109" s="254"/>
      <c r="KN109" s="270"/>
      <c r="KO109" s="262">
        <f>JI109+KF109+KJ109+KN109</f>
        <v>0</v>
      </c>
      <c r="KP109" s="247"/>
      <c r="KQ109" s="254">
        <f>JE109-JV109</f>
        <v>0</v>
      </c>
      <c r="KR109" s="247"/>
      <c r="KS109" s="248"/>
      <c r="KT109" s="211">
        <f>JV109-KO109</f>
        <v>0</v>
      </c>
      <c r="KU109" s="211"/>
      <c r="KV109" s="211"/>
      <c r="KW109" s="211"/>
      <c r="KX109" s="211"/>
      <c r="KY109" s="211"/>
      <c r="KZ109" s="211"/>
      <c r="LA109" s="211"/>
      <c r="LB109" s="211"/>
      <c r="LC109" s="211"/>
      <c r="LD109" s="211"/>
      <c r="LF109" s="193"/>
      <c r="LG109" s="193"/>
      <c r="LH109" s="194">
        <f t="shared" si="531"/>
        <v>0</v>
      </c>
      <c r="LI109" s="193">
        <f t="shared" si="554"/>
        <v>0</v>
      </c>
      <c r="LJ109" s="193"/>
      <c r="LK109" s="193"/>
      <c r="LL109" s="193"/>
      <c r="LM109" s="194">
        <f t="shared" si="555"/>
        <v>0</v>
      </c>
      <c r="LN109" s="193"/>
      <c r="LO109" s="193"/>
      <c r="LP109" s="193"/>
      <c r="LQ109" s="194">
        <f t="shared" si="408"/>
        <v>0</v>
      </c>
      <c r="LR109" s="193"/>
      <c r="LS109" s="193"/>
      <c r="LT109" s="193"/>
      <c r="LU109" s="194">
        <f t="shared" si="511"/>
        <v>0</v>
      </c>
      <c r="LV109" s="193"/>
      <c r="LW109" s="193"/>
      <c r="LX109" s="193"/>
      <c r="LY109" s="194">
        <f t="shared" si="556"/>
        <v>0</v>
      </c>
      <c r="LZ109" s="193"/>
      <c r="MA109" s="193"/>
      <c r="MB109" s="193"/>
      <c r="MC109" s="123">
        <f t="shared" si="452"/>
        <v>0</v>
      </c>
      <c r="MD109" s="121">
        <f t="shared" si="557"/>
        <v>0</v>
      </c>
      <c r="ME109" s="193"/>
      <c r="MF109" s="193"/>
      <c r="MG109" s="193"/>
      <c r="MH109" s="194">
        <f t="shared" si="429"/>
        <v>0</v>
      </c>
      <c r="MI109" s="193"/>
      <c r="MJ109" s="193"/>
      <c r="MK109" s="193"/>
      <c r="ML109" s="194">
        <f t="shared" si="430"/>
        <v>0</v>
      </c>
      <c r="MM109" s="193"/>
      <c r="MN109" s="193"/>
      <c r="MO109" s="193"/>
      <c r="MP109" s="194">
        <f t="shared" si="491"/>
        <v>0</v>
      </c>
      <c r="MQ109" s="193"/>
      <c r="MR109" s="193"/>
      <c r="MS109" s="193"/>
      <c r="MT109" s="123">
        <f t="shared" si="512"/>
        <v>0</v>
      </c>
      <c r="MU109" s="121">
        <f t="shared" si="558"/>
        <v>0</v>
      </c>
      <c r="MV109" s="17">
        <f t="shared" si="588"/>
        <v>0</v>
      </c>
      <c r="MW109" s="193">
        <f t="shared" si="453"/>
        <v>0</v>
      </c>
      <c r="MX109" s="194"/>
      <c r="MY109" s="194"/>
      <c r="MZ109" s="115">
        <f t="shared" si="485"/>
        <v>0</v>
      </c>
      <c r="NB109" s="193"/>
      <c r="NC109" s="193"/>
      <c r="ND109" s="194">
        <f t="shared" si="559"/>
        <v>0</v>
      </c>
      <c r="NE109" s="193"/>
      <c r="NF109" s="193"/>
      <c r="NG109" s="193"/>
      <c r="NH109" s="193"/>
      <c r="NI109" s="194">
        <f t="shared" si="532"/>
        <v>0</v>
      </c>
      <c r="NJ109" s="193"/>
      <c r="NK109" s="193"/>
      <c r="NL109" s="193"/>
      <c r="NM109" s="194">
        <f t="shared" si="410"/>
        <v>0</v>
      </c>
      <c r="NN109" s="193"/>
      <c r="NO109" s="193"/>
      <c r="NP109" s="193"/>
      <c r="NQ109" s="194">
        <f t="shared" si="513"/>
        <v>0</v>
      </c>
      <c r="NR109" s="193"/>
      <c r="NS109" s="193"/>
      <c r="NT109" s="193"/>
      <c r="NU109" s="194">
        <f t="shared" si="560"/>
        <v>0</v>
      </c>
      <c r="NV109" s="193"/>
      <c r="NW109" s="193"/>
      <c r="NX109" s="193"/>
      <c r="NY109" s="123">
        <f t="shared" si="454"/>
        <v>0</v>
      </c>
      <c r="NZ109" s="121">
        <f t="shared" si="589"/>
        <v>0</v>
      </c>
      <c r="OA109" s="193"/>
      <c r="OB109" s="193"/>
      <c r="OC109" s="193"/>
      <c r="OD109" s="194">
        <f t="shared" si="411"/>
        <v>0</v>
      </c>
      <c r="OE109" s="189"/>
      <c r="OF109" s="189"/>
      <c r="OG109" s="189"/>
      <c r="OH109" s="194">
        <f t="shared" si="514"/>
        <v>0</v>
      </c>
      <c r="OI109" s="193"/>
      <c r="OJ109" s="193"/>
      <c r="OK109" s="193"/>
      <c r="OL109" s="194">
        <f t="shared" si="561"/>
        <v>0</v>
      </c>
      <c r="OM109" s="193"/>
      <c r="ON109" s="193"/>
      <c r="OO109" s="193"/>
      <c r="OP109" s="123">
        <f t="shared" si="455"/>
        <v>0</v>
      </c>
      <c r="OQ109" s="122">
        <f t="shared" si="590"/>
        <v>0</v>
      </c>
      <c r="OR109" s="17">
        <f t="shared" si="591"/>
        <v>0</v>
      </c>
      <c r="OS109" s="193">
        <f t="shared" si="456"/>
        <v>0</v>
      </c>
      <c r="OT109" s="194"/>
      <c r="OU109" s="194"/>
      <c r="OV109" s="115">
        <f t="shared" si="515"/>
        <v>0</v>
      </c>
      <c r="OX109" s="193"/>
      <c r="OY109" s="193"/>
      <c r="OZ109" s="194">
        <f t="shared" si="562"/>
        <v>0</v>
      </c>
      <c r="PA109" s="193">
        <f t="shared" si="563"/>
        <v>0</v>
      </c>
      <c r="PB109" s="193"/>
      <c r="PC109" s="193"/>
      <c r="PD109" s="193"/>
      <c r="PE109" s="194">
        <f t="shared" si="564"/>
        <v>0</v>
      </c>
      <c r="PF109" s="193"/>
      <c r="PG109" s="193"/>
      <c r="PH109" s="193"/>
      <c r="PI109" s="194">
        <f t="shared" si="412"/>
        <v>0</v>
      </c>
      <c r="PJ109" s="193"/>
      <c r="PK109" s="193"/>
      <c r="PL109" s="193"/>
      <c r="PM109" s="194">
        <f t="shared" si="516"/>
        <v>0</v>
      </c>
      <c r="PN109" s="193"/>
      <c r="PO109" s="193"/>
      <c r="PP109" s="193"/>
      <c r="PQ109" s="194">
        <f t="shared" si="565"/>
        <v>0</v>
      </c>
      <c r="PR109" s="193"/>
      <c r="PS109" s="193"/>
      <c r="PT109" s="193"/>
      <c r="PU109" s="123">
        <f t="shared" si="457"/>
        <v>0</v>
      </c>
      <c r="PV109" s="121">
        <f t="shared" si="592"/>
        <v>0</v>
      </c>
      <c r="PW109" s="193"/>
      <c r="PX109" s="193"/>
      <c r="PY109" s="193"/>
      <c r="PZ109" s="194">
        <f t="shared" si="433"/>
        <v>0</v>
      </c>
      <c r="QA109" s="193"/>
      <c r="QB109" s="193"/>
      <c r="QC109" s="193"/>
      <c r="QD109" s="194">
        <f t="shared" si="434"/>
        <v>0</v>
      </c>
      <c r="QE109" s="193"/>
      <c r="QF109" s="193"/>
      <c r="QG109" s="193"/>
      <c r="QH109" s="194">
        <f t="shared" si="566"/>
        <v>0</v>
      </c>
      <c r="QI109" s="193"/>
      <c r="QJ109" s="193"/>
      <c r="QK109" s="193"/>
      <c r="QL109" s="123">
        <f t="shared" si="517"/>
        <v>0</v>
      </c>
      <c r="QM109" s="122">
        <f t="shared" si="593"/>
        <v>0</v>
      </c>
      <c r="QN109" s="17">
        <f t="shared" si="594"/>
        <v>0</v>
      </c>
      <c r="QO109" s="193">
        <f t="shared" si="458"/>
        <v>0</v>
      </c>
      <c r="QP109" s="194"/>
      <c r="QQ109" s="194"/>
      <c r="QR109" s="115">
        <f t="shared" si="486"/>
        <v>0</v>
      </c>
      <c r="QT109" s="193"/>
      <c r="QU109" s="193"/>
      <c r="QV109" s="194">
        <f t="shared" si="567"/>
        <v>0</v>
      </c>
      <c r="QW109" s="193">
        <f t="shared" si="568"/>
        <v>0</v>
      </c>
      <c r="QX109" s="193"/>
      <c r="QY109" s="193"/>
      <c r="QZ109" s="193"/>
      <c r="RA109" s="194">
        <f t="shared" si="569"/>
        <v>0</v>
      </c>
      <c r="RB109" s="193"/>
      <c r="RC109" s="193"/>
      <c r="RD109" s="193"/>
      <c r="RE109" s="194">
        <f t="shared" si="414"/>
        <v>0</v>
      </c>
      <c r="RF109" s="193"/>
      <c r="RG109" s="193"/>
      <c r="RH109" s="193"/>
      <c r="RI109" s="194">
        <f t="shared" si="518"/>
        <v>0</v>
      </c>
      <c r="RJ109" s="193"/>
      <c r="RK109" s="193"/>
      <c r="RL109" s="193"/>
      <c r="RM109" s="194">
        <f t="shared" si="570"/>
        <v>0</v>
      </c>
      <c r="RN109" s="193"/>
      <c r="RO109" s="193"/>
      <c r="RP109" s="193"/>
      <c r="RQ109" s="123">
        <f t="shared" si="519"/>
        <v>0</v>
      </c>
      <c r="RR109" s="121">
        <f t="shared" si="533"/>
        <v>0</v>
      </c>
      <c r="RS109" s="193"/>
      <c r="RT109" s="193"/>
      <c r="RU109" s="193"/>
      <c r="RV109" s="194">
        <f t="shared" si="435"/>
        <v>0</v>
      </c>
      <c r="RW109" s="193"/>
      <c r="RX109" s="193"/>
      <c r="RY109" s="193"/>
      <c r="RZ109" s="194">
        <f t="shared" si="436"/>
        <v>0</v>
      </c>
      <c r="SA109" s="193"/>
      <c r="SB109" s="193"/>
      <c r="SC109" s="193"/>
      <c r="SD109" s="194">
        <f t="shared" si="571"/>
        <v>0</v>
      </c>
      <c r="SE109" s="193"/>
      <c r="SF109" s="193"/>
      <c r="SG109" s="193"/>
      <c r="SH109" s="123">
        <f t="shared" si="520"/>
        <v>0</v>
      </c>
      <c r="SI109" s="122">
        <f t="shared" si="595"/>
        <v>0</v>
      </c>
      <c r="SJ109" s="17">
        <f t="shared" si="596"/>
        <v>0</v>
      </c>
      <c r="SK109" s="193">
        <f t="shared" si="459"/>
        <v>0</v>
      </c>
      <c r="SL109" s="194"/>
      <c r="SM109" s="194"/>
      <c r="SN109" s="115">
        <f t="shared" si="487"/>
        <v>0</v>
      </c>
      <c r="SP109" s="193"/>
      <c r="SQ109" s="193"/>
      <c r="SR109" s="194">
        <f t="shared" si="572"/>
        <v>0</v>
      </c>
      <c r="SS109" s="193">
        <f t="shared" si="573"/>
        <v>0</v>
      </c>
      <c r="ST109" s="193"/>
      <c r="SU109" s="193"/>
      <c r="SV109" s="193"/>
      <c r="SW109" s="194">
        <f t="shared" si="574"/>
        <v>0</v>
      </c>
      <c r="SX109" s="193"/>
      <c r="SY109" s="193"/>
      <c r="SZ109" s="193"/>
      <c r="TA109" s="194">
        <f t="shared" si="437"/>
        <v>0</v>
      </c>
      <c r="TB109" s="193"/>
      <c r="TC109" s="193"/>
      <c r="TD109" s="193"/>
      <c r="TE109" s="194">
        <f t="shared" si="438"/>
        <v>0</v>
      </c>
      <c r="TF109" s="193"/>
      <c r="TG109" s="193"/>
      <c r="TH109" s="193"/>
      <c r="TI109" s="194">
        <f t="shared" si="439"/>
        <v>0</v>
      </c>
      <c r="TJ109" s="193"/>
      <c r="TK109" s="193"/>
      <c r="TL109" s="193"/>
      <c r="TM109" s="123">
        <f t="shared" si="521"/>
        <v>0</v>
      </c>
      <c r="TN109" s="121">
        <f t="shared" si="440"/>
        <v>0</v>
      </c>
      <c r="TO109" s="193"/>
      <c r="TP109" s="193"/>
      <c r="TQ109" s="193"/>
      <c r="TR109" s="194">
        <f t="shared" si="441"/>
        <v>0</v>
      </c>
      <c r="TS109" s="193"/>
      <c r="TT109" s="193"/>
      <c r="TU109" s="193"/>
      <c r="TV109" s="194">
        <f t="shared" si="442"/>
        <v>0</v>
      </c>
      <c r="TW109" s="189"/>
      <c r="TX109" s="189"/>
      <c r="TY109" s="193"/>
      <c r="TZ109" s="194">
        <f t="shared" si="443"/>
        <v>0</v>
      </c>
      <c r="UA109" s="193"/>
      <c r="UB109" s="193"/>
      <c r="UC109" s="193"/>
      <c r="UD109" s="123">
        <f t="shared" si="522"/>
        <v>0</v>
      </c>
      <c r="UE109" s="122">
        <f t="shared" si="444"/>
        <v>0</v>
      </c>
      <c r="UF109" s="17">
        <f t="shared" si="597"/>
        <v>0</v>
      </c>
      <c r="UG109" s="193">
        <f t="shared" si="460"/>
        <v>0</v>
      </c>
      <c r="UH109" s="194"/>
      <c r="UI109" s="194"/>
      <c r="UJ109" s="194"/>
      <c r="UK109" s="115">
        <f t="shared" si="488"/>
        <v>0</v>
      </c>
      <c r="UL109" s="115">
        <f>CK109+EG109+GC109+HZ109+JV109+MD109+NZ109+PV109+RR109+TN109</f>
        <v>0</v>
      </c>
      <c r="UM109" s="115">
        <f>UL109-AF109</f>
        <v>0</v>
      </c>
      <c r="UN109" s="115">
        <f>DB109+EX109+GT109+IQ109+KO109+MU109+OQ109+QM109+SI109+UE109</f>
        <v>0</v>
      </c>
      <c r="UO109" s="115">
        <f>UN109-AW109</f>
        <v>0</v>
      </c>
      <c r="UP109" s="115"/>
      <c r="UQ109" s="115"/>
      <c r="UR109" s="115">
        <f>BU109+DQ109+FM109+HJ109+JF109+LN109+NJ109+PF109+RB109+SX109</f>
        <v>0</v>
      </c>
      <c r="US109" s="115">
        <f>UR109-P109</f>
        <v>0</v>
      </c>
      <c r="UT109" s="115"/>
      <c r="UU109" s="115"/>
      <c r="UV109" s="115"/>
      <c r="UW109" s="115">
        <f>H109</f>
        <v>0</v>
      </c>
      <c r="UX109" s="115">
        <f>AF109</f>
        <v>0</v>
      </c>
      <c r="UY109" s="115"/>
      <c r="UZ109" s="115"/>
      <c r="VA109" s="130">
        <f t="shared" si="575"/>
        <v>0</v>
      </c>
      <c r="VB109" s="193">
        <f>BM109+DI109+FE109+HB109+IX109+LF109+NB109+OX109+QT109+SP109</f>
        <v>0</v>
      </c>
      <c r="VC109" s="193">
        <f>BN109+DJ109+FF109+HC109+IY109+LG109+NC109+OY109+QU109+SQ109</f>
        <v>0</v>
      </c>
      <c r="VD109" s="194">
        <f t="shared" si="523"/>
        <v>0</v>
      </c>
      <c r="VE109" s="193">
        <f t="shared" si="534"/>
        <v>0</v>
      </c>
      <c r="VF109" s="193"/>
      <c r="VG109" s="193"/>
      <c r="VH109" s="193"/>
      <c r="VI109" s="194">
        <f t="shared" si="535"/>
        <v>0</v>
      </c>
      <c r="VJ109" s="193"/>
      <c r="VK109" s="193"/>
      <c r="VL109" s="193"/>
      <c r="VM109" s="194">
        <f t="shared" si="418"/>
        <v>0</v>
      </c>
      <c r="VN109" s="193"/>
      <c r="VO109" s="193"/>
      <c r="VP109" s="193"/>
      <c r="VQ109" s="194">
        <f t="shared" si="524"/>
        <v>0</v>
      </c>
      <c r="VR109" s="193"/>
      <c r="VS109" s="193"/>
      <c r="VT109" s="193"/>
      <c r="VU109" s="194">
        <f t="shared" si="576"/>
        <v>0</v>
      </c>
      <c r="VV109" s="193"/>
      <c r="VW109" s="193"/>
      <c r="VX109" s="193"/>
      <c r="VY109" s="193"/>
      <c r="VZ109" s="121">
        <f t="shared" si="598"/>
        <v>0</v>
      </c>
      <c r="WA109" s="193"/>
      <c r="WB109" s="193"/>
      <c r="WC109" s="193"/>
      <c r="WD109" s="194">
        <f t="shared" si="419"/>
        <v>0</v>
      </c>
      <c r="WE109" s="189"/>
      <c r="WF109" s="189"/>
      <c r="WG109" s="189"/>
      <c r="WH109" s="194">
        <f t="shared" si="525"/>
        <v>0</v>
      </c>
      <c r="WI109" s="189"/>
      <c r="WJ109" s="189"/>
      <c r="WK109" s="193"/>
      <c r="WL109" s="194">
        <f t="shared" si="577"/>
        <v>0</v>
      </c>
      <c r="WM109" s="193"/>
      <c r="WN109" s="193"/>
      <c r="WO109" s="193"/>
      <c r="WP109" s="193"/>
      <c r="WQ109" s="122">
        <f t="shared" si="599"/>
        <v>0</v>
      </c>
      <c r="WR109" s="129">
        <f t="shared" si="600"/>
        <v>0</v>
      </c>
      <c r="WS109" s="120"/>
      <c r="WT109" s="194"/>
      <c r="WU109" s="194"/>
      <c r="WV109" s="115">
        <f t="shared" si="526"/>
        <v>0</v>
      </c>
      <c r="WY109" s="115">
        <f>VI109-BT109-DP109-FL109-HI109-JE109-LM109-NI109-PE109-RA109-SW109</f>
        <v>0</v>
      </c>
      <c r="WZ109" s="115">
        <f>VD109-BO109-DK109-FG109-HD109-IZ109-LH109-ND109-OZ109-QV109-SR109</f>
        <v>0</v>
      </c>
    </row>
    <row r="110" spans="1:624" s="116" customFormat="1" ht="12.75" hidden="1" customHeight="1" x14ac:dyDescent="0.25">
      <c r="A110" s="444" t="s">
        <v>209</v>
      </c>
      <c r="B110" s="416"/>
      <c r="C110" s="415"/>
      <c r="D110" s="415"/>
      <c r="E110" s="415"/>
      <c r="F110" s="249"/>
      <c r="G110" s="334"/>
      <c r="H110" s="250">
        <f>BM110+DI110+FE110+HB110+IX110+LF110+NB110+OX110+QT110+SP110</f>
        <v>0</v>
      </c>
      <c r="I110" s="250">
        <f>BN110+DJ110+FF110+HC110+IY110+LG110+NC110+OY110+QU110+SQ110</f>
        <v>0</v>
      </c>
      <c r="J110" s="238">
        <f t="shared" si="536"/>
        <v>0</v>
      </c>
      <c r="K110" s="250">
        <f t="shared" si="537"/>
        <v>0</v>
      </c>
      <c r="L110" s="250"/>
      <c r="M110" s="250"/>
      <c r="N110" s="250"/>
      <c r="O110" s="238">
        <f t="shared" si="538"/>
        <v>0</v>
      </c>
      <c r="P110" s="250">
        <f>BU110+DQ110+FM110+HJ110+JF110+LN110+NJ110+PF110+RB110+SX110</f>
        <v>0</v>
      </c>
      <c r="Q110" s="250">
        <f>BV110+DR110+FN110+HK110+JG110+LO110+NK110+PG110+RC110+SY110</f>
        <v>0</v>
      </c>
      <c r="R110" s="250">
        <f>BW110+DS110+FO110+HL110+JH110+LP110+NL110+PH110+RD110+SZ110</f>
        <v>0</v>
      </c>
      <c r="S110" s="238">
        <f t="shared" si="492"/>
        <v>0</v>
      </c>
      <c r="T110" s="250">
        <f>BY110+DU110+FQ110+HN110+JJ110+LR110+NN110+PJ110+RF110+TB110</f>
        <v>0</v>
      </c>
      <c r="U110" s="250">
        <f>BZ110+DV110+FR110+HO110+JK110+LS110+NO110+PK110+RG110+TC110</f>
        <v>0</v>
      </c>
      <c r="V110" s="250">
        <f>CA110+DW110+FS110+HP110+JL110+LT110+NP110+PL110+RH110+TD110</f>
        <v>0</v>
      </c>
      <c r="W110" s="238">
        <f t="shared" si="493"/>
        <v>0</v>
      </c>
      <c r="X110" s="250">
        <f>CC110+DY110+FU110+HR110+JN110+LV110+NR110+PN110+RJ110+TF110</f>
        <v>0</v>
      </c>
      <c r="Y110" s="250">
        <f>CD110+DZ110+FV110+HS110+JO110+LW110+NS110+PO110+RK110+TG110</f>
        <v>0</v>
      </c>
      <c r="Z110" s="250">
        <f>CE110+EA110+FW110+HT110+JP110+LX110+NT110+PP110+RL110+TH110</f>
        <v>0</v>
      </c>
      <c r="AA110" s="238">
        <f t="shared" si="494"/>
        <v>0</v>
      </c>
      <c r="AB110" s="250">
        <f>CG110+EC110+FY110+HV110+JR110+LZ110+NV110+PR110+RN110+TJ110</f>
        <v>0</v>
      </c>
      <c r="AC110" s="250">
        <f>CH110+ED110+FZ110+HW110+JS110+MA110+NW110+PS110+RO110+TK110</f>
        <v>0</v>
      </c>
      <c r="AD110" s="250">
        <f>CI110+EE110+GA110+HX110+JT110+MB110+NX110+PT110+RP110+TL110</f>
        <v>0</v>
      </c>
      <c r="AE110" s="250">
        <f t="shared" si="495"/>
        <v>0</v>
      </c>
      <c r="AF110" s="238">
        <f t="shared" si="527"/>
        <v>0</v>
      </c>
      <c r="AG110" s="250">
        <f>CL110+EH110+GD110+IA110+JW110+ME110+OA110+PW110+RS110+TO110</f>
        <v>0</v>
      </c>
      <c r="AH110" s="250">
        <f>CM110+EI110+GE110+IB110+JZ110+MF110+OB110+PX110+RT110+TP110</f>
        <v>0</v>
      </c>
      <c r="AI110" s="250">
        <f>CN110+EJ110+GF110+IC110+KA110+MG110+OC110+PY110+RU110+TQ110</f>
        <v>0</v>
      </c>
      <c r="AJ110" s="238">
        <f t="shared" si="496"/>
        <v>0</v>
      </c>
      <c r="AK110" s="250">
        <f>CP110+EL110+GH110+IE110+KC110+MI110+OE110+QA110+RW110+TS110</f>
        <v>0</v>
      </c>
      <c r="AL110" s="250">
        <f>CQ110+EM110+GI110+IF110+KD110+MJ110+OF110+QB110+RX110+TT110</f>
        <v>0</v>
      </c>
      <c r="AM110" s="250">
        <f>CR110+EN110+GJ110+IG110+KE110+MK110+OG110+QC110+RY110+TU110</f>
        <v>0</v>
      </c>
      <c r="AN110" s="238">
        <f t="shared" si="497"/>
        <v>0</v>
      </c>
      <c r="AO110" s="250">
        <f>CT110+EP110+GL110+II110+KG110+MM110+OI110+QE110+SA110+TW110</f>
        <v>0</v>
      </c>
      <c r="AP110" s="250">
        <f>CU110+EQ110+GM110+IJ110+KH110+MN110+OJ110+QF110+SB110+TX110</f>
        <v>0</v>
      </c>
      <c r="AQ110" s="250">
        <f>CV110+ER110+GN110+IK110+KI110+MO110+OK110+QG110+SC110+TY110</f>
        <v>0</v>
      </c>
      <c r="AR110" s="238">
        <f t="shared" si="498"/>
        <v>0</v>
      </c>
      <c r="AS110" s="250">
        <f>CX110+ET110+GP110+IM110+KK110+MQ110+OM110+QI110+SE110+UA110</f>
        <v>0</v>
      </c>
      <c r="AT110" s="250">
        <f>CY110+EU110+GQ110+IN110+KL110+MR110+ON110+QJ110+SF110+UB110</f>
        <v>0</v>
      </c>
      <c r="AU110" s="250">
        <f>CZ110+EV110+GR110+IO110+KM110+MS110+OO110+QK110+SG110+UC110</f>
        <v>0</v>
      </c>
      <c r="AV110" s="238">
        <f t="shared" si="499"/>
        <v>0</v>
      </c>
      <c r="AW110" s="238">
        <f t="shared" si="528"/>
        <v>0</v>
      </c>
      <c r="AX110" s="250">
        <f t="shared" si="461"/>
        <v>0</v>
      </c>
      <c r="AY110" s="238">
        <f t="shared" si="529"/>
        <v>0</v>
      </c>
      <c r="AZ110" s="238">
        <f>DE110+FA110+GW110+IT110+KR110+MX110+OT110+QP110+SL110+UH110</f>
        <v>0</v>
      </c>
      <c r="BA110" s="238">
        <f>DF110+FB110+GX110+IU110+KS110+MY110+OU110+QQ110+SM110+UI110</f>
        <v>0</v>
      </c>
      <c r="BB110" s="239">
        <f>CK110+EG110+GC110+HZ110+JV110+MD110+NZ110+PV110+RR110+TN110</f>
        <v>0</v>
      </c>
      <c r="BC110" s="239">
        <f t="shared" si="450"/>
        <v>0</v>
      </c>
      <c r="BD110" s="238">
        <f>AZ110-DE110-FA110-GW110-IT110-KR110-MX110-OT110-QP110-SL110-UH110</f>
        <v>0</v>
      </c>
      <c r="BE110" s="240"/>
      <c r="BF110" s="241">
        <f t="shared" si="449"/>
        <v>0</v>
      </c>
      <c r="BG110" s="241">
        <f t="shared" si="451"/>
        <v>0</v>
      </c>
      <c r="BH110" s="242"/>
      <c r="BI110" s="242"/>
      <c r="BJ110" s="241"/>
      <c r="BK110" s="285"/>
      <c r="BL110" s="251">
        <f>DI110+FE110+HB110+IX110+LF110+NB110+OX110+QT110+SP110</f>
        <v>0</v>
      </c>
      <c r="BM110" s="285"/>
      <c r="BN110" s="251"/>
      <c r="BO110" s="238">
        <f t="shared" si="539"/>
        <v>0</v>
      </c>
      <c r="BP110" s="251">
        <f t="shared" si="540"/>
        <v>0</v>
      </c>
      <c r="BQ110" s="251"/>
      <c r="BR110" s="251"/>
      <c r="BS110" s="251"/>
      <c r="BT110" s="238">
        <f t="shared" si="541"/>
        <v>0</v>
      </c>
      <c r="BU110" s="251"/>
      <c r="BV110" s="251"/>
      <c r="BW110" s="251"/>
      <c r="BX110" s="238">
        <f t="shared" si="462"/>
        <v>0</v>
      </c>
      <c r="BY110" s="251"/>
      <c r="BZ110" s="251"/>
      <c r="CA110" s="251"/>
      <c r="CB110" s="238">
        <f t="shared" si="463"/>
        <v>0</v>
      </c>
      <c r="CC110" s="251"/>
      <c r="CD110" s="251"/>
      <c r="CE110" s="251"/>
      <c r="CF110" s="238">
        <f t="shared" si="464"/>
        <v>0</v>
      </c>
      <c r="CG110" s="251"/>
      <c r="CH110" s="251"/>
      <c r="CI110" s="251"/>
      <c r="CJ110" s="251">
        <f t="shared" si="542"/>
        <v>0</v>
      </c>
      <c r="CK110" s="238">
        <f t="shared" si="465"/>
        <v>0</v>
      </c>
      <c r="CL110" s="251"/>
      <c r="CM110" s="251"/>
      <c r="CN110" s="251"/>
      <c r="CO110" s="238">
        <f t="shared" si="427"/>
        <v>0</v>
      </c>
      <c r="CP110" s="251"/>
      <c r="CQ110" s="251"/>
      <c r="CR110" s="251"/>
      <c r="CS110" s="238">
        <f t="shared" si="428"/>
        <v>0</v>
      </c>
      <c r="CT110" s="251"/>
      <c r="CU110" s="251"/>
      <c r="CV110" s="251"/>
      <c r="CW110" s="238">
        <f t="shared" si="445"/>
        <v>0</v>
      </c>
      <c r="CX110" s="251"/>
      <c r="CY110" s="251"/>
      <c r="CZ110" s="251"/>
      <c r="DA110" s="251">
        <f t="shared" si="543"/>
        <v>0</v>
      </c>
      <c r="DB110" s="238">
        <f t="shared" si="530"/>
        <v>0</v>
      </c>
      <c r="DC110" s="251"/>
      <c r="DD110" s="251">
        <f t="shared" si="466"/>
        <v>0</v>
      </c>
      <c r="DE110" s="238"/>
      <c r="DF110" s="238"/>
      <c r="DG110" s="243">
        <f t="shared" si="467"/>
        <v>0</v>
      </c>
      <c r="DH110" s="244"/>
      <c r="DI110" s="250"/>
      <c r="DJ110" s="250"/>
      <c r="DK110" s="250">
        <f t="shared" si="544"/>
        <v>0</v>
      </c>
      <c r="DL110" s="250">
        <f t="shared" si="545"/>
        <v>0</v>
      </c>
      <c r="DM110" s="250"/>
      <c r="DN110" s="250"/>
      <c r="DO110" s="250"/>
      <c r="DP110" s="238">
        <f t="shared" si="546"/>
        <v>0</v>
      </c>
      <c r="DQ110" s="250"/>
      <c r="DR110" s="250"/>
      <c r="DS110" s="250"/>
      <c r="DT110" s="238">
        <f t="shared" si="468"/>
        <v>0</v>
      </c>
      <c r="DU110" s="250"/>
      <c r="DV110" s="250"/>
      <c r="DW110" s="250"/>
      <c r="DX110" s="238">
        <f t="shared" si="500"/>
        <v>0</v>
      </c>
      <c r="DY110" s="250"/>
      <c r="DZ110" s="250"/>
      <c r="EA110" s="250"/>
      <c r="EB110" s="238">
        <f t="shared" si="501"/>
        <v>0</v>
      </c>
      <c r="EC110" s="250"/>
      <c r="ED110" s="250"/>
      <c r="EE110" s="250"/>
      <c r="EF110" s="265">
        <f t="shared" si="469"/>
        <v>0</v>
      </c>
      <c r="EG110" s="259">
        <f t="shared" si="578"/>
        <v>0</v>
      </c>
      <c r="EH110" s="250"/>
      <c r="EI110" s="250"/>
      <c r="EJ110" s="250"/>
      <c r="EK110" s="238">
        <f t="shared" si="470"/>
        <v>0</v>
      </c>
      <c r="EL110" s="250"/>
      <c r="EM110" s="250"/>
      <c r="EN110" s="250"/>
      <c r="EO110" s="238">
        <f t="shared" si="471"/>
        <v>0</v>
      </c>
      <c r="EP110" s="250"/>
      <c r="EQ110" s="250"/>
      <c r="ER110" s="250"/>
      <c r="ES110" s="238">
        <f t="shared" si="502"/>
        <v>0</v>
      </c>
      <c r="ET110" s="250"/>
      <c r="EU110" s="250"/>
      <c r="EV110" s="250"/>
      <c r="EW110" s="265">
        <f t="shared" si="472"/>
        <v>0</v>
      </c>
      <c r="EX110" s="260">
        <f t="shared" si="579"/>
        <v>0</v>
      </c>
      <c r="EY110" s="238">
        <f t="shared" si="580"/>
        <v>0</v>
      </c>
      <c r="EZ110" s="250">
        <f t="shared" si="473"/>
        <v>0</v>
      </c>
      <c r="FA110" s="238"/>
      <c r="FB110" s="238"/>
      <c r="FC110" s="246">
        <f t="shared" si="474"/>
        <v>0</v>
      </c>
      <c r="FD110" s="244"/>
      <c r="FE110" s="250"/>
      <c r="FF110" s="250"/>
      <c r="FG110" s="250">
        <f t="shared" si="547"/>
        <v>0</v>
      </c>
      <c r="FH110" s="250">
        <f t="shared" si="548"/>
        <v>0</v>
      </c>
      <c r="FI110" s="250"/>
      <c r="FJ110" s="250"/>
      <c r="FK110" s="250"/>
      <c r="FL110" s="238">
        <f t="shared" si="549"/>
        <v>0</v>
      </c>
      <c r="FM110" s="250"/>
      <c r="FN110" s="250"/>
      <c r="FO110" s="250"/>
      <c r="FP110" s="238">
        <f t="shared" si="475"/>
        <v>0</v>
      </c>
      <c r="FQ110" s="250"/>
      <c r="FR110" s="250"/>
      <c r="FS110" s="250"/>
      <c r="FT110" s="238">
        <f t="shared" si="503"/>
        <v>0</v>
      </c>
      <c r="FU110" s="250"/>
      <c r="FV110" s="250"/>
      <c r="FW110" s="250"/>
      <c r="FX110" s="238">
        <f t="shared" si="504"/>
        <v>0</v>
      </c>
      <c r="FY110" s="250"/>
      <c r="FZ110" s="250"/>
      <c r="GA110" s="250"/>
      <c r="GB110" s="265">
        <f t="shared" si="476"/>
        <v>0</v>
      </c>
      <c r="GC110" s="259">
        <f t="shared" si="581"/>
        <v>0</v>
      </c>
      <c r="GD110" s="250"/>
      <c r="GE110" s="250"/>
      <c r="GF110" s="250"/>
      <c r="GG110" s="238">
        <f t="shared" si="477"/>
        <v>0</v>
      </c>
      <c r="GH110" s="250"/>
      <c r="GI110" s="250"/>
      <c r="GJ110" s="250"/>
      <c r="GK110" s="238">
        <f t="shared" si="505"/>
        <v>0</v>
      </c>
      <c r="GL110" s="267"/>
      <c r="GM110" s="267"/>
      <c r="GN110" s="250"/>
      <c r="GO110" s="238">
        <f t="shared" si="506"/>
        <v>0</v>
      </c>
      <c r="GP110" s="250"/>
      <c r="GQ110" s="250"/>
      <c r="GR110" s="250"/>
      <c r="GS110" s="265">
        <f t="shared" si="478"/>
        <v>0</v>
      </c>
      <c r="GT110" s="260">
        <f t="shared" si="582"/>
        <v>0</v>
      </c>
      <c r="GU110" s="238">
        <f t="shared" si="583"/>
        <v>0</v>
      </c>
      <c r="GV110" s="250">
        <f t="shared" si="479"/>
        <v>0</v>
      </c>
      <c r="GW110" s="238"/>
      <c r="GX110" s="238"/>
      <c r="GY110" s="246">
        <f t="shared" si="480"/>
        <v>0</v>
      </c>
      <c r="GZ110" s="244"/>
      <c r="HA110" s="244"/>
      <c r="HB110" s="250"/>
      <c r="HC110" s="250"/>
      <c r="HD110" s="250">
        <f t="shared" si="584"/>
        <v>0</v>
      </c>
      <c r="HE110" s="250">
        <f t="shared" si="550"/>
        <v>0</v>
      </c>
      <c r="HF110" s="250"/>
      <c r="HG110" s="250"/>
      <c r="HH110" s="238"/>
      <c r="HI110" s="238">
        <f t="shared" si="551"/>
        <v>0</v>
      </c>
      <c r="HJ110" s="250"/>
      <c r="HK110" s="250"/>
      <c r="HL110" s="250"/>
      <c r="HM110" s="238">
        <f t="shared" si="481"/>
        <v>0</v>
      </c>
      <c r="HN110" s="250"/>
      <c r="HO110" s="250"/>
      <c r="HP110" s="250"/>
      <c r="HQ110" s="238">
        <f t="shared" si="507"/>
        <v>0</v>
      </c>
      <c r="HR110" s="250"/>
      <c r="HS110" s="250"/>
      <c r="HT110" s="250"/>
      <c r="HU110" s="238">
        <f t="shared" si="552"/>
        <v>0</v>
      </c>
      <c r="HV110" s="250"/>
      <c r="HW110" s="250"/>
      <c r="HX110" s="250"/>
      <c r="HY110" s="265">
        <f t="shared" si="482"/>
        <v>0</v>
      </c>
      <c r="HZ110" s="259">
        <f t="shared" si="585"/>
        <v>0</v>
      </c>
      <c r="IA110" s="250"/>
      <c r="IB110" s="250"/>
      <c r="IC110" s="250"/>
      <c r="ID110" s="238">
        <f t="shared" si="483"/>
        <v>0</v>
      </c>
      <c r="IE110" s="250"/>
      <c r="IF110" s="250"/>
      <c r="IG110" s="250"/>
      <c r="IH110" s="238">
        <f t="shared" si="508"/>
        <v>0</v>
      </c>
      <c r="II110" s="250"/>
      <c r="IJ110" s="250"/>
      <c r="IK110" s="250"/>
      <c r="IL110" s="238">
        <f t="shared" si="553"/>
        <v>0</v>
      </c>
      <c r="IM110" s="250"/>
      <c r="IN110" s="250"/>
      <c r="IO110" s="250"/>
      <c r="IP110" s="265">
        <f t="shared" si="509"/>
        <v>0</v>
      </c>
      <c r="IQ110" s="260">
        <f t="shared" si="586"/>
        <v>0</v>
      </c>
      <c r="IR110" s="238">
        <f t="shared" si="587"/>
        <v>0</v>
      </c>
      <c r="IS110" s="250">
        <f t="shared" si="484"/>
        <v>0</v>
      </c>
      <c r="IT110" s="238"/>
      <c r="IU110" s="238"/>
      <c r="IV110" s="246">
        <f t="shared" si="510"/>
        <v>0</v>
      </c>
      <c r="IW110" s="244"/>
      <c r="IX110" s="254"/>
      <c r="IY110" s="254"/>
      <c r="IZ110" s="247"/>
      <c r="JA110" s="254"/>
      <c r="JB110" s="254"/>
      <c r="JC110" s="254"/>
      <c r="JD110" s="254"/>
      <c r="JE110" s="254"/>
      <c r="JF110" s="254"/>
      <c r="JG110" s="254"/>
      <c r="JH110" s="254"/>
      <c r="JI110" s="247">
        <f t="shared" si="394"/>
        <v>0</v>
      </c>
      <c r="JJ110" s="254"/>
      <c r="JK110" s="254"/>
      <c r="JL110" s="254"/>
      <c r="JM110" s="247"/>
      <c r="JN110" s="254"/>
      <c r="JO110" s="254"/>
      <c r="JP110" s="254"/>
      <c r="JQ110" s="247">
        <f t="shared" si="393"/>
        <v>0</v>
      </c>
      <c r="JR110" s="254"/>
      <c r="JS110" s="254"/>
      <c r="JT110" s="254"/>
      <c r="JU110" s="270"/>
      <c r="JV110" s="261">
        <f t="shared" si="395"/>
        <v>0</v>
      </c>
      <c r="JW110" s="558"/>
      <c r="JX110" s="588"/>
      <c r="JY110" s="589"/>
      <c r="JZ110" s="571"/>
      <c r="KA110" s="254"/>
      <c r="KB110" s="247">
        <f>JW110+JZ110+KA110</f>
        <v>0</v>
      </c>
      <c r="KC110" s="254"/>
      <c r="KD110" s="254"/>
      <c r="KE110" s="254"/>
      <c r="KF110" s="247"/>
      <c r="KG110" s="254"/>
      <c r="KH110" s="254"/>
      <c r="KI110" s="254"/>
      <c r="KJ110" s="247">
        <f t="shared" si="396"/>
        <v>0</v>
      </c>
      <c r="KK110" s="254"/>
      <c r="KL110" s="254"/>
      <c r="KM110" s="254"/>
      <c r="KN110" s="270"/>
      <c r="KO110" s="262">
        <f>JI110+KF110+KJ110+KN110</f>
        <v>0</v>
      </c>
      <c r="KP110" s="247"/>
      <c r="KQ110" s="254">
        <f>JE110-JV110</f>
        <v>0</v>
      </c>
      <c r="KR110" s="247"/>
      <c r="KS110" s="248"/>
      <c r="KT110" s="211">
        <f>JV110-KO110</f>
        <v>0</v>
      </c>
      <c r="KU110" s="211"/>
      <c r="KV110" s="211"/>
      <c r="KW110" s="211"/>
      <c r="KX110" s="211"/>
      <c r="KY110" s="211"/>
      <c r="KZ110" s="211"/>
      <c r="LA110" s="211"/>
      <c r="LB110" s="211"/>
      <c r="LC110" s="211"/>
      <c r="LD110" s="211"/>
      <c r="LF110" s="193"/>
      <c r="LG110" s="193"/>
      <c r="LH110" s="194">
        <f t="shared" si="531"/>
        <v>0</v>
      </c>
      <c r="LI110" s="193">
        <f t="shared" si="554"/>
        <v>0</v>
      </c>
      <c r="LJ110" s="193"/>
      <c r="LK110" s="193"/>
      <c r="LL110" s="193"/>
      <c r="LM110" s="194">
        <f t="shared" si="555"/>
        <v>0</v>
      </c>
      <c r="LN110" s="193"/>
      <c r="LO110" s="193"/>
      <c r="LP110" s="193"/>
      <c r="LQ110" s="194">
        <f t="shared" si="408"/>
        <v>0</v>
      </c>
      <c r="LR110" s="193"/>
      <c r="LS110" s="193"/>
      <c r="LT110" s="193"/>
      <c r="LU110" s="194">
        <f t="shared" si="511"/>
        <v>0</v>
      </c>
      <c r="LV110" s="193"/>
      <c r="LW110" s="193"/>
      <c r="LX110" s="193"/>
      <c r="LY110" s="194">
        <f t="shared" si="556"/>
        <v>0</v>
      </c>
      <c r="LZ110" s="193"/>
      <c r="MA110" s="193"/>
      <c r="MB110" s="193"/>
      <c r="MC110" s="123">
        <f t="shared" si="452"/>
        <v>0</v>
      </c>
      <c r="MD110" s="121">
        <f t="shared" si="557"/>
        <v>0</v>
      </c>
      <c r="ME110" s="193"/>
      <c r="MF110" s="193"/>
      <c r="MG110" s="193"/>
      <c r="MH110" s="194">
        <f t="shared" si="429"/>
        <v>0</v>
      </c>
      <c r="MI110" s="193"/>
      <c r="MJ110" s="193"/>
      <c r="MK110" s="193"/>
      <c r="ML110" s="194">
        <f t="shared" si="430"/>
        <v>0</v>
      </c>
      <c r="MM110" s="193"/>
      <c r="MN110" s="193"/>
      <c r="MO110" s="193"/>
      <c r="MP110" s="194">
        <f t="shared" si="491"/>
        <v>0</v>
      </c>
      <c r="MQ110" s="193"/>
      <c r="MR110" s="193"/>
      <c r="MS110" s="193"/>
      <c r="MT110" s="123">
        <f t="shared" si="512"/>
        <v>0</v>
      </c>
      <c r="MU110" s="121">
        <f t="shared" si="558"/>
        <v>0</v>
      </c>
      <c r="MV110" s="17">
        <f t="shared" si="588"/>
        <v>0</v>
      </c>
      <c r="MW110" s="193">
        <f t="shared" si="453"/>
        <v>0</v>
      </c>
      <c r="MX110" s="194"/>
      <c r="MY110" s="194"/>
      <c r="MZ110" s="115">
        <f t="shared" si="485"/>
        <v>0</v>
      </c>
      <c r="NB110" s="193"/>
      <c r="NC110" s="193"/>
      <c r="ND110" s="194">
        <f t="shared" si="559"/>
        <v>0</v>
      </c>
      <c r="NE110" s="193"/>
      <c r="NF110" s="193"/>
      <c r="NG110" s="193"/>
      <c r="NH110" s="193"/>
      <c r="NI110" s="194">
        <f t="shared" si="532"/>
        <v>0</v>
      </c>
      <c r="NJ110" s="193"/>
      <c r="NK110" s="193"/>
      <c r="NL110" s="193"/>
      <c r="NM110" s="194">
        <f t="shared" si="410"/>
        <v>0</v>
      </c>
      <c r="NN110" s="193"/>
      <c r="NO110" s="193"/>
      <c r="NP110" s="193"/>
      <c r="NQ110" s="194">
        <f t="shared" si="513"/>
        <v>0</v>
      </c>
      <c r="NR110" s="193"/>
      <c r="NS110" s="193"/>
      <c r="NT110" s="193"/>
      <c r="NU110" s="194">
        <f t="shared" si="560"/>
        <v>0</v>
      </c>
      <c r="NV110" s="193"/>
      <c r="NW110" s="193"/>
      <c r="NX110" s="193"/>
      <c r="NY110" s="123">
        <f t="shared" si="454"/>
        <v>0</v>
      </c>
      <c r="NZ110" s="121">
        <f t="shared" si="589"/>
        <v>0</v>
      </c>
      <c r="OA110" s="193"/>
      <c r="OB110" s="193"/>
      <c r="OC110" s="193"/>
      <c r="OD110" s="194">
        <f t="shared" si="411"/>
        <v>0</v>
      </c>
      <c r="OE110" s="193"/>
      <c r="OF110" s="193"/>
      <c r="OG110" s="193"/>
      <c r="OH110" s="194">
        <f t="shared" si="514"/>
        <v>0</v>
      </c>
      <c r="OI110" s="193"/>
      <c r="OJ110" s="193"/>
      <c r="OK110" s="193"/>
      <c r="OL110" s="194">
        <f t="shared" si="561"/>
        <v>0</v>
      </c>
      <c r="OM110" s="193"/>
      <c r="ON110" s="193"/>
      <c r="OO110" s="193"/>
      <c r="OP110" s="123">
        <f t="shared" si="455"/>
        <v>0</v>
      </c>
      <c r="OQ110" s="122">
        <f t="shared" si="590"/>
        <v>0</v>
      </c>
      <c r="OR110" s="17">
        <f t="shared" si="591"/>
        <v>0</v>
      </c>
      <c r="OS110" s="193">
        <f t="shared" si="456"/>
        <v>0</v>
      </c>
      <c r="OT110" s="194"/>
      <c r="OU110" s="194"/>
      <c r="OV110" s="115">
        <f t="shared" si="515"/>
        <v>0</v>
      </c>
      <c r="OX110" s="193"/>
      <c r="OY110" s="193"/>
      <c r="OZ110" s="194">
        <f t="shared" si="562"/>
        <v>0</v>
      </c>
      <c r="PA110" s="193">
        <f t="shared" si="563"/>
        <v>0</v>
      </c>
      <c r="PB110" s="193"/>
      <c r="PC110" s="193"/>
      <c r="PD110" s="193"/>
      <c r="PE110" s="194">
        <f t="shared" si="564"/>
        <v>0</v>
      </c>
      <c r="PF110" s="193"/>
      <c r="PG110" s="193"/>
      <c r="PH110" s="193"/>
      <c r="PI110" s="194">
        <f t="shared" si="412"/>
        <v>0</v>
      </c>
      <c r="PJ110" s="193"/>
      <c r="PK110" s="193"/>
      <c r="PL110" s="193"/>
      <c r="PM110" s="194">
        <f t="shared" si="516"/>
        <v>0</v>
      </c>
      <c r="PN110" s="193"/>
      <c r="PO110" s="193"/>
      <c r="PP110" s="193"/>
      <c r="PQ110" s="194">
        <f t="shared" si="565"/>
        <v>0</v>
      </c>
      <c r="PR110" s="193"/>
      <c r="PS110" s="193"/>
      <c r="PT110" s="193"/>
      <c r="PU110" s="123">
        <f t="shared" si="457"/>
        <v>0</v>
      </c>
      <c r="PV110" s="121">
        <f t="shared" si="592"/>
        <v>0</v>
      </c>
      <c r="PW110" s="193"/>
      <c r="PX110" s="193"/>
      <c r="PY110" s="193"/>
      <c r="PZ110" s="194">
        <f t="shared" si="433"/>
        <v>0</v>
      </c>
      <c r="QA110" s="193"/>
      <c r="QB110" s="193"/>
      <c r="QC110" s="193"/>
      <c r="QD110" s="194">
        <f t="shared" si="434"/>
        <v>0</v>
      </c>
      <c r="QE110" s="193"/>
      <c r="QF110" s="193"/>
      <c r="QG110" s="193"/>
      <c r="QH110" s="194">
        <f t="shared" si="566"/>
        <v>0</v>
      </c>
      <c r="QI110" s="193"/>
      <c r="QJ110" s="193"/>
      <c r="QK110" s="193"/>
      <c r="QL110" s="123">
        <f t="shared" si="517"/>
        <v>0</v>
      </c>
      <c r="QM110" s="122">
        <f t="shared" si="593"/>
        <v>0</v>
      </c>
      <c r="QN110" s="17">
        <f t="shared" si="594"/>
        <v>0</v>
      </c>
      <c r="QO110" s="193">
        <f t="shared" si="458"/>
        <v>0</v>
      </c>
      <c r="QP110" s="194"/>
      <c r="QQ110" s="194"/>
      <c r="QR110" s="115">
        <f t="shared" si="486"/>
        <v>0</v>
      </c>
      <c r="QT110" s="193"/>
      <c r="QU110" s="193"/>
      <c r="QV110" s="194">
        <f t="shared" si="567"/>
        <v>0</v>
      </c>
      <c r="QW110" s="193">
        <f t="shared" si="568"/>
        <v>0</v>
      </c>
      <c r="QX110" s="193"/>
      <c r="QY110" s="193"/>
      <c r="QZ110" s="193"/>
      <c r="RA110" s="194">
        <f t="shared" si="569"/>
        <v>0</v>
      </c>
      <c r="RB110" s="193"/>
      <c r="RC110" s="193"/>
      <c r="RD110" s="193"/>
      <c r="RE110" s="194">
        <f t="shared" si="414"/>
        <v>0</v>
      </c>
      <c r="RF110" s="193"/>
      <c r="RG110" s="193"/>
      <c r="RH110" s="193"/>
      <c r="RI110" s="194">
        <f t="shared" si="518"/>
        <v>0</v>
      </c>
      <c r="RJ110" s="193"/>
      <c r="RK110" s="193"/>
      <c r="RL110" s="193"/>
      <c r="RM110" s="194">
        <f t="shared" si="570"/>
        <v>0</v>
      </c>
      <c r="RN110" s="193"/>
      <c r="RO110" s="193"/>
      <c r="RP110" s="193"/>
      <c r="RQ110" s="123">
        <f t="shared" si="519"/>
        <v>0</v>
      </c>
      <c r="RR110" s="121">
        <f t="shared" si="533"/>
        <v>0</v>
      </c>
      <c r="RS110" s="193"/>
      <c r="RT110" s="193"/>
      <c r="RU110" s="193"/>
      <c r="RV110" s="194">
        <f t="shared" si="435"/>
        <v>0</v>
      </c>
      <c r="RW110" s="193"/>
      <c r="RX110" s="193"/>
      <c r="RY110" s="193"/>
      <c r="RZ110" s="194">
        <f t="shared" si="436"/>
        <v>0</v>
      </c>
      <c r="SA110" s="193"/>
      <c r="SB110" s="193"/>
      <c r="SC110" s="193"/>
      <c r="SD110" s="194">
        <f t="shared" si="571"/>
        <v>0</v>
      </c>
      <c r="SE110" s="193"/>
      <c r="SF110" s="193"/>
      <c r="SG110" s="193"/>
      <c r="SH110" s="123">
        <f t="shared" si="520"/>
        <v>0</v>
      </c>
      <c r="SI110" s="122">
        <f t="shared" si="595"/>
        <v>0</v>
      </c>
      <c r="SJ110" s="17">
        <f t="shared" si="596"/>
        <v>0</v>
      </c>
      <c r="SK110" s="193">
        <f t="shared" si="459"/>
        <v>0</v>
      </c>
      <c r="SL110" s="194"/>
      <c r="SM110" s="194"/>
      <c r="SN110" s="115">
        <f t="shared" si="487"/>
        <v>0</v>
      </c>
      <c r="SP110" s="193"/>
      <c r="SQ110" s="193"/>
      <c r="SR110" s="194">
        <f t="shared" si="572"/>
        <v>0</v>
      </c>
      <c r="SS110" s="193">
        <f t="shared" si="573"/>
        <v>0</v>
      </c>
      <c r="ST110" s="193"/>
      <c r="SU110" s="193"/>
      <c r="SV110" s="193"/>
      <c r="SW110" s="194">
        <f t="shared" si="574"/>
        <v>0</v>
      </c>
      <c r="SX110" s="193"/>
      <c r="SY110" s="193"/>
      <c r="SZ110" s="193"/>
      <c r="TA110" s="194">
        <f t="shared" si="437"/>
        <v>0</v>
      </c>
      <c r="TB110" s="193"/>
      <c r="TC110" s="193"/>
      <c r="TD110" s="193"/>
      <c r="TE110" s="194">
        <f t="shared" si="438"/>
        <v>0</v>
      </c>
      <c r="TF110" s="193"/>
      <c r="TG110" s="193"/>
      <c r="TH110" s="193"/>
      <c r="TI110" s="194">
        <f t="shared" si="439"/>
        <v>0</v>
      </c>
      <c r="TJ110" s="193"/>
      <c r="TK110" s="193"/>
      <c r="TL110" s="193"/>
      <c r="TM110" s="123">
        <f t="shared" si="521"/>
        <v>0</v>
      </c>
      <c r="TN110" s="121">
        <f t="shared" si="440"/>
        <v>0</v>
      </c>
      <c r="TO110" s="193"/>
      <c r="TP110" s="193"/>
      <c r="TQ110" s="193"/>
      <c r="TR110" s="194">
        <f t="shared" si="441"/>
        <v>0</v>
      </c>
      <c r="TS110" s="193"/>
      <c r="TT110" s="193"/>
      <c r="TU110" s="193"/>
      <c r="TV110" s="194">
        <f t="shared" si="442"/>
        <v>0</v>
      </c>
      <c r="TW110" s="189"/>
      <c r="TX110" s="189"/>
      <c r="TY110" s="193"/>
      <c r="TZ110" s="194">
        <f t="shared" si="443"/>
        <v>0</v>
      </c>
      <c r="UA110" s="193"/>
      <c r="UB110" s="193"/>
      <c r="UC110" s="193"/>
      <c r="UD110" s="123">
        <f t="shared" si="522"/>
        <v>0</v>
      </c>
      <c r="UE110" s="122">
        <f t="shared" si="444"/>
        <v>0</v>
      </c>
      <c r="UF110" s="17">
        <f t="shared" si="597"/>
        <v>0</v>
      </c>
      <c r="UG110" s="193">
        <f t="shared" si="460"/>
        <v>0</v>
      </c>
      <c r="UH110" s="194"/>
      <c r="UI110" s="194"/>
      <c r="UJ110" s="194"/>
      <c r="UK110" s="115">
        <f t="shared" si="488"/>
        <v>0</v>
      </c>
      <c r="UL110" s="115">
        <f>CK110+EG110+GC110+HZ110+JV110+MD110+NZ110+PV110+RR110+TN110</f>
        <v>0</v>
      </c>
      <c r="UM110" s="115">
        <f>UL110-AF110</f>
        <v>0</v>
      </c>
      <c r="UN110" s="115">
        <f>DB110+EX110+GT110+IQ110+KO110+MU110+OQ110+QM110+SI110+UE110</f>
        <v>0</v>
      </c>
      <c r="UO110" s="115">
        <f>UN110-AW110</f>
        <v>0</v>
      </c>
      <c r="UP110" s="115"/>
      <c r="UQ110" s="115"/>
      <c r="UR110" s="115">
        <f>BU110+DQ110+FM110+HJ110+JF110+LN110+NJ110+PF110+RB110+SX110</f>
        <v>0</v>
      </c>
      <c r="US110" s="115">
        <f>UR110-P110</f>
        <v>0</v>
      </c>
      <c r="UT110" s="115"/>
      <c r="UU110" s="115"/>
      <c r="UV110" s="115"/>
      <c r="UW110" s="115">
        <f>H110</f>
        <v>0</v>
      </c>
      <c r="UX110" s="115">
        <f>AF110</f>
        <v>0</v>
      </c>
      <c r="UY110" s="115"/>
      <c r="UZ110" s="115"/>
      <c r="VA110" s="130">
        <f t="shared" si="575"/>
        <v>0</v>
      </c>
      <c r="VB110" s="193">
        <f>BM110+DI110+FE110+HB110+IX110+LF110+NB110+OX110+QT110+SP110</f>
        <v>0</v>
      </c>
      <c r="VC110" s="193">
        <f>BN110+DJ110+FF110+HC110+IY110+LG110+NC110+OY110+QU110+SQ110</f>
        <v>0</v>
      </c>
      <c r="VD110" s="194">
        <f t="shared" si="523"/>
        <v>0</v>
      </c>
      <c r="VE110" s="193">
        <f t="shared" si="534"/>
        <v>0</v>
      </c>
      <c r="VF110" s="193"/>
      <c r="VG110" s="193"/>
      <c r="VH110" s="193"/>
      <c r="VI110" s="194">
        <f t="shared" si="535"/>
        <v>0</v>
      </c>
      <c r="VJ110" s="193"/>
      <c r="VK110" s="193"/>
      <c r="VL110" s="193"/>
      <c r="VM110" s="194">
        <f t="shared" si="418"/>
        <v>0</v>
      </c>
      <c r="VN110" s="193"/>
      <c r="VO110" s="193"/>
      <c r="VP110" s="193"/>
      <c r="VQ110" s="194">
        <f t="shared" si="524"/>
        <v>0</v>
      </c>
      <c r="VR110" s="193"/>
      <c r="VS110" s="193"/>
      <c r="VT110" s="193"/>
      <c r="VU110" s="194">
        <f t="shared" si="576"/>
        <v>0</v>
      </c>
      <c r="VV110" s="193"/>
      <c r="VW110" s="193"/>
      <c r="VX110" s="193"/>
      <c r="VY110" s="193"/>
      <c r="VZ110" s="121">
        <f t="shared" si="598"/>
        <v>0</v>
      </c>
      <c r="WA110" s="193"/>
      <c r="WB110" s="193"/>
      <c r="WC110" s="193"/>
      <c r="WD110" s="194">
        <f t="shared" si="419"/>
        <v>0</v>
      </c>
      <c r="WE110" s="193"/>
      <c r="WF110" s="193"/>
      <c r="WG110" s="193"/>
      <c r="WH110" s="194">
        <f t="shared" si="525"/>
        <v>0</v>
      </c>
      <c r="WI110" s="189"/>
      <c r="WJ110" s="189"/>
      <c r="WK110" s="193"/>
      <c r="WL110" s="194">
        <f t="shared" si="577"/>
        <v>0</v>
      </c>
      <c r="WM110" s="193"/>
      <c r="WN110" s="193"/>
      <c r="WO110" s="193"/>
      <c r="WP110" s="193"/>
      <c r="WQ110" s="122">
        <f t="shared" si="599"/>
        <v>0</v>
      </c>
      <c r="WR110" s="129">
        <f t="shared" si="600"/>
        <v>0</v>
      </c>
      <c r="WS110" s="120"/>
      <c r="WT110" s="194"/>
      <c r="WU110" s="194"/>
      <c r="WV110" s="115">
        <f t="shared" si="526"/>
        <v>0</v>
      </c>
      <c r="WY110" s="115">
        <f>VI110-BT110-DP110-FL110-HI110-JE110-LM110-NI110-PE110-RA110-SW110</f>
        <v>0</v>
      </c>
      <c r="WZ110" s="115">
        <f>VD110-BO110-DK110-FG110-HD110-IZ110-LH110-ND110-OZ110-QV110-SR110</f>
        <v>0</v>
      </c>
    </row>
    <row r="111" spans="1:624" s="116" customFormat="1" ht="13.5" x14ac:dyDescent="0.25">
      <c r="A111" s="444" t="s">
        <v>210</v>
      </c>
      <c r="B111" s="416"/>
      <c r="C111" s="415"/>
      <c r="D111" s="415"/>
      <c r="E111" s="415"/>
      <c r="F111" s="249"/>
      <c r="G111" s="263"/>
      <c r="H111" s="250">
        <f>BM111+DI111+FE111+HB111+IX111+LF111+NB111+OX111+QT111+SP111</f>
        <v>0</v>
      </c>
      <c r="I111" s="250">
        <f>BN111+DJ111+FF111+HC111+IY111+LG111+NC111+OY111+QU111+SQ111</f>
        <v>0</v>
      </c>
      <c r="J111" s="238">
        <f t="shared" si="536"/>
        <v>0</v>
      </c>
      <c r="K111" s="250">
        <f t="shared" si="537"/>
        <v>0</v>
      </c>
      <c r="L111" s="250"/>
      <c r="M111" s="250"/>
      <c r="N111" s="250"/>
      <c r="O111" s="238">
        <f t="shared" si="538"/>
        <v>0</v>
      </c>
      <c r="P111" s="250">
        <f>BU111+DQ111+FM111+HJ111+JF111+LN111+NJ111+PF111+RB111+SX111</f>
        <v>0</v>
      </c>
      <c r="Q111" s="250">
        <f>BV111+DR111+FN111+HK111+JG111+LO111+NK111+PG111+RC111+SY111</f>
        <v>0</v>
      </c>
      <c r="R111" s="250">
        <f>BW111+DS111+FO111+HL111+JH111+LP111+NL111+PH111+RD111+SZ111</f>
        <v>0</v>
      </c>
      <c r="S111" s="238">
        <f t="shared" si="492"/>
        <v>0</v>
      </c>
      <c r="T111" s="250">
        <f>BY111+DU111+FQ111+HN111+JJ111+LR111+NN111+PJ111+RF111+TB111</f>
        <v>0</v>
      </c>
      <c r="U111" s="250">
        <f>BZ111+DV111+FR111+HO111+JK111+LS111+NO111+PK111+RG111+TC111</f>
        <v>0</v>
      </c>
      <c r="V111" s="250">
        <f>CA111+DW111+FS111+HP111+JL111+LT111+NP111+PL111+RH111+TD111</f>
        <v>0</v>
      </c>
      <c r="W111" s="238">
        <f t="shared" si="493"/>
        <v>0</v>
      </c>
      <c r="X111" s="250">
        <f>CC111+DY111+FU111+HR111+JN111+LV111+NR111+PN111+RJ111+TF111</f>
        <v>0</v>
      </c>
      <c r="Y111" s="250">
        <f>CD111+DZ111+FV111+HS111+JO111+LW111+NS111+PO111+RK111+TG111</f>
        <v>0</v>
      </c>
      <c r="Z111" s="250">
        <f>CE111+EA111+FW111+HT111+JP111+LX111+NT111+PP111+RL111+TH111</f>
        <v>0</v>
      </c>
      <c r="AA111" s="238">
        <f t="shared" si="494"/>
        <v>0</v>
      </c>
      <c r="AB111" s="250">
        <f>CG111+EC111+FY111+HV111+JR111+LZ111+NV111+PR111+RN111+TJ111</f>
        <v>0</v>
      </c>
      <c r="AC111" s="250">
        <f>CH111+ED111+FZ111+HW111+JS111+MA111+NW111+PS111+RO111+TK111</f>
        <v>0</v>
      </c>
      <c r="AD111" s="250">
        <f>CI111+EE111+GA111+HX111+JT111+MB111+NX111+PT111+RP111+TL111</f>
        <v>0</v>
      </c>
      <c r="AE111" s="250">
        <f t="shared" si="495"/>
        <v>0</v>
      </c>
      <c r="AF111" s="238">
        <f t="shared" si="527"/>
        <v>0</v>
      </c>
      <c r="AG111" s="250">
        <f>CL111+EH111+GD111+IA111+JW111+ME111+OA111+PW111+RS111+TO111</f>
        <v>0</v>
      </c>
      <c r="AH111" s="250">
        <f>CM111+EI111+GE111+IB111+JZ111+MF111+OB111+PX111+RT111+TP111</f>
        <v>0</v>
      </c>
      <c r="AI111" s="250">
        <f>CN111+EJ111+GF111+IC111+KA111+MG111+OC111+PY111+RU111+TQ111</f>
        <v>0</v>
      </c>
      <c r="AJ111" s="238">
        <f t="shared" si="496"/>
        <v>0</v>
      </c>
      <c r="AK111" s="250">
        <f>CP111+EL111+GH111+IE111+KC111+MI111+OE111+QA111+RW111+TS111</f>
        <v>0</v>
      </c>
      <c r="AL111" s="250">
        <f>CQ111+EM111+GI111+IF111+KD111+MJ111+OF111+QB111+RX111+TT111</f>
        <v>0</v>
      </c>
      <c r="AM111" s="250">
        <f>CR111+EN111+GJ111+IG111+KE111+MK111+OG111+QC111+RY111+TU111</f>
        <v>0</v>
      </c>
      <c r="AN111" s="238">
        <f t="shared" si="497"/>
        <v>0</v>
      </c>
      <c r="AO111" s="250">
        <f>CT111+EP111+GL111+II111+KG111+MM111+OI111+QE111+SA111+TW111</f>
        <v>0</v>
      </c>
      <c r="AP111" s="250">
        <f>CU111+EQ111+GM111+IJ111+KH111+MN111+OJ111+QF111+SB111+TX111</f>
        <v>0</v>
      </c>
      <c r="AQ111" s="250">
        <f>CV111+ER111+GN111+IK111+KI111+MO111+OK111+QG111+SC111+TY111</f>
        <v>0</v>
      </c>
      <c r="AR111" s="238">
        <f t="shared" si="498"/>
        <v>0</v>
      </c>
      <c r="AS111" s="250">
        <f>CX111+ET111+GP111+IM111+KK111+MQ111+OM111+QI111+SE111+UA111</f>
        <v>0</v>
      </c>
      <c r="AT111" s="250">
        <f>CY111+EU111+GQ111+IN111+KL111+MR111+ON111+QJ111+SF111+UB111</f>
        <v>0</v>
      </c>
      <c r="AU111" s="250">
        <f>CZ111+EV111+GR111+IO111+KM111+MS111+OO111+QK111+SG111+UC111</f>
        <v>0</v>
      </c>
      <c r="AV111" s="238">
        <f t="shared" si="499"/>
        <v>0</v>
      </c>
      <c r="AW111" s="238">
        <f t="shared" si="528"/>
        <v>0</v>
      </c>
      <c r="AX111" s="250">
        <f t="shared" si="461"/>
        <v>0</v>
      </c>
      <c r="AY111" s="238">
        <f t="shared" si="529"/>
        <v>0</v>
      </c>
      <c r="AZ111" s="238">
        <f>DE111+FA111+GW111+IT111+KR111+MX111+OT111+QP111+SL111+UH111</f>
        <v>0</v>
      </c>
      <c r="BA111" s="238">
        <f>DF111+FB111+GX111+IU111+KS111+MY111+OU111+QQ111+SM111+UI111</f>
        <v>0</v>
      </c>
      <c r="BB111" s="239">
        <f>CK111+EG111+GC111+HZ111+JV111+MD111+NZ111+PV111+RR111+TN111</f>
        <v>0</v>
      </c>
      <c r="BC111" s="239">
        <f t="shared" si="450"/>
        <v>0</v>
      </c>
      <c r="BD111" s="238">
        <f>AZ111-DE111-FA111-GW111-IT111-KR111-MX111-OT111-QP111-SL111-UH111</f>
        <v>0</v>
      </c>
      <c r="BE111" s="240"/>
      <c r="BF111" s="241">
        <f t="shared" si="449"/>
        <v>0</v>
      </c>
      <c r="BG111" s="241">
        <f t="shared" si="451"/>
        <v>0</v>
      </c>
      <c r="BH111" s="242"/>
      <c r="BI111" s="242"/>
      <c r="BJ111" s="241"/>
      <c r="BK111" s="285"/>
      <c r="BL111" s="251">
        <f>DI111+FE111+HB111+IX111+LF111+NB111+OX111+QT111+SP111</f>
        <v>0</v>
      </c>
      <c r="BM111" s="285"/>
      <c r="BN111" s="251"/>
      <c r="BO111" s="238">
        <f t="shared" si="539"/>
        <v>0</v>
      </c>
      <c r="BP111" s="251">
        <f t="shared" si="540"/>
        <v>0</v>
      </c>
      <c r="BQ111" s="251"/>
      <c r="BR111" s="251"/>
      <c r="BS111" s="251"/>
      <c r="BT111" s="238">
        <f t="shared" si="541"/>
        <v>0</v>
      </c>
      <c r="BU111" s="251"/>
      <c r="BV111" s="251"/>
      <c r="BW111" s="251"/>
      <c r="BX111" s="238">
        <f t="shared" si="462"/>
        <v>0</v>
      </c>
      <c r="BY111" s="251"/>
      <c r="BZ111" s="251"/>
      <c r="CA111" s="251"/>
      <c r="CB111" s="238">
        <f t="shared" si="463"/>
        <v>0</v>
      </c>
      <c r="CC111" s="251"/>
      <c r="CD111" s="251"/>
      <c r="CE111" s="251"/>
      <c r="CF111" s="238">
        <f t="shared" si="464"/>
        <v>0</v>
      </c>
      <c r="CG111" s="251"/>
      <c r="CH111" s="251"/>
      <c r="CI111" s="251"/>
      <c r="CJ111" s="251">
        <f t="shared" si="542"/>
        <v>0</v>
      </c>
      <c r="CK111" s="238">
        <f t="shared" si="465"/>
        <v>0</v>
      </c>
      <c r="CL111" s="251"/>
      <c r="CM111" s="251"/>
      <c r="CN111" s="251"/>
      <c r="CO111" s="238">
        <f t="shared" si="427"/>
        <v>0</v>
      </c>
      <c r="CP111" s="251"/>
      <c r="CQ111" s="251"/>
      <c r="CR111" s="251"/>
      <c r="CS111" s="238">
        <f t="shared" si="428"/>
        <v>0</v>
      </c>
      <c r="CT111" s="251"/>
      <c r="CU111" s="251"/>
      <c r="CV111" s="251"/>
      <c r="CW111" s="238">
        <f t="shared" si="445"/>
        <v>0</v>
      </c>
      <c r="CX111" s="251"/>
      <c r="CY111" s="251"/>
      <c r="CZ111" s="251"/>
      <c r="DA111" s="251">
        <f t="shared" si="543"/>
        <v>0</v>
      </c>
      <c r="DB111" s="238">
        <f t="shared" si="530"/>
        <v>0</v>
      </c>
      <c r="DC111" s="251"/>
      <c r="DD111" s="251">
        <f t="shared" si="466"/>
        <v>0</v>
      </c>
      <c r="DE111" s="238"/>
      <c r="DF111" s="238"/>
      <c r="DG111" s="243">
        <f t="shared" si="467"/>
        <v>0</v>
      </c>
      <c r="DH111" s="244"/>
      <c r="DI111" s="250"/>
      <c r="DJ111" s="250"/>
      <c r="DK111" s="250">
        <f t="shared" si="544"/>
        <v>0</v>
      </c>
      <c r="DL111" s="250">
        <f t="shared" si="545"/>
        <v>0</v>
      </c>
      <c r="DM111" s="250"/>
      <c r="DN111" s="250"/>
      <c r="DO111" s="250"/>
      <c r="DP111" s="238">
        <f t="shared" si="546"/>
        <v>0</v>
      </c>
      <c r="DQ111" s="250"/>
      <c r="DR111" s="250"/>
      <c r="DS111" s="250"/>
      <c r="DT111" s="238">
        <f t="shared" si="468"/>
        <v>0</v>
      </c>
      <c r="DU111" s="250"/>
      <c r="DV111" s="250"/>
      <c r="DW111" s="250"/>
      <c r="DX111" s="238">
        <f t="shared" si="500"/>
        <v>0</v>
      </c>
      <c r="DY111" s="250"/>
      <c r="DZ111" s="250"/>
      <c r="EA111" s="250"/>
      <c r="EB111" s="238">
        <f t="shared" si="501"/>
        <v>0</v>
      </c>
      <c r="EC111" s="250"/>
      <c r="ED111" s="250"/>
      <c r="EE111" s="250"/>
      <c r="EF111" s="265">
        <f t="shared" si="469"/>
        <v>0</v>
      </c>
      <c r="EG111" s="259">
        <f t="shared" si="578"/>
        <v>0</v>
      </c>
      <c r="EH111" s="250"/>
      <c r="EI111" s="250"/>
      <c r="EJ111" s="250"/>
      <c r="EK111" s="238">
        <f t="shared" si="470"/>
        <v>0</v>
      </c>
      <c r="EL111" s="250"/>
      <c r="EM111" s="250"/>
      <c r="EN111" s="250"/>
      <c r="EO111" s="238">
        <f t="shared" si="471"/>
        <v>0</v>
      </c>
      <c r="EP111" s="250"/>
      <c r="EQ111" s="250"/>
      <c r="ER111" s="250"/>
      <c r="ES111" s="238">
        <f t="shared" si="502"/>
        <v>0</v>
      </c>
      <c r="ET111" s="250"/>
      <c r="EU111" s="250"/>
      <c r="EV111" s="250"/>
      <c r="EW111" s="265">
        <f t="shared" si="472"/>
        <v>0</v>
      </c>
      <c r="EX111" s="260">
        <f t="shared" si="579"/>
        <v>0</v>
      </c>
      <c r="EY111" s="238">
        <f t="shared" si="580"/>
        <v>0</v>
      </c>
      <c r="EZ111" s="250">
        <f t="shared" si="473"/>
        <v>0</v>
      </c>
      <c r="FA111" s="238"/>
      <c r="FB111" s="238"/>
      <c r="FC111" s="246">
        <f t="shared" si="474"/>
        <v>0</v>
      </c>
      <c r="FD111" s="244"/>
      <c r="FE111" s="250"/>
      <c r="FF111" s="250"/>
      <c r="FG111" s="250">
        <f t="shared" si="547"/>
        <v>0</v>
      </c>
      <c r="FH111" s="250">
        <f t="shared" si="548"/>
        <v>0</v>
      </c>
      <c r="FI111" s="250"/>
      <c r="FJ111" s="250"/>
      <c r="FK111" s="250"/>
      <c r="FL111" s="238">
        <f t="shared" si="549"/>
        <v>0</v>
      </c>
      <c r="FM111" s="250"/>
      <c r="FN111" s="250"/>
      <c r="FO111" s="250"/>
      <c r="FP111" s="238">
        <f t="shared" si="475"/>
        <v>0</v>
      </c>
      <c r="FQ111" s="250"/>
      <c r="FR111" s="250"/>
      <c r="FS111" s="250"/>
      <c r="FT111" s="238">
        <f t="shared" si="503"/>
        <v>0</v>
      </c>
      <c r="FU111" s="250"/>
      <c r="FV111" s="250"/>
      <c r="FW111" s="250"/>
      <c r="FX111" s="238">
        <f t="shared" si="504"/>
        <v>0</v>
      </c>
      <c r="FY111" s="250"/>
      <c r="FZ111" s="250"/>
      <c r="GA111" s="250"/>
      <c r="GB111" s="265">
        <f t="shared" si="476"/>
        <v>0</v>
      </c>
      <c r="GC111" s="259">
        <f t="shared" si="581"/>
        <v>0</v>
      </c>
      <c r="GD111" s="250"/>
      <c r="GE111" s="250"/>
      <c r="GF111" s="250"/>
      <c r="GG111" s="238">
        <f t="shared" si="477"/>
        <v>0</v>
      </c>
      <c r="GH111" s="250"/>
      <c r="GI111" s="250"/>
      <c r="GJ111" s="250"/>
      <c r="GK111" s="238">
        <f t="shared" si="505"/>
        <v>0</v>
      </c>
      <c r="GL111" s="267"/>
      <c r="GM111" s="267"/>
      <c r="GN111" s="250"/>
      <c r="GO111" s="238">
        <f t="shared" si="506"/>
        <v>0</v>
      </c>
      <c r="GP111" s="250"/>
      <c r="GQ111" s="250"/>
      <c r="GR111" s="250"/>
      <c r="GS111" s="265">
        <f t="shared" si="478"/>
        <v>0</v>
      </c>
      <c r="GT111" s="260">
        <f t="shared" si="582"/>
        <v>0</v>
      </c>
      <c r="GU111" s="238">
        <f t="shared" si="583"/>
        <v>0</v>
      </c>
      <c r="GV111" s="250">
        <f t="shared" si="479"/>
        <v>0</v>
      </c>
      <c r="GW111" s="238"/>
      <c r="GX111" s="238"/>
      <c r="GY111" s="246">
        <f t="shared" si="480"/>
        <v>0</v>
      </c>
      <c r="GZ111" s="244"/>
      <c r="HA111" s="244"/>
      <c r="HB111" s="250"/>
      <c r="HC111" s="250"/>
      <c r="HD111" s="250">
        <f t="shared" si="584"/>
        <v>0</v>
      </c>
      <c r="HE111" s="250">
        <f t="shared" si="550"/>
        <v>0</v>
      </c>
      <c r="HF111" s="250"/>
      <c r="HG111" s="250"/>
      <c r="HH111" s="238"/>
      <c r="HI111" s="238">
        <f t="shared" si="551"/>
        <v>0</v>
      </c>
      <c r="HJ111" s="250"/>
      <c r="HK111" s="250"/>
      <c r="HL111" s="250"/>
      <c r="HM111" s="238">
        <f t="shared" si="481"/>
        <v>0</v>
      </c>
      <c r="HN111" s="250"/>
      <c r="HO111" s="250"/>
      <c r="HP111" s="250"/>
      <c r="HQ111" s="238">
        <f t="shared" si="507"/>
        <v>0</v>
      </c>
      <c r="HR111" s="250"/>
      <c r="HS111" s="250"/>
      <c r="HT111" s="250"/>
      <c r="HU111" s="238">
        <f t="shared" si="552"/>
        <v>0</v>
      </c>
      <c r="HV111" s="250"/>
      <c r="HW111" s="250"/>
      <c r="HX111" s="250"/>
      <c r="HY111" s="265">
        <f t="shared" si="482"/>
        <v>0</v>
      </c>
      <c r="HZ111" s="259">
        <f t="shared" si="585"/>
        <v>0</v>
      </c>
      <c r="IA111" s="250"/>
      <c r="IB111" s="250"/>
      <c r="IC111" s="250"/>
      <c r="ID111" s="238">
        <f t="shared" si="483"/>
        <v>0</v>
      </c>
      <c r="IE111" s="250"/>
      <c r="IF111" s="250"/>
      <c r="IG111" s="250"/>
      <c r="IH111" s="238">
        <f t="shared" si="508"/>
        <v>0</v>
      </c>
      <c r="II111" s="250"/>
      <c r="IJ111" s="250"/>
      <c r="IK111" s="250"/>
      <c r="IL111" s="238">
        <f t="shared" si="553"/>
        <v>0</v>
      </c>
      <c r="IM111" s="250"/>
      <c r="IN111" s="250"/>
      <c r="IO111" s="250"/>
      <c r="IP111" s="265">
        <f t="shared" si="509"/>
        <v>0</v>
      </c>
      <c r="IQ111" s="260">
        <f t="shared" si="586"/>
        <v>0</v>
      </c>
      <c r="IR111" s="238">
        <f t="shared" si="587"/>
        <v>0</v>
      </c>
      <c r="IS111" s="250">
        <f t="shared" si="484"/>
        <v>0</v>
      </c>
      <c r="IT111" s="238"/>
      <c r="IU111" s="238"/>
      <c r="IV111" s="246">
        <f t="shared" si="510"/>
        <v>0</v>
      </c>
      <c r="IW111" s="244"/>
      <c r="IX111" s="254"/>
      <c r="IY111" s="254"/>
      <c r="IZ111" s="247"/>
      <c r="JA111" s="254"/>
      <c r="JB111" s="254"/>
      <c r="JC111" s="254"/>
      <c r="JD111" s="254"/>
      <c r="JE111" s="254"/>
      <c r="JF111" s="254"/>
      <c r="JG111" s="254"/>
      <c r="JH111" s="254"/>
      <c r="JI111" s="247">
        <f t="shared" si="394"/>
        <v>0</v>
      </c>
      <c r="JJ111" s="254"/>
      <c r="JK111" s="254"/>
      <c r="JL111" s="254"/>
      <c r="JM111" s="247"/>
      <c r="JN111" s="254"/>
      <c r="JO111" s="254"/>
      <c r="JP111" s="254"/>
      <c r="JQ111" s="247">
        <f t="shared" si="393"/>
        <v>0</v>
      </c>
      <c r="JR111" s="254"/>
      <c r="JS111" s="254"/>
      <c r="JT111" s="254"/>
      <c r="JU111" s="270"/>
      <c r="JV111" s="261">
        <f t="shared" si="395"/>
        <v>0</v>
      </c>
      <c r="JW111" s="558"/>
      <c r="JX111" s="588"/>
      <c r="JY111" s="589"/>
      <c r="JZ111" s="571"/>
      <c r="KA111" s="254"/>
      <c r="KB111" s="247">
        <f>JW111+JZ111+KA111</f>
        <v>0</v>
      </c>
      <c r="KC111" s="254"/>
      <c r="KD111" s="254"/>
      <c r="KE111" s="254"/>
      <c r="KF111" s="247"/>
      <c r="KG111" s="254"/>
      <c r="KH111" s="254"/>
      <c r="KI111" s="254"/>
      <c r="KJ111" s="247">
        <f t="shared" si="396"/>
        <v>0</v>
      </c>
      <c r="KK111" s="254"/>
      <c r="KL111" s="254"/>
      <c r="KM111" s="254"/>
      <c r="KN111" s="270"/>
      <c r="KO111" s="262">
        <f>JI111+KF111+KJ111+KN111</f>
        <v>0</v>
      </c>
      <c r="KP111" s="247"/>
      <c r="KQ111" s="254">
        <f>JE111-JV111</f>
        <v>0</v>
      </c>
      <c r="KR111" s="247"/>
      <c r="KS111" s="248"/>
      <c r="KT111" s="211">
        <f>JV111-KO111</f>
        <v>0</v>
      </c>
      <c r="KU111" s="211"/>
      <c r="KV111" s="211"/>
      <c r="KW111" s="211"/>
      <c r="KX111" s="211"/>
      <c r="KY111" s="211"/>
      <c r="KZ111" s="211"/>
      <c r="LA111" s="211"/>
      <c r="LB111" s="211"/>
      <c r="LC111" s="211"/>
      <c r="LD111" s="211"/>
      <c r="LF111" s="193"/>
      <c r="LG111" s="193"/>
      <c r="LH111" s="194">
        <f t="shared" si="531"/>
        <v>0</v>
      </c>
      <c r="LI111" s="193">
        <f t="shared" si="554"/>
        <v>0</v>
      </c>
      <c r="LJ111" s="193"/>
      <c r="LK111" s="193"/>
      <c r="LL111" s="193"/>
      <c r="LM111" s="194">
        <f t="shared" si="555"/>
        <v>0</v>
      </c>
      <c r="LN111" s="193"/>
      <c r="LO111" s="193"/>
      <c r="LP111" s="193"/>
      <c r="LQ111" s="194">
        <f t="shared" si="408"/>
        <v>0</v>
      </c>
      <c r="LR111" s="193"/>
      <c r="LS111" s="193"/>
      <c r="LT111" s="193"/>
      <c r="LU111" s="194">
        <f t="shared" si="511"/>
        <v>0</v>
      </c>
      <c r="LV111" s="193"/>
      <c r="LW111" s="193"/>
      <c r="LX111" s="193"/>
      <c r="LY111" s="194">
        <f t="shared" si="556"/>
        <v>0</v>
      </c>
      <c r="LZ111" s="193"/>
      <c r="MA111" s="193"/>
      <c r="MB111" s="193"/>
      <c r="MC111" s="123">
        <f t="shared" si="452"/>
        <v>0</v>
      </c>
      <c r="MD111" s="121">
        <f t="shared" si="557"/>
        <v>0</v>
      </c>
      <c r="ME111" s="193"/>
      <c r="MF111" s="193"/>
      <c r="MG111" s="193"/>
      <c r="MH111" s="194">
        <f t="shared" si="429"/>
        <v>0</v>
      </c>
      <c r="MI111" s="193"/>
      <c r="MJ111" s="193"/>
      <c r="MK111" s="193"/>
      <c r="ML111" s="194">
        <f t="shared" si="430"/>
        <v>0</v>
      </c>
      <c r="MM111" s="193"/>
      <c r="MN111" s="193"/>
      <c r="MO111" s="193"/>
      <c r="MP111" s="194">
        <f t="shared" si="491"/>
        <v>0</v>
      </c>
      <c r="MQ111" s="193"/>
      <c r="MR111" s="193"/>
      <c r="MS111" s="193"/>
      <c r="MT111" s="123">
        <f t="shared" si="512"/>
        <v>0</v>
      </c>
      <c r="MU111" s="121">
        <f t="shared" si="558"/>
        <v>0</v>
      </c>
      <c r="MV111" s="17">
        <f t="shared" si="588"/>
        <v>0</v>
      </c>
      <c r="MW111" s="193">
        <f t="shared" si="453"/>
        <v>0</v>
      </c>
      <c r="MX111" s="194"/>
      <c r="MY111" s="194"/>
      <c r="MZ111" s="115">
        <f t="shared" si="485"/>
        <v>0</v>
      </c>
      <c r="NB111" s="193"/>
      <c r="NC111" s="193"/>
      <c r="ND111" s="194">
        <f t="shared" si="559"/>
        <v>0</v>
      </c>
      <c r="NE111" s="193"/>
      <c r="NF111" s="193"/>
      <c r="NG111" s="193"/>
      <c r="NH111" s="193"/>
      <c r="NI111" s="194">
        <f t="shared" si="532"/>
        <v>0</v>
      </c>
      <c r="NJ111" s="193"/>
      <c r="NK111" s="193"/>
      <c r="NL111" s="193"/>
      <c r="NM111" s="194">
        <f t="shared" si="410"/>
        <v>0</v>
      </c>
      <c r="NN111" s="193"/>
      <c r="NO111" s="193"/>
      <c r="NP111" s="193"/>
      <c r="NQ111" s="194">
        <f t="shared" si="513"/>
        <v>0</v>
      </c>
      <c r="NR111" s="193"/>
      <c r="NS111" s="193"/>
      <c r="NT111" s="193"/>
      <c r="NU111" s="194">
        <f t="shared" si="560"/>
        <v>0</v>
      </c>
      <c r="NV111" s="193"/>
      <c r="NW111" s="193"/>
      <c r="NX111" s="193"/>
      <c r="NY111" s="123">
        <f t="shared" si="454"/>
        <v>0</v>
      </c>
      <c r="NZ111" s="121">
        <f t="shared" si="589"/>
        <v>0</v>
      </c>
      <c r="OA111" s="193"/>
      <c r="OB111" s="193"/>
      <c r="OC111" s="193"/>
      <c r="OD111" s="194">
        <f t="shared" si="411"/>
        <v>0</v>
      </c>
      <c r="OE111" s="193"/>
      <c r="OF111" s="193"/>
      <c r="OG111" s="193"/>
      <c r="OH111" s="194">
        <f t="shared" si="514"/>
        <v>0</v>
      </c>
      <c r="OI111" s="193"/>
      <c r="OJ111" s="193"/>
      <c r="OK111" s="193"/>
      <c r="OL111" s="194">
        <f t="shared" si="561"/>
        <v>0</v>
      </c>
      <c r="OM111" s="193"/>
      <c r="ON111" s="193"/>
      <c r="OO111" s="193"/>
      <c r="OP111" s="123">
        <f t="shared" si="455"/>
        <v>0</v>
      </c>
      <c r="OQ111" s="122">
        <f t="shared" si="590"/>
        <v>0</v>
      </c>
      <c r="OR111" s="17">
        <f t="shared" si="591"/>
        <v>0</v>
      </c>
      <c r="OS111" s="193">
        <f t="shared" si="456"/>
        <v>0</v>
      </c>
      <c r="OT111" s="194"/>
      <c r="OU111" s="194"/>
      <c r="OV111" s="115">
        <f t="shared" si="515"/>
        <v>0</v>
      </c>
      <c r="OX111" s="193"/>
      <c r="OY111" s="193"/>
      <c r="OZ111" s="194">
        <f t="shared" si="562"/>
        <v>0</v>
      </c>
      <c r="PA111" s="193">
        <f t="shared" si="563"/>
        <v>0</v>
      </c>
      <c r="PB111" s="193"/>
      <c r="PC111" s="193"/>
      <c r="PD111" s="193"/>
      <c r="PE111" s="194">
        <f t="shared" si="564"/>
        <v>0</v>
      </c>
      <c r="PF111" s="193"/>
      <c r="PG111" s="193"/>
      <c r="PH111" s="193"/>
      <c r="PI111" s="194">
        <f t="shared" si="412"/>
        <v>0</v>
      </c>
      <c r="PJ111" s="193"/>
      <c r="PK111" s="193"/>
      <c r="PL111" s="193"/>
      <c r="PM111" s="194">
        <f t="shared" si="516"/>
        <v>0</v>
      </c>
      <c r="PN111" s="193"/>
      <c r="PO111" s="193"/>
      <c r="PP111" s="193"/>
      <c r="PQ111" s="194">
        <f t="shared" si="565"/>
        <v>0</v>
      </c>
      <c r="PR111" s="193"/>
      <c r="PS111" s="193"/>
      <c r="PT111" s="193"/>
      <c r="PU111" s="123">
        <f t="shared" si="457"/>
        <v>0</v>
      </c>
      <c r="PV111" s="121">
        <f t="shared" si="592"/>
        <v>0</v>
      </c>
      <c r="PW111" s="193"/>
      <c r="PX111" s="193"/>
      <c r="PY111" s="193"/>
      <c r="PZ111" s="194">
        <f t="shared" si="433"/>
        <v>0</v>
      </c>
      <c r="QA111" s="193"/>
      <c r="QB111" s="193"/>
      <c r="QC111" s="193"/>
      <c r="QD111" s="194">
        <f t="shared" si="434"/>
        <v>0</v>
      </c>
      <c r="QE111" s="193"/>
      <c r="QF111" s="193"/>
      <c r="QG111" s="193"/>
      <c r="QH111" s="194">
        <f t="shared" si="566"/>
        <v>0</v>
      </c>
      <c r="QI111" s="193"/>
      <c r="QJ111" s="193"/>
      <c r="QK111" s="193"/>
      <c r="QL111" s="123">
        <f t="shared" si="517"/>
        <v>0</v>
      </c>
      <c r="QM111" s="122">
        <f t="shared" si="593"/>
        <v>0</v>
      </c>
      <c r="QN111" s="17">
        <f t="shared" si="594"/>
        <v>0</v>
      </c>
      <c r="QO111" s="193">
        <f t="shared" si="458"/>
        <v>0</v>
      </c>
      <c r="QP111" s="194"/>
      <c r="QQ111" s="194"/>
      <c r="QR111" s="115">
        <f t="shared" si="486"/>
        <v>0</v>
      </c>
      <c r="QT111" s="193"/>
      <c r="QU111" s="193"/>
      <c r="QV111" s="194">
        <f t="shared" si="567"/>
        <v>0</v>
      </c>
      <c r="QW111" s="193">
        <f t="shared" si="568"/>
        <v>0</v>
      </c>
      <c r="QX111" s="193"/>
      <c r="QY111" s="193"/>
      <c r="QZ111" s="193"/>
      <c r="RA111" s="194">
        <f t="shared" si="569"/>
        <v>0</v>
      </c>
      <c r="RB111" s="193"/>
      <c r="RC111" s="193"/>
      <c r="RD111" s="193"/>
      <c r="RE111" s="194">
        <f t="shared" si="414"/>
        <v>0</v>
      </c>
      <c r="RF111" s="193"/>
      <c r="RG111" s="193"/>
      <c r="RH111" s="193"/>
      <c r="RI111" s="194">
        <f t="shared" si="518"/>
        <v>0</v>
      </c>
      <c r="RJ111" s="193"/>
      <c r="RK111" s="193"/>
      <c r="RL111" s="193"/>
      <c r="RM111" s="194">
        <f t="shared" si="570"/>
        <v>0</v>
      </c>
      <c r="RN111" s="193"/>
      <c r="RO111" s="193"/>
      <c r="RP111" s="193"/>
      <c r="RQ111" s="123">
        <f t="shared" si="519"/>
        <v>0</v>
      </c>
      <c r="RR111" s="121">
        <f t="shared" si="533"/>
        <v>0</v>
      </c>
      <c r="RS111" s="193"/>
      <c r="RT111" s="193"/>
      <c r="RU111" s="193"/>
      <c r="RV111" s="194">
        <f t="shared" si="435"/>
        <v>0</v>
      </c>
      <c r="RW111" s="193"/>
      <c r="RX111" s="193"/>
      <c r="RY111" s="193"/>
      <c r="RZ111" s="194">
        <f t="shared" si="436"/>
        <v>0</v>
      </c>
      <c r="SA111" s="193"/>
      <c r="SB111" s="193"/>
      <c r="SC111" s="193"/>
      <c r="SD111" s="194">
        <f t="shared" si="571"/>
        <v>0</v>
      </c>
      <c r="SE111" s="193"/>
      <c r="SF111" s="193"/>
      <c r="SG111" s="193"/>
      <c r="SH111" s="123">
        <f t="shared" si="520"/>
        <v>0</v>
      </c>
      <c r="SI111" s="122">
        <f t="shared" si="595"/>
        <v>0</v>
      </c>
      <c r="SJ111" s="17">
        <f t="shared" si="596"/>
        <v>0</v>
      </c>
      <c r="SK111" s="193">
        <f t="shared" si="459"/>
        <v>0</v>
      </c>
      <c r="SL111" s="194"/>
      <c r="SM111" s="194"/>
      <c r="SN111" s="115">
        <f t="shared" si="487"/>
        <v>0</v>
      </c>
      <c r="SP111" s="193"/>
      <c r="SQ111" s="193"/>
      <c r="SR111" s="194">
        <f t="shared" si="572"/>
        <v>0</v>
      </c>
      <c r="SS111" s="193">
        <f t="shared" si="573"/>
        <v>0</v>
      </c>
      <c r="ST111" s="193"/>
      <c r="SU111" s="193"/>
      <c r="SV111" s="193"/>
      <c r="SW111" s="194">
        <f t="shared" si="574"/>
        <v>0</v>
      </c>
      <c r="SX111" s="193"/>
      <c r="SY111" s="193"/>
      <c r="SZ111" s="193"/>
      <c r="TA111" s="194">
        <f t="shared" si="437"/>
        <v>0</v>
      </c>
      <c r="TB111" s="193"/>
      <c r="TC111" s="193"/>
      <c r="TD111" s="193"/>
      <c r="TE111" s="194">
        <f t="shared" si="438"/>
        <v>0</v>
      </c>
      <c r="TF111" s="193"/>
      <c r="TG111" s="193"/>
      <c r="TH111" s="193"/>
      <c r="TI111" s="194">
        <f t="shared" si="439"/>
        <v>0</v>
      </c>
      <c r="TJ111" s="193"/>
      <c r="TK111" s="193"/>
      <c r="TL111" s="193"/>
      <c r="TM111" s="123">
        <f t="shared" si="521"/>
        <v>0</v>
      </c>
      <c r="TN111" s="121">
        <f t="shared" si="440"/>
        <v>0</v>
      </c>
      <c r="TO111" s="193"/>
      <c r="TP111" s="193"/>
      <c r="TQ111" s="193"/>
      <c r="TR111" s="194">
        <f t="shared" si="441"/>
        <v>0</v>
      </c>
      <c r="TS111" s="193"/>
      <c r="TT111" s="193"/>
      <c r="TU111" s="193"/>
      <c r="TV111" s="194">
        <f t="shared" si="442"/>
        <v>0</v>
      </c>
      <c r="TW111" s="189"/>
      <c r="TX111" s="189"/>
      <c r="TY111" s="193"/>
      <c r="TZ111" s="194">
        <f t="shared" si="443"/>
        <v>0</v>
      </c>
      <c r="UA111" s="193"/>
      <c r="UB111" s="193"/>
      <c r="UC111" s="193"/>
      <c r="UD111" s="123">
        <f t="shared" si="522"/>
        <v>0</v>
      </c>
      <c r="UE111" s="122">
        <f t="shared" si="444"/>
        <v>0</v>
      </c>
      <c r="UF111" s="17">
        <f t="shared" si="597"/>
        <v>0</v>
      </c>
      <c r="UG111" s="193">
        <f t="shared" si="460"/>
        <v>0</v>
      </c>
      <c r="UH111" s="194"/>
      <c r="UI111" s="194"/>
      <c r="UJ111" s="194"/>
      <c r="UK111" s="115">
        <f t="shared" si="488"/>
        <v>0</v>
      </c>
      <c r="UL111" s="115">
        <f>CK111+EG111+GC111+HZ111+JV111+MD111+NZ111+PV111+RR111+TN111</f>
        <v>0</v>
      </c>
      <c r="UM111" s="115">
        <f>UL111-AF111</f>
        <v>0</v>
      </c>
      <c r="UN111" s="115">
        <f>DB111+EX111+GT111+IQ111+KO111+MU111+OQ111+QM111+SI111+UE111</f>
        <v>0</v>
      </c>
      <c r="UO111" s="115">
        <f>UN111-AW111</f>
        <v>0</v>
      </c>
      <c r="UP111" s="115"/>
      <c r="UQ111" s="115"/>
      <c r="UR111" s="115">
        <f>BU111+DQ111+FM111+HJ111+JF111+LN111+NJ111+PF111+RB111+SX111</f>
        <v>0</v>
      </c>
      <c r="US111" s="115">
        <f>UR111-P111</f>
        <v>0</v>
      </c>
      <c r="UT111" s="115"/>
      <c r="UU111" s="115"/>
      <c r="UV111" s="115"/>
      <c r="UW111" s="115">
        <f>H111</f>
        <v>0</v>
      </c>
      <c r="UX111" s="115">
        <f>AF111</f>
        <v>0</v>
      </c>
      <c r="UY111" s="115"/>
      <c r="UZ111" s="115"/>
      <c r="VA111" s="130">
        <f t="shared" si="575"/>
        <v>0</v>
      </c>
      <c r="VB111" s="193">
        <f>BM111+DI111+FE111+HB111+IX111+LF111+NB111+OX111+QT111+SP111</f>
        <v>0</v>
      </c>
      <c r="VC111" s="193">
        <f>BN111+DJ111+FF111+HC111+IY111+LG111+NC111+OY111+QU111+SQ111</f>
        <v>0</v>
      </c>
      <c r="VD111" s="194">
        <f t="shared" si="523"/>
        <v>0</v>
      </c>
      <c r="VE111" s="193">
        <f t="shared" si="534"/>
        <v>0</v>
      </c>
      <c r="VF111" s="193"/>
      <c r="VG111" s="193"/>
      <c r="VH111" s="193"/>
      <c r="VI111" s="194">
        <f t="shared" si="535"/>
        <v>0</v>
      </c>
      <c r="VJ111" s="193"/>
      <c r="VK111" s="193"/>
      <c r="VL111" s="193"/>
      <c r="VM111" s="194">
        <f t="shared" si="418"/>
        <v>0</v>
      </c>
      <c r="VN111" s="193"/>
      <c r="VO111" s="193"/>
      <c r="VP111" s="193"/>
      <c r="VQ111" s="194">
        <f t="shared" si="524"/>
        <v>0</v>
      </c>
      <c r="VR111" s="193"/>
      <c r="VS111" s="193"/>
      <c r="VT111" s="193"/>
      <c r="VU111" s="194">
        <f t="shared" si="576"/>
        <v>0</v>
      </c>
      <c r="VV111" s="193"/>
      <c r="VW111" s="193"/>
      <c r="VX111" s="193"/>
      <c r="VY111" s="193"/>
      <c r="VZ111" s="121">
        <f t="shared" si="598"/>
        <v>0</v>
      </c>
      <c r="WA111" s="193"/>
      <c r="WB111" s="193"/>
      <c r="WC111" s="193"/>
      <c r="WD111" s="194">
        <f t="shared" si="419"/>
        <v>0</v>
      </c>
      <c r="WE111" s="193"/>
      <c r="WF111" s="193"/>
      <c r="WG111" s="193"/>
      <c r="WH111" s="194">
        <f t="shared" si="525"/>
        <v>0</v>
      </c>
      <c r="WI111" s="189"/>
      <c r="WJ111" s="189"/>
      <c r="WK111" s="193"/>
      <c r="WL111" s="194">
        <f t="shared" si="577"/>
        <v>0</v>
      </c>
      <c r="WM111" s="193"/>
      <c r="WN111" s="193"/>
      <c r="WO111" s="193"/>
      <c r="WP111" s="193"/>
      <c r="WQ111" s="122">
        <f t="shared" si="599"/>
        <v>0</v>
      </c>
      <c r="WR111" s="129">
        <f t="shared" si="600"/>
        <v>0</v>
      </c>
      <c r="WS111" s="120"/>
      <c r="WT111" s="194"/>
      <c r="WU111" s="194"/>
      <c r="WV111" s="115">
        <f t="shared" si="526"/>
        <v>0</v>
      </c>
      <c r="WY111" s="115">
        <f>VI111-BT111-DP111-FL111-HI111-JE111-LM111-NI111-PE111-RA111-SW111</f>
        <v>0</v>
      </c>
      <c r="WZ111" s="115">
        <f>VD111-BO111-DK111-FG111-HD111-IZ111-LH111-ND111-OZ111-QV111-SR111</f>
        <v>0</v>
      </c>
    </row>
    <row r="112" spans="1:624" s="116" customFormat="1" ht="13.5" x14ac:dyDescent="0.25">
      <c r="A112" s="444"/>
      <c r="B112" s="416" t="s">
        <v>211</v>
      </c>
      <c r="C112" s="415"/>
      <c r="D112" s="415"/>
      <c r="E112" s="415"/>
      <c r="F112" s="249"/>
      <c r="G112" s="263" t="s">
        <v>342</v>
      </c>
      <c r="H112" s="250"/>
      <c r="I112" s="250"/>
      <c r="J112" s="238"/>
      <c r="K112" s="250"/>
      <c r="L112" s="250"/>
      <c r="M112" s="250"/>
      <c r="N112" s="250"/>
      <c r="O112" s="238"/>
      <c r="P112" s="250"/>
      <c r="Q112" s="250"/>
      <c r="R112" s="250"/>
      <c r="S112" s="238"/>
      <c r="T112" s="250"/>
      <c r="U112" s="250"/>
      <c r="V112" s="250"/>
      <c r="W112" s="238"/>
      <c r="X112" s="250"/>
      <c r="Y112" s="250"/>
      <c r="Z112" s="250"/>
      <c r="AA112" s="238"/>
      <c r="AB112" s="250"/>
      <c r="AC112" s="250"/>
      <c r="AD112" s="250"/>
      <c r="AE112" s="250"/>
      <c r="AF112" s="238"/>
      <c r="AG112" s="250"/>
      <c r="AH112" s="250"/>
      <c r="AI112" s="250"/>
      <c r="AJ112" s="238"/>
      <c r="AK112" s="250"/>
      <c r="AL112" s="250"/>
      <c r="AM112" s="250"/>
      <c r="AN112" s="238"/>
      <c r="AO112" s="250"/>
      <c r="AP112" s="250"/>
      <c r="AQ112" s="250"/>
      <c r="AR112" s="238"/>
      <c r="AS112" s="250"/>
      <c r="AT112" s="250"/>
      <c r="AU112" s="250"/>
      <c r="AV112" s="238"/>
      <c r="AW112" s="238"/>
      <c r="AX112" s="250"/>
      <c r="AY112" s="238"/>
      <c r="AZ112" s="238"/>
      <c r="BA112" s="238"/>
      <c r="BB112" s="239"/>
      <c r="BC112" s="239"/>
      <c r="BD112" s="238"/>
      <c r="BE112" s="240"/>
      <c r="BF112" s="241"/>
      <c r="BG112" s="241"/>
      <c r="BH112" s="242"/>
      <c r="BI112" s="242"/>
      <c r="BJ112" s="241"/>
      <c r="BK112" s="285"/>
      <c r="BL112" s="251"/>
      <c r="BM112" s="285"/>
      <c r="BN112" s="251"/>
      <c r="BO112" s="238"/>
      <c r="BP112" s="251"/>
      <c r="BQ112" s="251"/>
      <c r="BR112" s="251"/>
      <c r="BS112" s="251"/>
      <c r="BT112" s="238"/>
      <c r="BU112" s="251"/>
      <c r="BV112" s="251"/>
      <c r="BW112" s="251"/>
      <c r="BX112" s="238"/>
      <c r="BY112" s="251"/>
      <c r="BZ112" s="251"/>
      <c r="CA112" s="251"/>
      <c r="CB112" s="238"/>
      <c r="CC112" s="251"/>
      <c r="CD112" s="251"/>
      <c r="CE112" s="251"/>
      <c r="CF112" s="238"/>
      <c r="CG112" s="251"/>
      <c r="CH112" s="251"/>
      <c r="CI112" s="251"/>
      <c r="CJ112" s="251"/>
      <c r="CK112" s="238"/>
      <c r="CL112" s="251"/>
      <c r="CM112" s="251"/>
      <c r="CN112" s="251"/>
      <c r="CO112" s="238"/>
      <c r="CP112" s="251"/>
      <c r="CQ112" s="251"/>
      <c r="CR112" s="251"/>
      <c r="CS112" s="238"/>
      <c r="CT112" s="251"/>
      <c r="CU112" s="251"/>
      <c r="CV112" s="251"/>
      <c r="CW112" s="238"/>
      <c r="CX112" s="251"/>
      <c r="CY112" s="251"/>
      <c r="CZ112" s="251"/>
      <c r="DA112" s="251"/>
      <c r="DB112" s="238"/>
      <c r="DC112" s="251"/>
      <c r="DD112" s="251"/>
      <c r="DE112" s="238"/>
      <c r="DF112" s="238"/>
      <c r="DG112" s="243"/>
      <c r="DH112" s="244"/>
      <c r="DI112" s="250"/>
      <c r="DJ112" s="250"/>
      <c r="DK112" s="250"/>
      <c r="DL112" s="250"/>
      <c r="DM112" s="250"/>
      <c r="DN112" s="250"/>
      <c r="DO112" s="250"/>
      <c r="DP112" s="238"/>
      <c r="DQ112" s="250"/>
      <c r="DR112" s="250"/>
      <c r="DS112" s="250"/>
      <c r="DT112" s="238"/>
      <c r="DU112" s="250"/>
      <c r="DV112" s="250"/>
      <c r="DW112" s="250"/>
      <c r="DX112" s="238"/>
      <c r="DY112" s="250"/>
      <c r="DZ112" s="250"/>
      <c r="EA112" s="250"/>
      <c r="EB112" s="238"/>
      <c r="EC112" s="250"/>
      <c r="ED112" s="250"/>
      <c r="EE112" s="250"/>
      <c r="EF112" s="265"/>
      <c r="EG112" s="259"/>
      <c r="EH112" s="250"/>
      <c r="EI112" s="250"/>
      <c r="EJ112" s="250"/>
      <c r="EK112" s="238"/>
      <c r="EL112" s="250"/>
      <c r="EM112" s="250"/>
      <c r="EN112" s="250"/>
      <c r="EO112" s="238"/>
      <c r="EP112" s="250"/>
      <c r="EQ112" s="250"/>
      <c r="ER112" s="250"/>
      <c r="ES112" s="238"/>
      <c r="ET112" s="250"/>
      <c r="EU112" s="250"/>
      <c r="EV112" s="250"/>
      <c r="EW112" s="265"/>
      <c r="EX112" s="260"/>
      <c r="EY112" s="238"/>
      <c r="EZ112" s="250"/>
      <c r="FA112" s="238"/>
      <c r="FB112" s="238"/>
      <c r="FC112" s="246"/>
      <c r="FD112" s="244"/>
      <c r="FE112" s="250"/>
      <c r="FF112" s="250"/>
      <c r="FG112" s="250"/>
      <c r="FH112" s="250"/>
      <c r="FI112" s="250"/>
      <c r="FJ112" s="250"/>
      <c r="FK112" s="250"/>
      <c r="FL112" s="238"/>
      <c r="FM112" s="250"/>
      <c r="FN112" s="250"/>
      <c r="FO112" s="250"/>
      <c r="FP112" s="238"/>
      <c r="FQ112" s="250"/>
      <c r="FR112" s="250"/>
      <c r="FS112" s="250"/>
      <c r="FT112" s="238"/>
      <c r="FU112" s="250"/>
      <c r="FV112" s="250"/>
      <c r="FW112" s="250"/>
      <c r="FX112" s="238"/>
      <c r="FY112" s="250"/>
      <c r="FZ112" s="250"/>
      <c r="GA112" s="250"/>
      <c r="GB112" s="265"/>
      <c r="GC112" s="259"/>
      <c r="GD112" s="250"/>
      <c r="GE112" s="250"/>
      <c r="GF112" s="250"/>
      <c r="GG112" s="238"/>
      <c r="GH112" s="250"/>
      <c r="GI112" s="250"/>
      <c r="GJ112" s="250"/>
      <c r="GK112" s="238"/>
      <c r="GL112" s="267"/>
      <c r="GM112" s="267"/>
      <c r="GN112" s="250"/>
      <c r="GO112" s="238"/>
      <c r="GP112" s="250"/>
      <c r="GQ112" s="250"/>
      <c r="GR112" s="250"/>
      <c r="GS112" s="265"/>
      <c r="GT112" s="260"/>
      <c r="GU112" s="238"/>
      <c r="GV112" s="250"/>
      <c r="GW112" s="238"/>
      <c r="GX112" s="238"/>
      <c r="GY112" s="246"/>
      <c r="GZ112" s="244"/>
      <c r="HA112" s="244"/>
      <c r="HB112" s="250"/>
      <c r="HC112" s="250"/>
      <c r="HD112" s="250"/>
      <c r="HE112" s="250"/>
      <c r="HF112" s="250"/>
      <c r="HG112" s="250"/>
      <c r="HH112" s="238"/>
      <c r="HI112" s="238"/>
      <c r="HJ112" s="250"/>
      <c r="HK112" s="250"/>
      <c r="HL112" s="250"/>
      <c r="HM112" s="238"/>
      <c r="HN112" s="250"/>
      <c r="HO112" s="250"/>
      <c r="HP112" s="250"/>
      <c r="HQ112" s="238"/>
      <c r="HR112" s="250"/>
      <c r="HS112" s="250"/>
      <c r="HT112" s="250"/>
      <c r="HU112" s="238"/>
      <c r="HV112" s="250"/>
      <c r="HW112" s="250"/>
      <c r="HX112" s="250"/>
      <c r="HY112" s="265"/>
      <c r="HZ112" s="259"/>
      <c r="IA112" s="250"/>
      <c r="IB112" s="250"/>
      <c r="IC112" s="250"/>
      <c r="ID112" s="238"/>
      <c r="IE112" s="250"/>
      <c r="IF112" s="250"/>
      <c r="IG112" s="250"/>
      <c r="IH112" s="238"/>
      <c r="II112" s="250"/>
      <c r="IJ112" s="250"/>
      <c r="IK112" s="250"/>
      <c r="IL112" s="238"/>
      <c r="IM112" s="250"/>
      <c r="IN112" s="250"/>
      <c r="IO112" s="250"/>
      <c r="IP112" s="265"/>
      <c r="IQ112" s="260"/>
      <c r="IR112" s="238"/>
      <c r="IS112" s="250"/>
      <c r="IT112" s="238"/>
      <c r="IU112" s="238"/>
      <c r="IV112" s="246"/>
      <c r="IW112" s="244"/>
      <c r="IX112" s="254">
        <v>10275</v>
      </c>
      <c r="IY112" s="254"/>
      <c r="IZ112" s="247">
        <f t="shared" ref="IZ112:IZ113" si="601">IX112</f>
        <v>10275</v>
      </c>
      <c r="JA112" s="254">
        <f t="shared" ref="JA112:JA113" si="602">IZ112</f>
        <v>10275</v>
      </c>
      <c r="JB112" s="254"/>
      <c r="JC112" s="254"/>
      <c r="JD112" s="254"/>
      <c r="JE112" s="247">
        <f t="shared" ref="JE112:JE113" si="603">SUM(JA112+JB112-JC112+JD112)</f>
        <v>10275</v>
      </c>
      <c r="JF112" s="254"/>
      <c r="JG112" s="254"/>
      <c r="JH112" s="254"/>
      <c r="JI112" s="247">
        <f t="shared" si="394"/>
        <v>0</v>
      </c>
      <c r="JJ112" s="254"/>
      <c r="JK112" s="254"/>
      <c r="JL112" s="254"/>
      <c r="JM112" s="247"/>
      <c r="JN112" s="254"/>
      <c r="JO112" s="254">
        <v>10200</v>
      </c>
      <c r="JP112" s="254">
        <v>75</v>
      </c>
      <c r="JQ112" s="247">
        <f t="shared" si="393"/>
        <v>10275</v>
      </c>
      <c r="JR112" s="254"/>
      <c r="JS112" s="254"/>
      <c r="JT112" s="254"/>
      <c r="JU112" s="270"/>
      <c r="JV112" s="261">
        <f t="shared" si="395"/>
        <v>10275</v>
      </c>
      <c r="JW112" s="558"/>
      <c r="JX112" s="588"/>
      <c r="JY112" s="589"/>
      <c r="JZ112" s="571"/>
      <c r="KA112" s="254"/>
      <c r="KB112" s="247">
        <f>JW112+JZ112+KA112</f>
        <v>0</v>
      </c>
      <c r="KC112" s="254"/>
      <c r="KD112" s="254"/>
      <c r="KE112" s="254"/>
      <c r="KF112" s="247"/>
      <c r="KG112" s="254"/>
      <c r="KH112" s="254">
        <v>10200</v>
      </c>
      <c r="KI112" s="254">
        <v>75</v>
      </c>
      <c r="KJ112" s="247">
        <f t="shared" si="396"/>
        <v>10275</v>
      </c>
      <c r="KK112" s="254"/>
      <c r="KL112" s="254"/>
      <c r="KM112" s="254"/>
      <c r="KN112" s="270"/>
      <c r="KO112" s="262">
        <f>JI112+KF112+KJ112+KN112</f>
        <v>10275</v>
      </c>
      <c r="KP112" s="247"/>
      <c r="KQ112" s="254">
        <f>JE112-JV112</f>
        <v>0</v>
      </c>
      <c r="KR112" s="247"/>
      <c r="KS112" s="248"/>
      <c r="KT112" s="211"/>
      <c r="KU112" s="211"/>
      <c r="KV112" s="211"/>
      <c r="KW112" s="211"/>
      <c r="KX112" s="211"/>
      <c r="KY112" s="211"/>
      <c r="KZ112" s="211"/>
      <c r="LA112" s="211"/>
      <c r="LB112" s="211"/>
      <c r="LC112" s="211"/>
      <c r="LD112" s="211"/>
      <c r="LF112" s="193"/>
      <c r="LG112" s="193"/>
      <c r="LH112" s="194"/>
      <c r="LI112" s="193"/>
      <c r="LJ112" s="193"/>
      <c r="LK112" s="193"/>
      <c r="LL112" s="193"/>
      <c r="LM112" s="194"/>
      <c r="LN112" s="193"/>
      <c r="LO112" s="193"/>
      <c r="LP112" s="193"/>
      <c r="LQ112" s="194"/>
      <c r="LR112" s="193"/>
      <c r="LS112" s="193"/>
      <c r="LT112" s="193"/>
      <c r="LU112" s="194"/>
      <c r="LV112" s="193"/>
      <c r="LW112" s="193"/>
      <c r="LX112" s="193"/>
      <c r="LY112" s="194"/>
      <c r="LZ112" s="193"/>
      <c r="MA112" s="193"/>
      <c r="MB112" s="193"/>
      <c r="MC112" s="123"/>
      <c r="MD112" s="121"/>
      <c r="ME112" s="193"/>
      <c r="MF112" s="193"/>
      <c r="MG112" s="193"/>
      <c r="MH112" s="194"/>
      <c r="MI112" s="193"/>
      <c r="MJ112" s="193"/>
      <c r="MK112" s="193"/>
      <c r="ML112" s="194"/>
      <c r="MM112" s="193"/>
      <c r="MN112" s="193"/>
      <c r="MO112" s="193"/>
      <c r="MP112" s="194"/>
      <c r="MQ112" s="193"/>
      <c r="MR112" s="193"/>
      <c r="MS112" s="193"/>
      <c r="MT112" s="123"/>
      <c r="MU112" s="121"/>
      <c r="MV112" s="17"/>
      <c r="MW112" s="193"/>
      <c r="MX112" s="194"/>
      <c r="MY112" s="194"/>
      <c r="MZ112" s="115"/>
      <c r="NB112" s="193"/>
      <c r="NC112" s="193"/>
      <c r="ND112" s="194"/>
      <c r="NE112" s="193"/>
      <c r="NF112" s="193"/>
      <c r="NG112" s="193"/>
      <c r="NH112" s="193"/>
      <c r="NI112" s="194"/>
      <c r="NJ112" s="193"/>
      <c r="NK112" s="193"/>
      <c r="NL112" s="193"/>
      <c r="NM112" s="194"/>
      <c r="NN112" s="193"/>
      <c r="NO112" s="193"/>
      <c r="NP112" s="193"/>
      <c r="NQ112" s="194"/>
      <c r="NR112" s="193"/>
      <c r="NS112" s="193"/>
      <c r="NT112" s="193"/>
      <c r="NU112" s="194"/>
      <c r="NV112" s="193"/>
      <c r="NW112" s="193"/>
      <c r="NX112" s="193"/>
      <c r="NY112" s="123"/>
      <c r="NZ112" s="121"/>
      <c r="OA112" s="193"/>
      <c r="OB112" s="193"/>
      <c r="OC112" s="193"/>
      <c r="OD112" s="194"/>
      <c r="OE112" s="193"/>
      <c r="OF112" s="193"/>
      <c r="OG112" s="193"/>
      <c r="OH112" s="194"/>
      <c r="OI112" s="193"/>
      <c r="OJ112" s="193"/>
      <c r="OK112" s="193"/>
      <c r="OL112" s="194"/>
      <c r="OM112" s="193"/>
      <c r="ON112" s="193"/>
      <c r="OO112" s="193"/>
      <c r="OP112" s="123"/>
      <c r="OQ112" s="122"/>
      <c r="OR112" s="17"/>
      <c r="OS112" s="193"/>
      <c r="OT112" s="194"/>
      <c r="OU112" s="194"/>
      <c r="OV112" s="115"/>
      <c r="OX112" s="193"/>
      <c r="OY112" s="193"/>
      <c r="OZ112" s="194"/>
      <c r="PA112" s="193"/>
      <c r="PB112" s="193"/>
      <c r="PC112" s="193"/>
      <c r="PD112" s="193"/>
      <c r="PE112" s="194"/>
      <c r="PF112" s="193"/>
      <c r="PG112" s="193"/>
      <c r="PH112" s="193"/>
      <c r="PI112" s="194"/>
      <c r="PJ112" s="193"/>
      <c r="PK112" s="193"/>
      <c r="PL112" s="193"/>
      <c r="PM112" s="194"/>
      <c r="PN112" s="193"/>
      <c r="PO112" s="193"/>
      <c r="PP112" s="193"/>
      <c r="PQ112" s="194"/>
      <c r="PR112" s="193"/>
      <c r="PS112" s="193"/>
      <c r="PT112" s="193"/>
      <c r="PU112" s="123"/>
      <c r="PV112" s="121"/>
      <c r="PW112" s="193"/>
      <c r="PX112" s="193"/>
      <c r="PY112" s="193"/>
      <c r="PZ112" s="194"/>
      <c r="QA112" s="193"/>
      <c r="QB112" s="193"/>
      <c r="QC112" s="193"/>
      <c r="QD112" s="194"/>
      <c r="QE112" s="193"/>
      <c r="QF112" s="193"/>
      <c r="QG112" s="193"/>
      <c r="QH112" s="194"/>
      <c r="QI112" s="193"/>
      <c r="QJ112" s="193"/>
      <c r="QK112" s="193"/>
      <c r="QL112" s="123"/>
      <c r="QM112" s="122"/>
      <c r="QN112" s="17"/>
      <c r="QO112" s="193"/>
      <c r="QP112" s="194"/>
      <c r="QQ112" s="194"/>
      <c r="QR112" s="115"/>
      <c r="QT112" s="193"/>
      <c r="QU112" s="193"/>
      <c r="QV112" s="194"/>
      <c r="QW112" s="193"/>
      <c r="QX112" s="193"/>
      <c r="QY112" s="193"/>
      <c r="QZ112" s="193"/>
      <c r="RA112" s="194"/>
      <c r="RB112" s="193"/>
      <c r="RC112" s="193"/>
      <c r="RD112" s="193"/>
      <c r="RE112" s="194"/>
      <c r="RF112" s="193"/>
      <c r="RG112" s="193"/>
      <c r="RH112" s="193"/>
      <c r="RI112" s="194"/>
      <c r="RJ112" s="193"/>
      <c r="RK112" s="193"/>
      <c r="RL112" s="193"/>
      <c r="RM112" s="194"/>
      <c r="RN112" s="193"/>
      <c r="RO112" s="193"/>
      <c r="RP112" s="193"/>
      <c r="RQ112" s="123"/>
      <c r="RR112" s="121"/>
      <c r="RS112" s="193"/>
      <c r="RT112" s="193"/>
      <c r="RU112" s="193"/>
      <c r="RV112" s="194"/>
      <c r="RW112" s="193"/>
      <c r="RX112" s="193"/>
      <c r="RY112" s="193"/>
      <c r="RZ112" s="194"/>
      <c r="SA112" s="193"/>
      <c r="SB112" s="193"/>
      <c r="SC112" s="193"/>
      <c r="SD112" s="194"/>
      <c r="SE112" s="193"/>
      <c r="SF112" s="193"/>
      <c r="SG112" s="193"/>
      <c r="SH112" s="123"/>
      <c r="SI112" s="122"/>
      <c r="SJ112" s="17"/>
      <c r="SK112" s="193"/>
      <c r="SL112" s="194"/>
      <c r="SM112" s="194"/>
      <c r="SN112" s="115"/>
      <c r="SP112" s="193"/>
      <c r="SQ112" s="193"/>
      <c r="SR112" s="194"/>
      <c r="SS112" s="193"/>
      <c r="ST112" s="193"/>
      <c r="SU112" s="193"/>
      <c r="SV112" s="193"/>
      <c r="SW112" s="194"/>
      <c r="SX112" s="193"/>
      <c r="SY112" s="193"/>
      <c r="SZ112" s="193"/>
      <c r="TA112" s="194"/>
      <c r="TB112" s="193"/>
      <c r="TC112" s="193"/>
      <c r="TD112" s="193"/>
      <c r="TE112" s="194"/>
      <c r="TF112" s="193"/>
      <c r="TG112" s="193"/>
      <c r="TH112" s="193"/>
      <c r="TI112" s="194"/>
      <c r="TJ112" s="193"/>
      <c r="TK112" s="193"/>
      <c r="TL112" s="193"/>
      <c r="TM112" s="123"/>
      <c r="TN112" s="121"/>
      <c r="TO112" s="193"/>
      <c r="TP112" s="193"/>
      <c r="TQ112" s="193"/>
      <c r="TR112" s="194"/>
      <c r="TS112" s="193"/>
      <c r="TT112" s="193"/>
      <c r="TU112" s="193"/>
      <c r="TV112" s="194"/>
      <c r="TW112" s="189"/>
      <c r="TX112" s="189"/>
      <c r="TY112" s="193"/>
      <c r="TZ112" s="194"/>
      <c r="UA112" s="193"/>
      <c r="UB112" s="193"/>
      <c r="UC112" s="193"/>
      <c r="UD112" s="123"/>
      <c r="UE112" s="122"/>
      <c r="UF112" s="17"/>
      <c r="UG112" s="193"/>
      <c r="UH112" s="194"/>
      <c r="UI112" s="194"/>
      <c r="UJ112" s="194"/>
      <c r="UK112" s="115"/>
      <c r="UL112" s="115"/>
      <c r="UM112" s="115"/>
      <c r="UN112" s="115"/>
      <c r="UO112" s="115"/>
      <c r="UP112" s="115"/>
      <c r="UQ112" s="115"/>
      <c r="UR112" s="115"/>
      <c r="US112" s="115"/>
      <c r="UT112" s="115"/>
      <c r="UU112" s="115"/>
      <c r="UV112" s="115"/>
      <c r="UW112" s="115"/>
      <c r="UX112" s="115"/>
      <c r="UY112" s="115"/>
      <c r="UZ112" s="115"/>
      <c r="VA112" s="130"/>
      <c r="VB112" s="193"/>
      <c r="VC112" s="193"/>
      <c r="VD112" s="194"/>
      <c r="VE112" s="193"/>
      <c r="VF112" s="193"/>
      <c r="VG112" s="193"/>
      <c r="VH112" s="193"/>
      <c r="VI112" s="194"/>
      <c r="VJ112" s="193"/>
      <c r="VK112" s="193"/>
      <c r="VL112" s="193"/>
      <c r="VM112" s="194"/>
      <c r="VN112" s="193"/>
      <c r="VO112" s="193"/>
      <c r="VP112" s="193"/>
      <c r="VQ112" s="194"/>
      <c r="VR112" s="193"/>
      <c r="VS112" s="193"/>
      <c r="VT112" s="193"/>
      <c r="VU112" s="194"/>
      <c r="VV112" s="193"/>
      <c r="VW112" s="193"/>
      <c r="VX112" s="193"/>
      <c r="VY112" s="193"/>
      <c r="VZ112" s="121"/>
      <c r="WA112" s="193"/>
      <c r="WB112" s="193"/>
      <c r="WC112" s="193"/>
      <c r="WD112" s="194"/>
      <c r="WE112" s="193"/>
      <c r="WF112" s="193"/>
      <c r="WG112" s="193"/>
      <c r="WH112" s="194"/>
      <c r="WI112" s="189"/>
      <c r="WJ112" s="189"/>
      <c r="WK112" s="193"/>
      <c r="WL112" s="194"/>
      <c r="WM112" s="193"/>
      <c r="WN112" s="193"/>
      <c r="WO112" s="193"/>
      <c r="WP112" s="193"/>
      <c r="WQ112" s="122"/>
      <c r="WR112" s="129"/>
      <c r="WS112" s="120"/>
      <c r="WT112" s="194"/>
      <c r="WU112" s="194"/>
      <c r="WV112" s="115"/>
      <c r="WY112" s="115"/>
      <c r="WZ112" s="115"/>
    </row>
    <row r="113" spans="1:624" s="116" customFormat="1" ht="13.5" x14ac:dyDescent="0.25">
      <c r="A113" s="444"/>
      <c r="B113" s="416" t="s">
        <v>212</v>
      </c>
      <c r="C113" s="415"/>
      <c r="D113" s="415"/>
      <c r="E113" s="415"/>
      <c r="F113" s="249"/>
      <c r="G113" s="263" t="s">
        <v>343</v>
      </c>
      <c r="H113" s="250"/>
      <c r="I113" s="250"/>
      <c r="J113" s="238"/>
      <c r="K113" s="250"/>
      <c r="L113" s="250"/>
      <c r="M113" s="250"/>
      <c r="N113" s="250"/>
      <c r="O113" s="238"/>
      <c r="P113" s="250"/>
      <c r="Q113" s="250"/>
      <c r="R113" s="250"/>
      <c r="S113" s="238"/>
      <c r="T113" s="250"/>
      <c r="U113" s="250"/>
      <c r="V113" s="250"/>
      <c r="W113" s="238"/>
      <c r="X113" s="250"/>
      <c r="Y113" s="250"/>
      <c r="Z113" s="250"/>
      <c r="AA113" s="238"/>
      <c r="AB113" s="250"/>
      <c r="AC113" s="250"/>
      <c r="AD113" s="250"/>
      <c r="AE113" s="250"/>
      <c r="AF113" s="238"/>
      <c r="AG113" s="250"/>
      <c r="AH113" s="250"/>
      <c r="AI113" s="250"/>
      <c r="AJ113" s="238"/>
      <c r="AK113" s="250"/>
      <c r="AL113" s="250"/>
      <c r="AM113" s="250"/>
      <c r="AN113" s="238"/>
      <c r="AO113" s="250"/>
      <c r="AP113" s="250"/>
      <c r="AQ113" s="250"/>
      <c r="AR113" s="238"/>
      <c r="AS113" s="250"/>
      <c r="AT113" s="250"/>
      <c r="AU113" s="250"/>
      <c r="AV113" s="238"/>
      <c r="AW113" s="238"/>
      <c r="AX113" s="250"/>
      <c r="AY113" s="238"/>
      <c r="AZ113" s="238"/>
      <c r="BA113" s="238"/>
      <c r="BB113" s="239"/>
      <c r="BC113" s="239"/>
      <c r="BD113" s="238"/>
      <c r="BE113" s="240"/>
      <c r="BF113" s="241"/>
      <c r="BG113" s="241"/>
      <c r="BH113" s="242"/>
      <c r="BI113" s="242"/>
      <c r="BJ113" s="241"/>
      <c r="BK113" s="285"/>
      <c r="BL113" s="251"/>
      <c r="BM113" s="285"/>
      <c r="BN113" s="251"/>
      <c r="BO113" s="238"/>
      <c r="BP113" s="251"/>
      <c r="BQ113" s="251"/>
      <c r="BR113" s="251"/>
      <c r="BS113" s="251"/>
      <c r="BT113" s="238"/>
      <c r="BU113" s="251"/>
      <c r="BV113" s="251"/>
      <c r="BW113" s="251"/>
      <c r="BX113" s="238"/>
      <c r="BY113" s="251"/>
      <c r="BZ113" s="251"/>
      <c r="CA113" s="251"/>
      <c r="CB113" s="238"/>
      <c r="CC113" s="251"/>
      <c r="CD113" s="251"/>
      <c r="CE113" s="251"/>
      <c r="CF113" s="238"/>
      <c r="CG113" s="251"/>
      <c r="CH113" s="251"/>
      <c r="CI113" s="251"/>
      <c r="CJ113" s="251"/>
      <c r="CK113" s="238"/>
      <c r="CL113" s="251"/>
      <c r="CM113" s="251"/>
      <c r="CN113" s="251"/>
      <c r="CO113" s="238"/>
      <c r="CP113" s="251"/>
      <c r="CQ113" s="251"/>
      <c r="CR113" s="251"/>
      <c r="CS113" s="238"/>
      <c r="CT113" s="251"/>
      <c r="CU113" s="251"/>
      <c r="CV113" s="251"/>
      <c r="CW113" s="238"/>
      <c r="CX113" s="251"/>
      <c r="CY113" s="251"/>
      <c r="CZ113" s="251"/>
      <c r="DA113" s="251"/>
      <c r="DB113" s="238"/>
      <c r="DC113" s="251"/>
      <c r="DD113" s="251"/>
      <c r="DE113" s="238"/>
      <c r="DF113" s="238"/>
      <c r="DG113" s="243"/>
      <c r="DH113" s="244"/>
      <c r="DI113" s="250"/>
      <c r="DJ113" s="250"/>
      <c r="DK113" s="250"/>
      <c r="DL113" s="250"/>
      <c r="DM113" s="250"/>
      <c r="DN113" s="250"/>
      <c r="DO113" s="250"/>
      <c r="DP113" s="238"/>
      <c r="DQ113" s="250"/>
      <c r="DR113" s="250"/>
      <c r="DS113" s="250"/>
      <c r="DT113" s="238"/>
      <c r="DU113" s="250"/>
      <c r="DV113" s="250"/>
      <c r="DW113" s="250"/>
      <c r="DX113" s="238"/>
      <c r="DY113" s="250"/>
      <c r="DZ113" s="250"/>
      <c r="EA113" s="250"/>
      <c r="EB113" s="238"/>
      <c r="EC113" s="250"/>
      <c r="ED113" s="250"/>
      <c r="EE113" s="250"/>
      <c r="EF113" s="265"/>
      <c r="EG113" s="259"/>
      <c r="EH113" s="250"/>
      <c r="EI113" s="250"/>
      <c r="EJ113" s="250"/>
      <c r="EK113" s="238"/>
      <c r="EL113" s="250"/>
      <c r="EM113" s="250"/>
      <c r="EN113" s="250"/>
      <c r="EO113" s="238"/>
      <c r="EP113" s="250"/>
      <c r="EQ113" s="250"/>
      <c r="ER113" s="250"/>
      <c r="ES113" s="238"/>
      <c r="ET113" s="250"/>
      <c r="EU113" s="250"/>
      <c r="EV113" s="250"/>
      <c r="EW113" s="265"/>
      <c r="EX113" s="260"/>
      <c r="EY113" s="238"/>
      <c r="EZ113" s="250"/>
      <c r="FA113" s="238"/>
      <c r="FB113" s="238"/>
      <c r="FC113" s="246"/>
      <c r="FD113" s="244"/>
      <c r="FE113" s="250"/>
      <c r="FF113" s="250"/>
      <c r="FG113" s="250"/>
      <c r="FH113" s="250"/>
      <c r="FI113" s="250"/>
      <c r="FJ113" s="250"/>
      <c r="FK113" s="250"/>
      <c r="FL113" s="238"/>
      <c r="FM113" s="250"/>
      <c r="FN113" s="250"/>
      <c r="FO113" s="250"/>
      <c r="FP113" s="238"/>
      <c r="FQ113" s="250"/>
      <c r="FR113" s="250"/>
      <c r="FS113" s="250"/>
      <c r="FT113" s="238"/>
      <c r="FU113" s="250"/>
      <c r="FV113" s="250"/>
      <c r="FW113" s="250"/>
      <c r="FX113" s="238"/>
      <c r="FY113" s="250"/>
      <c r="FZ113" s="250"/>
      <c r="GA113" s="250"/>
      <c r="GB113" s="265"/>
      <c r="GC113" s="259"/>
      <c r="GD113" s="250"/>
      <c r="GE113" s="250"/>
      <c r="GF113" s="250"/>
      <c r="GG113" s="238"/>
      <c r="GH113" s="250"/>
      <c r="GI113" s="250"/>
      <c r="GJ113" s="250"/>
      <c r="GK113" s="238"/>
      <c r="GL113" s="267"/>
      <c r="GM113" s="267"/>
      <c r="GN113" s="250"/>
      <c r="GO113" s="238"/>
      <c r="GP113" s="250"/>
      <c r="GQ113" s="250"/>
      <c r="GR113" s="250"/>
      <c r="GS113" s="265"/>
      <c r="GT113" s="260"/>
      <c r="GU113" s="238"/>
      <c r="GV113" s="250"/>
      <c r="GW113" s="238"/>
      <c r="GX113" s="238"/>
      <c r="GY113" s="246"/>
      <c r="GZ113" s="244"/>
      <c r="HA113" s="244"/>
      <c r="HB113" s="250"/>
      <c r="HC113" s="250"/>
      <c r="HD113" s="250"/>
      <c r="HE113" s="250"/>
      <c r="HF113" s="250"/>
      <c r="HG113" s="250"/>
      <c r="HH113" s="238"/>
      <c r="HI113" s="238"/>
      <c r="HJ113" s="250"/>
      <c r="HK113" s="250"/>
      <c r="HL113" s="250"/>
      <c r="HM113" s="238"/>
      <c r="HN113" s="250"/>
      <c r="HO113" s="250"/>
      <c r="HP113" s="250"/>
      <c r="HQ113" s="238"/>
      <c r="HR113" s="250"/>
      <c r="HS113" s="250"/>
      <c r="HT113" s="250"/>
      <c r="HU113" s="238"/>
      <c r="HV113" s="250"/>
      <c r="HW113" s="250"/>
      <c r="HX113" s="250"/>
      <c r="HY113" s="265"/>
      <c r="HZ113" s="259"/>
      <c r="IA113" s="250"/>
      <c r="IB113" s="250"/>
      <c r="IC113" s="250"/>
      <c r="ID113" s="238"/>
      <c r="IE113" s="250"/>
      <c r="IF113" s="250"/>
      <c r="IG113" s="250"/>
      <c r="IH113" s="238"/>
      <c r="II113" s="250"/>
      <c r="IJ113" s="250"/>
      <c r="IK113" s="250"/>
      <c r="IL113" s="238"/>
      <c r="IM113" s="250"/>
      <c r="IN113" s="250"/>
      <c r="IO113" s="250"/>
      <c r="IP113" s="265"/>
      <c r="IQ113" s="260"/>
      <c r="IR113" s="238"/>
      <c r="IS113" s="250"/>
      <c r="IT113" s="238"/>
      <c r="IU113" s="238"/>
      <c r="IV113" s="246"/>
      <c r="IW113" s="244"/>
      <c r="IX113" s="254">
        <v>6118.69</v>
      </c>
      <c r="IY113" s="254"/>
      <c r="IZ113" s="247">
        <f t="shared" si="601"/>
        <v>6118.69</v>
      </c>
      <c r="JA113" s="254">
        <f t="shared" si="602"/>
        <v>6118.69</v>
      </c>
      <c r="JB113" s="254"/>
      <c r="JC113" s="254"/>
      <c r="JD113" s="254"/>
      <c r="JE113" s="247">
        <f t="shared" si="603"/>
        <v>6118.69</v>
      </c>
      <c r="JF113" s="254"/>
      <c r="JG113" s="254"/>
      <c r="JH113" s="254"/>
      <c r="JI113" s="247">
        <f t="shared" si="394"/>
        <v>0</v>
      </c>
      <c r="JJ113" s="254"/>
      <c r="JK113" s="254"/>
      <c r="JL113" s="254"/>
      <c r="JM113" s="247"/>
      <c r="JN113" s="254">
        <v>3500.17</v>
      </c>
      <c r="JO113" s="254"/>
      <c r="JP113" s="254"/>
      <c r="JQ113" s="247">
        <f t="shared" ref="JQ113:JQ119" si="604">JN113+JO113+JP113</f>
        <v>3500.17</v>
      </c>
      <c r="JR113" s="254"/>
      <c r="JS113" s="254"/>
      <c r="JT113" s="254"/>
      <c r="JU113" s="270"/>
      <c r="JV113" s="261">
        <f t="shared" si="395"/>
        <v>3500.17</v>
      </c>
      <c r="JW113" s="558"/>
      <c r="JX113" s="588"/>
      <c r="JY113" s="589"/>
      <c r="JZ113" s="571"/>
      <c r="KA113" s="254"/>
      <c r="KB113" s="247">
        <f>JW113+JZ113+KA113</f>
        <v>0</v>
      </c>
      <c r="KC113" s="254"/>
      <c r="KD113" s="254"/>
      <c r="KE113" s="254"/>
      <c r="KF113" s="247"/>
      <c r="KG113" s="254">
        <v>3500.17</v>
      </c>
      <c r="KH113" s="254"/>
      <c r="KI113" s="254"/>
      <c r="KJ113" s="247">
        <f t="shared" si="396"/>
        <v>3500.17</v>
      </c>
      <c r="KK113" s="254"/>
      <c r="KL113" s="254"/>
      <c r="KM113" s="254"/>
      <c r="KN113" s="270"/>
      <c r="KO113" s="262">
        <f>JI113+KF113+KJ113+KN113</f>
        <v>3500.17</v>
      </c>
      <c r="KP113" s="247"/>
      <c r="KQ113" s="254">
        <f>JE113-JV113</f>
        <v>2618.5199999999995</v>
      </c>
      <c r="KR113" s="247"/>
      <c r="KS113" s="248"/>
      <c r="KT113" s="211"/>
      <c r="KU113" s="211"/>
      <c r="KV113" s="211"/>
      <c r="KW113" s="211"/>
      <c r="KX113" s="211"/>
      <c r="KY113" s="211"/>
      <c r="KZ113" s="211"/>
      <c r="LA113" s="211"/>
      <c r="LB113" s="211"/>
      <c r="LC113" s="211"/>
      <c r="LD113" s="211"/>
      <c r="LF113" s="193"/>
      <c r="LG113" s="193"/>
      <c r="LH113" s="194"/>
      <c r="LI113" s="193"/>
      <c r="LJ113" s="193"/>
      <c r="LK113" s="193"/>
      <c r="LL113" s="193"/>
      <c r="LM113" s="194"/>
      <c r="LN113" s="193"/>
      <c r="LO113" s="193"/>
      <c r="LP113" s="193"/>
      <c r="LQ113" s="194"/>
      <c r="LR113" s="193"/>
      <c r="LS113" s="193"/>
      <c r="LT113" s="193"/>
      <c r="LU113" s="194"/>
      <c r="LV113" s="193"/>
      <c r="LW113" s="193"/>
      <c r="LX113" s="193"/>
      <c r="LY113" s="194"/>
      <c r="LZ113" s="193"/>
      <c r="MA113" s="193"/>
      <c r="MB113" s="193"/>
      <c r="MC113" s="123"/>
      <c r="MD113" s="121"/>
      <c r="ME113" s="193"/>
      <c r="MF113" s="193"/>
      <c r="MG113" s="193"/>
      <c r="MH113" s="194"/>
      <c r="MI113" s="193"/>
      <c r="MJ113" s="193"/>
      <c r="MK113" s="193"/>
      <c r="ML113" s="194"/>
      <c r="MM113" s="193"/>
      <c r="MN113" s="193"/>
      <c r="MO113" s="193"/>
      <c r="MP113" s="194"/>
      <c r="MQ113" s="193"/>
      <c r="MR113" s="193"/>
      <c r="MS113" s="193"/>
      <c r="MT113" s="123"/>
      <c r="MU113" s="121"/>
      <c r="MV113" s="17"/>
      <c r="MW113" s="193"/>
      <c r="MX113" s="194"/>
      <c r="MY113" s="194"/>
      <c r="MZ113" s="115"/>
      <c r="NB113" s="193"/>
      <c r="NC113" s="193"/>
      <c r="ND113" s="194"/>
      <c r="NE113" s="193"/>
      <c r="NF113" s="193"/>
      <c r="NG113" s="193"/>
      <c r="NH113" s="193"/>
      <c r="NI113" s="194"/>
      <c r="NJ113" s="193"/>
      <c r="NK113" s="193"/>
      <c r="NL113" s="193"/>
      <c r="NM113" s="194"/>
      <c r="NN113" s="193"/>
      <c r="NO113" s="193"/>
      <c r="NP113" s="193"/>
      <c r="NQ113" s="194"/>
      <c r="NR113" s="193"/>
      <c r="NS113" s="193"/>
      <c r="NT113" s="193"/>
      <c r="NU113" s="194"/>
      <c r="NV113" s="193"/>
      <c r="NW113" s="193"/>
      <c r="NX113" s="193"/>
      <c r="NY113" s="123"/>
      <c r="NZ113" s="121"/>
      <c r="OA113" s="193"/>
      <c r="OB113" s="193"/>
      <c r="OC113" s="193"/>
      <c r="OD113" s="194"/>
      <c r="OE113" s="193"/>
      <c r="OF113" s="193"/>
      <c r="OG113" s="193"/>
      <c r="OH113" s="194"/>
      <c r="OI113" s="193"/>
      <c r="OJ113" s="193"/>
      <c r="OK113" s="193"/>
      <c r="OL113" s="194"/>
      <c r="OM113" s="193"/>
      <c r="ON113" s="193"/>
      <c r="OO113" s="193"/>
      <c r="OP113" s="123"/>
      <c r="OQ113" s="122"/>
      <c r="OR113" s="17"/>
      <c r="OS113" s="193"/>
      <c r="OT113" s="194"/>
      <c r="OU113" s="194"/>
      <c r="OV113" s="115"/>
      <c r="OX113" s="193"/>
      <c r="OY113" s="193"/>
      <c r="OZ113" s="194"/>
      <c r="PA113" s="193"/>
      <c r="PB113" s="193"/>
      <c r="PC113" s="193"/>
      <c r="PD113" s="193"/>
      <c r="PE113" s="194"/>
      <c r="PF113" s="193"/>
      <c r="PG113" s="193"/>
      <c r="PH113" s="193"/>
      <c r="PI113" s="194"/>
      <c r="PJ113" s="193"/>
      <c r="PK113" s="193"/>
      <c r="PL113" s="193"/>
      <c r="PM113" s="194"/>
      <c r="PN113" s="193"/>
      <c r="PO113" s="193"/>
      <c r="PP113" s="193"/>
      <c r="PQ113" s="194"/>
      <c r="PR113" s="193"/>
      <c r="PS113" s="193"/>
      <c r="PT113" s="193"/>
      <c r="PU113" s="123"/>
      <c r="PV113" s="121"/>
      <c r="PW113" s="193"/>
      <c r="PX113" s="193"/>
      <c r="PY113" s="193"/>
      <c r="PZ113" s="194"/>
      <c r="QA113" s="193"/>
      <c r="QB113" s="193"/>
      <c r="QC113" s="193"/>
      <c r="QD113" s="194"/>
      <c r="QE113" s="193"/>
      <c r="QF113" s="193"/>
      <c r="QG113" s="193"/>
      <c r="QH113" s="194"/>
      <c r="QI113" s="193"/>
      <c r="QJ113" s="193"/>
      <c r="QK113" s="193"/>
      <c r="QL113" s="123"/>
      <c r="QM113" s="122"/>
      <c r="QN113" s="17"/>
      <c r="QO113" s="193"/>
      <c r="QP113" s="194"/>
      <c r="QQ113" s="194"/>
      <c r="QR113" s="115"/>
      <c r="QT113" s="193"/>
      <c r="QU113" s="193"/>
      <c r="QV113" s="194"/>
      <c r="QW113" s="193"/>
      <c r="QX113" s="193"/>
      <c r="QY113" s="193"/>
      <c r="QZ113" s="193"/>
      <c r="RA113" s="194"/>
      <c r="RB113" s="193"/>
      <c r="RC113" s="193"/>
      <c r="RD113" s="193"/>
      <c r="RE113" s="194"/>
      <c r="RF113" s="193"/>
      <c r="RG113" s="193"/>
      <c r="RH113" s="193"/>
      <c r="RI113" s="194"/>
      <c r="RJ113" s="193"/>
      <c r="RK113" s="193"/>
      <c r="RL113" s="193"/>
      <c r="RM113" s="194"/>
      <c r="RN113" s="193"/>
      <c r="RO113" s="193"/>
      <c r="RP113" s="193"/>
      <c r="RQ113" s="123"/>
      <c r="RR113" s="121"/>
      <c r="RS113" s="193"/>
      <c r="RT113" s="193"/>
      <c r="RU113" s="193"/>
      <c r="RV113" s="194"/>
      <c r="RW113" s="193"/>
      <c r="RX113" s="193"/>
      <c r="RY113" s="193"/>
      <c r="RZ113" s="194"/>
      <c r="SA113" s="193"/>
      <c r="SB113" s="193"/>
      <c r="SC113" s="193"/>
      <c r="SD113" s="194"/>
      <c r="SE113" s="193"/>
      <c r="SF113" s="193"/>
      <c r="SG113" s="193"/>
      <c r="SH113" s="123"/>
      <c r="SI113" s="122"/>
      <c r="SJ113" s="17"/>
      <c r="SK113" s="193"/>
      <c r="SL113" s="194"/>
      <c r="SM113" s="194"/>
      <c r="SN113" s="115"/>
      <c r="SP113" s="193"/>
      <c r="SQ113" s="193"/>
      <c r="SR113" s="194"/>
      <c r="SS113" s="193"/>
      <c r="ST113" s="193"/>
      <c r="SU113" s="193"/>
      <c r="SV113" s="193"/>
      <c r="SW113" s="194"/>
      <c r="SX113" s="193"/>
      <c r="SY113" s="193"/>
      <c r="SZ113" s="193"/>
      <c r="TA113" s="194"/>
      <c r="TB113" s="193"/>
      <c r="TC113" s="193"/>
      <c r="TD113" s="193"/>
      <c r="TE113" s="194"/>
      <c r="TF113" s="193"/>
      <c r="TG113" s="193"/>
      <c r="TH113" s="193"/>
      <c r="TI113" s="194"/>
      <c r="TJ113" s="193"/>
      <c r="TK113" s="193"/>
      <c r="TL113" s="193"/>
      <c r="TM113" s="123"/>
      <c r="TN113" s="121"/>
      <c r="TO113" s="193"/>
      <c r="TP113" s="193"/>
      <c r="TQ113" s="193"/>
      <c r="TR113" s="194"/>
      <c r="TS113" s="193"/>
      <c r="TT113" s="193"/>
      <c r="TU113" s="193"/>
      <c r="TV113" s="194"/>
      <c r="TW113" s="189"/>
      <c r="TX113" s="189"/>
      <c r="TY113" s="193"/>
      <c r="TZ113" s="194"/>
      <c r="UA113" s="193"/>
      <c r="UB113" s="193"/>
      <c r="UC113" s="193"/>
      <c r="UD113" s="123"/>
      <c r="UE113" s="122"/>
      <c r="UF113" s="17"/>
      <c r="UG113" s="193"/>
      <c r="UH113" s="194"/>
      <c r="UI113" s="194"/>
      <c r="UJ113" s="194"/>
      <c r="UK113" s="115"/>
      <c r="UL113" s="115"/>
      <c r="UM113" s="115"/>
      <c r="UN113" s="115"/>
      <c r="UO113" s="115"/>
      <c r="UP113" s="115"/>
      <c r="UQ113" s="115"/>
      <c r="UR113" s="115"/>
      <c r="US113" s="115"/>
      <c r="UT113" s="115"/>
      <c r="UU113" s="115"/>
      <c r="UV113" s="115"/>
      <c r="UW113" s="115"/>
      <c r="UX113" s="115"/>
      <c r="UY113" s="115"/>
      <c r="UZ113" s="115"/>
      <c r="VA113" s="130"/>
      <c r="VB113" s="193"/>
      <c r="VC113" s="193"/>
      <c r="VD113" s="194"/>
      <c r="VE113" s="193"/>
      <c r="VF113" s="193"/>
      <c r="VG113" s="193"/>
      <c r="VH113" s="193"/>
      <c r="VI113" s="194"/>
      <c r="VJ113" s="193"/>
      <c r="VK113" s="193"/>
      <c r="VL113" s="193"/>
      <c r="VM113" s="194"/>
      <c r="VN113" s="193"/>
      <c r="VO113" s="193"/>
      <c r="VP113" s="193"/>
      <c r="VQ113" s="194"/>
      <c r="VR113" s="193"/>
      <c r="VS113" s="193"/>
      <c r="VT113" s="193"/>
      <c r="VU113" s="194"/>
      <c r="VV113" s="193"/>
      <c r="VW113" s="193"/>
      <c r="VX113" s="193"/>
      <c r="VY113" s="193"/>
      <c r="VZ113" s="121"/>
      <c r="WA113" s="193"/>
      <c r="WB113" s="193"/>
      <c r="WC113" s="193"/>
      <c r="WD113" s="194"/>
      <c r="WE113" s="193"/>
      <c r="WF113" s="193"/>
      <c r="WG113" s="193"/>
      <c r="WH113" s="194"/>
      <c r="WI113" s="189"/>
      <c r="WJ113" s="189"/>
      <c r="WK113" s="193"/>
      <c r="WL113" s="194"/>
      <c r="WM113" s="193"/>
      <c r="WN113" s="193"/>
      <c r="WO113" s="193"/>
      <c r="WP113" s="193"/>
      <c r="WQ113" s="122"/>
      <c r="WR113" s="129"/>
      <c r="WS113" s="120"/>
      <c r="WT113" s="194"/>
      <c r="WU113" s="194"/>
      <c r="WV113" s="115"/>
      <c r="WY113" s="115"/>
      <c r="WZ113" s="115"/>
    </row>
    <row r="114" spans="1:624" s="116" customFormat="1" ht="13.5" x14ac:dyDescent="0.25">
      <c r="A114" s="444" t="s">
        <v>339</v>
      </c>
      <c r="B114" s="416"/>
      <c r="C114" s="415"/>
      <c r="D114" s="415"/>
      <c r="E114" s="415"/>
      <c r="F114" s="249"/>
      <c r="G114" s="340"/>
      <c r="H114" s="250">
        <f>BM114+DI114+FE114+HB114+IX114+LF114+NB114+OX114+QT114+SP114</f>
        <v>0</v>
      </c>
      <c r="I114" s="250">
        <f>BN114+DJ114+FF114+HC114+IY114+LG114+NC114+OY114+QU114+SQ114</f>
        <v>0</v>
      </c>
      <c r="J114" s="238">
        <f t="shared" si="536"/>
        <v>0</v>
      </c>
      <c r="K114" s="250">
        <f t="shared" si="537"/>
        <v>0</v>
      </c>
      <c r="L114" s="250"/>
      <c r="M114" s="250"/>
      <c r="N114" s="250"/>
      <c r="O114" s="238">
        <f t="shared" si="538"/>
        <v>0</v>
      </c>
      <c r="P114" s="250">
        <f>BU114+DQ114+FM114+HJ114+JF114+LN114+NJ114+PF114+RB114+SX114</f>
        <v>312.5</v>
      </c>
      <c r="Q114" s="250">
        <f>BV114+DR114+FN114+HK114+JG114+LO114+NK114+PG114+RC114+SY114</f>
        <v>562.5</v>
      </c>
      <c r="R114" s="250">
        <f>BW114+DS114+FO114+HL114+JH114+LP114+NL114+PH114+RD114+SZ114</f>
        <v>0</v>
      </c>
      <c r="S114" s="238">
        <f t="shared" si="492"/>
        <v>875</v>
      </c>
      <c r="T114" s="250">
        <f>BY114+DU114+FQ114+HN114+JJ114+LR114+NN114+PJ114+RF114+TB114</f>
        <v>0</v>
      </c>
      <c r="U114" s="250">
        <f>BZ114+DV114+FR114+HO114+JK114+LS114+NO114+PK114+RG114+TC114</f>
        <v>0</v>
      </c>
      <c r="V114" s="250">
        <f>CA114+DW114+FS114+HP114+JL114+LT114+NP114+PL114+RH114+TD114</f>
        <v>0</v>
      </c>
      <c r="W114" s="238">
        <f t="shared" si="493"/>
        <v>0</v>
      </c>
      <c r="X114" s="250">
        <f>CC114+DY114+FU114+HR114+JN114+LV114+NR114+PN114+RJ114+TF114</f>
        <v>0</v>
      </c>
      <c r="Y114" s="250">
        <f>CD114+DZ114+FV114+HS114+JO114+LW114+NS114+PO114+RK114+TG114</f>
        <v>0</v>
      </c>
      <c r="Z114" s="250">
        <f>CE114+EA114+FW114+HT114+JP114+LX114+NT114+PP114+RL114+TH114</f>
        <v>0</v>
      </c>
      <c r="AA114" s="238">
        <f t="shared" si="494"/>
        <v>0</v>
      </c>
      <c r="AB114" s="250">
        <f>CG114+EC114+FY114+HV114+JR114+LZ114+NV114+PR114+RN114+TJ114</f>
        <v>0</v>
      </c>
      <c r="AC114" s="250">
        <f>CH114+ED114+FZ114+HW114+JS114+MA114+NW114+PS114+RO114+TK114</f>
        <v>0</v>
      </c>
      <c r="AD114" s="250">
        <f>CI114+EE114+GA114+HX114+JT114+MB114+NX114+PT114+RP114+TL114</f>
        <v>0</v>
      </c>
      <c r="AE114" s="250">
        <f t="shared" si="495"/>
        <v>0</v>
      </c>
      <c r="AF114" s="238">
        <f t="shared" si="527"/>
        <v>875</v>
      </c>
      <c r="AG114" s="250">
        <f>CL114+EH114+GD114+IA114+JW114+ME114+OA114+PW114+RS114+TO114</f>
        <v>0</v>
      </c>
      <c r="AH114" s="250">
        <f>CM114+EI114+GE114+IB114+JZ114+MF114+OB114+PX114+RT114+TP114</f>
        <v>0</v>
      </c>
      <c r="AI114" s="250">
        <f>CN114+EJ114+GF114+IC114+KA114+MG114+OC114+PY114+RU114+TQ114</f>
        <v>0</v>
      </c>
      <c r="AJ114" s="238">
        <f t="shared" si="496"/>
        <v>0</v>
      </c>
      <c r="AK114" s="250">
        <f>CP114+EL114+GH114+IE114+KC114+MI114+OE114+QA114+RW114+TS114</f>
        <v>0</v>
      </c>
      <c r="AL114" s="250">
        <f>CQ114+EM114+GI114+IF114+KD114+MJ114+OF114+QB114+RX114+TT114</f>
        <v>0</v>
      </c>
      <c r="AM114" s="250">
        <f>CR114+EN114+GJ114+IG114+KE114+MK114+OG114+QC114+RY114+TU114</f>
        <v>0</v>
      </c>
      <c r="AN114" s="238">
        <f t="shared" si="497"/>
        <v>0</v>
      </c>
      <c r="AO114" s="250">
        <f>CT114+EP114+GL114+II114+KG114+MM114+OI114+QE114+SA114+TW114</f>
        <v>0</v>
      </c>
      <c r="AP114" s="250">
        <f>CU114+EQ114+GM114+IJ114+KH114+MN114+OJ114+QF114+SB114+TX114</f>
        <v>0</v>
      </c>
      <c r="AQ114" s="250">
        <f>CV114+ER114+GN114+IK114+KI114+MO114+OK114+QG114+SC114+TY114</f>
        <v>0</v>
      </c>
      <c r="AR114" s="238">
        <f t="shared" si="498"/>
        <v>0</v>
      </c>
      <c r="AS114" s="250">
        <f>CX114+ET114+GP114+IM114+KK114+MQ114+OM114+QI114+SE114+UA114</f>
        <v>0</v>
      </c>
      <c r="AT114" s="250">
        <f>CY114+EU114+GQ114+IN114+KL114+MR114+ON114+QJ114+SF114+UB114</f>
        <v>0</v>
      </c>
      <c r="AU114" s="250">
        <f>CZ114+EV114+GR114+IO114+KM114+MS114+OO114+QK114+SG114+UC114</f>
        <v>0</v>
      </c>
      <c r="AV114" s="238">
        <f t="shared" si="499"/>
        <v>0</v>
      </c>
      <c r="AW114" s="238">
        <f>SUM(AV114,AR114,AN114,AJ114)</f>
        <v>0</v>
      </c>
      <c r="AX114" s="250">
        <f t="shared" si="461"/>
        <v>0</v>
      </c>
      <c r="AY114" s="238">
        <f t="shared" si="529"/>
        <v>-875</v>
      </c>
      <c r="AZ114" s="238">
        <f>DE114+FA114+GW114+IT114+KR114+MX114+OT114+QP114+SL114+UH114</f>
        <v>0</v>
      </c>
      <c r="BA114" s="238">
        <f>DF114+FB114+GX114+IU114+KS114+MY114+OU114+QQ114+SM114+UI114</f>
        <v>0</v>
      </c>
      <c r="BB114" s="239">
        <f>CK114+EG114+GC114+HZ114+JV114+MD114+NZ114+PV114+RR114+TN114</f>
        <v>875</v>
      </c>
      <c r="BC114" s="239">
        <f t="shared" si="450"/>
        <v>0</v>
      </c>
      <c r="BD114" s="238">
        <f>AZ114-DE114-FA114-GW114-IT114-KR114-MX114-OT114-QP114-SL114-UH114</f>
        <v>0</v>
      </c>
      <c r="BE114" s="240"/>
      <c r="BF114" s="241">
        <f t="shared" si="449"/>
        <v>0</v>
      </c>
      <c r="BG114" s="241">
        <f t="shared" si="451"/>
        <v>0</v>
      </c>
      <c r="BH114" s="242"/>
      <c r="BI114" s="242"/>
      <c r="BJ114" s="241"/>
      <c r="BK114" s="285"/>
      <c r="BL114" s="251">
        <f>DI114+FE114+HB114+IX114+LF114+NB114+OX114+QT114+SP114</f>
        <v>0</v>
      </c>
      <c r="BM114" s="285"/>
      <c r="BN114" s="251"/>
      <c r="BO114" s="238">
        <f t="shared" si="539"/>
        <v>0</v>
      </c>
      <c r="BP114" s="251">
        <f t="shared" si="540"/>
        <v>0</v>
      </c>
      <c r="BQ114" s="251"/>
      <c r="BR114" s="251"/>
      <c r="BS114" s="251"/>
      <c r="BT114" s="238">
        <f t="shared" si="541"/>
        <v>0</v>
      </c>
      <c r="BU114" s="251"/>
      <c r="BV114" s="251"/>
      <c r="BW114" s="251"/>
      <c r="BX114" s="238">
        <f t="shared" si="462"/>
        <v>0</v>
      </c>
      <c r="BY114" s="251"/>
      <c r="BZ114" s="251"/>
      <c r="CA114" s="251"/>
      <c r="CB114" s="238">
        <f t="shared" si="463"/>
        <v>0</v>
      </c>
      <c r="CC114" s="251"/>
      <c r="CD114" s="251"/>
      <c r="CE114" s="251"/>
      <c r="CF114" s="238">
        <f>SUM(CC114:CE114)</f>
        <v>0</v>
      </c>
      <c r="CG114" s="251"/>
      <c r="CH114" s="251"/>
      <c r="CI114" s="251"/>
      <c r="CJ114" s="251">
        <f t="shared" si="542"/>
        <v>0</v>
      </c>
      <c r="CK114" s="238">
        <f>SUM(CJ114,CF114,CB114,BX114)</f>
        <v>0</v>
      </c>
      <c r="CL114" s="251"/>
      <c r="CM114" s="251"/>
      <c r="CN114" s="251"/>
      <c r="CO114" s="238">
        <f t="shared" si="427"/>
        <v>0</v>
      </c>
      <c r="CP114" s="251"/>
      <c r="CQ114" s="251"/>
      <c r="CR114" s="251"/>
      <c r="CS114" s="238">
        <f t="shared" si="428"/>
        <v>0</v>
      </c>
      <c r="CT114" s="251"/>
      <c r="CU114" s="251"/>
      <c r="CV114" s="251"/>
      <c r="CW114" s="238">
        <f t="shared" si="445"/>
        <v>0</v>
      </c>
      <c r="CX114" s="251"/>
      <c r="CY114" s="251"/>
      <c r="CZ114" s="251"/>
      <c r="DA114" s="251">
        <f t="shared" si="543"/>
        <v>0</v>
      </c>
      <c r="DB114" s="238">
        <f t="shared" si="530"/>
        <v>0</v>
      </c>
      <c r="DC114" s="251"/>
      <c r="DD114" s="251">
        <f t="shared" si="466"/>
        <v>0</v>
      </c>
      <c r="DE114" s="238"/>
      <c r="DF114" s="238"/>
      <c r="DG114" s="243">
        <f t="shared" si="467"/>
        <v>0</v>
      </c>
      <c r="DH114" s="244"/>
      <c r="DI114" s="250"/>
      <c r="DJ114" s="250"/>
      <c r="DK114" s="250">
        <f t="shared" si="544"/>
        <v>0</v>
      </c>
      <c r="DL114" s="250">
        <f t="shared" si="545"/>
        <v>0</v>
      </c>
      <c r="DM114" s="250"/>
      <c r="DN114" s="250"/>
      <c r="DO114" s="250"/>
      <c r="DP114" s="238">
        <f t="shared" si="546"/>
        <v>0</v>
      </c>
      <c r="DQ114" s="250"/>
      <c r="DR114" s="250"/>
      <c r="DS114" s="250"/>
      <c r="DT114" s="238">
        <f t="shared" si="468"/>
        <v>0</v>
      </c>
      <c r="DU114" s="250"/>
      <c r="DV114" s="250"/>
      <c r="DW114" s="250"/>
      <c r="DX114" s="238">
        <f t="shared" si="500"/>
        <v>0</v>
      </c>
      <c r="DY114" s="250"/>
      <c r="DZ114" s="250"/>
      <c r="EA114" s="250"/>
      <c r="EB114" s="238">
        <f t="shared" si="501"/>
        <v>0</v>
      </c>
      <c r="EC114" s="250"/>
      <c r="ED114" s="250"/>
      <c r="EE114" s="250"/>
      <c r="EF114" s="265">
        <f t="shared" si="469"/>
        <v>0</v>
      </c>
      <c r="EG114" s="259">
        <f>SUM(EF114,EB114,DX114,DT114)</f>
        <v>0</v>
      </c>
      <c r="EH114" s="250"/>
      <c r="EI114" s="250"/>
      <c r="EJ114" s="250"/>
      <c r="EK114" s="238">
        <f t="shared" si="470"/>
        <v>0</v>
      </c>
      <c r="EL114" s="250"/>
      <c r="EM114" s="250"/>
      <c r="EN114" s="250"/>
      <c r="EO114" s="238">
        <f t="shared" si="471"/>
        <v>0</v>
      </c>
      <c r="EP114" s="250"/>
      <c r="EQ114" s="250"/>
      <c r="ER114" s="250"/>
      <c r="ES114" s="238">
        <f t="shared" si="502"/>
        <v>0</v>
      </c>
      <c r="ET114" s="250"/>
      <c r="EU114" s="250"/>
      <c r="EV114" s="250"/>
      <c r="EW114" s="265">
        <f t="shared" si="472"/>
        <v>0</v>
      </c>
      <c r="EX114" s="260">
        <f t="shared" si="579"/>
        <v>0</v>
      </c>
      <c r="EY114" s="238">
        <f t="shared" si="580"/>
        <v>0</v>
      </c>
      <c r="EZ114" s="250">
        <f t="shared" si="473"/>
        <v>0</v>
      </c>
      <c r="FA114" s="238"/>
      <c r="FB114" s="238"/>
      <c r="FC114" s="246">
        <f t="shared" si="474"/>
        <v>0</v>
      </c>
      <c r="FD114" s="244"/>
      <c r="FE114" s="250"/>
      <c r="FF114" s="250"/>
      <c r="FG114" s="250">
        <f t="shared" si="547"/>
        <v>0</v>
      </c>
      <c r="FH114" s="250">
        <f t="shared" si="548"/>
        <v>0</v>
      </c>
      <c r="FI114" s="250"/>
      <c r="FJ114" s="250"/>
      <c r="FK114" s="250"/>
      <c r="FL114" s="238">
        <f t="shared" si="549"/>
        <v>0</v>
      </c>
      <c r="FM114" s="250"/>
      <c r="FN114" s="250"/>
      <c r="FO114" s="250"/>
      <c r="FP114" s="238">
        <f t="shared" si="475"/>
        <v>0</v>
      </c>
      <c r="FQ114" s="250"/>
      <c r="FR114" s="250"/>
      <c r="FS114" s="250"/>
      <c r="FT114" s="238">
        <f t="shared" si="503"/>
        <v>0</v>
      </c>
      <c r="FU114" s="250"/>
      <c r="FV114" s="250"/>
      <c r="FW114" s="250"/>
      <c r="FX114" s="238">
        <f t="shared" si="504"/>
        <v>0</v>
      </c>
      <c r="FY114" s="250"/>
      <c r="FZ114" s="250"/>
      <c r="GA114" s="250"/>
      <c r="GB114" s="265">
        <f t="shared" si="476"/>
        <v>0</v>
      </c>
      <c r="GC114" s="259">
        <f t="shared" si="581"/>
        <v>0</v>
      </c>
      <c r="GD114" s="250"/>
      <c r="GE114" s="250"/>
      <c r="GF114" s="250"/>
      <c r="GG114" s="238">
        <f t="shared" si="477"/>
        <v>0</v>
      </c>
      <c r="GH114" s="250"/>
      <c r="GI114" s="250"/>
      <c r="GJ114" s="250"/>
      <c r="GK114" s="238">
        <f t="shared" si="505"/>
        <v>0</v>
      </c>
      <c r="GL114" s="250"/>
      <c r="GM114" s="250"/>
      <c r="GN114" s="250"/>
      <c r="GO114" s="238">
        <f t="shared" si="506"/>
        <v>0</v>
      </c>
      <c r="GP114" s="250"/>
      <c r="GQ114" s="250"/>
      <c r="GR114" s="250"/>
      <c r="GS114" s="265">
        <f t="shared" si="478"/>
        <v>0</v>
      </c>
      <c r="GT114" s="260">
        <f t="shared" si="582"/>
        <v>0</v>
      </c>
      <c r="GU114" s="238">
        <f t="shared" si="583"/>
        <v>0</v>
      </c>
      <c r="GV114" s="250">
        <f t="shared" si="479"/>
        <v>0</v>
      </c>
      <c r="GW114" s="238"/>
      <c r="GX114" s="238"/>
      <c r="GY114" s="246">
        <f t="shared" si="480"/>
        <v>0</v>
      </c>
      <c r="GZ114" s="244"/>
      <c r="HA114" s="244"/>
      <c r="HB114" s="250"/>
      <c r="HC114" s="250"/>
      <c r="HD114" s="250">
        <f t="shared" si="584"/>
        <v>0</v>
      </c>
      <c r="HE114" s="250">
        <f t="shared" si="550"/>
        <v>0</v>
      </c>
      <c r="HF114" s="250"/>
      <c r="HG114" s="250"/>
      <c r="HH114" s="238"/>
      <c r="HI114" s="238">
        <f t="shared" si="551"/>
        <v>0</v>
      </c>
      <c r="HJ114" s="267">
        <v>312.5</v>
      </c>
      <c r="HK114" s="267">
        <v>562.5</v>
      </c>
      <c r="HL114" s="250"/>
      <c r="HM114" s="238">
        <f t="shared" si="481"/>
        <v>875</v>
      </c>
      <c r="HN114" s="250"/>
      <c r="HO114" s="250"/>
      <c r="HP114" s="250"/>
      <c r="HQ114" s="238">
        <f t="shared" si="507"/>
        <v>0</v>
      </c>
      <c r="HR114" s="250"/>
      <c r="HS114" s="250"/>
      <c r="HT114" s="250"/>
      <c r="HU114" s="238">
        <f t="shared" si="552"/>
        <v>0</v>
      </c>
      <c r="HV114" s="250"/>
      <c r="HW114" s="250"/>
      <c r="HX114" s="250"/>
      <c r="HY114" s="265">
        <f t="shared" si="482"/>
        <v>0</v>
      </c>
      <c r="HZ114" s="259">
        <f t="shared" si="585"/>
        <v>875</v>
      </c>
      <c r="IA114" s="250"/>
      <c r="IB114" s="250"/>
      <c r="IC114" s="250"/>
      <c r="ID114" s="238">
        <f t="shared" si="483"/>
        <v>0</v>
      </c>
      <c r="IE114" s="250"/>
      <c r="IF114" s="250"/>
      <c r="IG114" s="250"/>
      <c r="IH114" s="238">
        <f t="shared" si="508"/>
        <v>0</v>
      </c>
      <c r="II114" s="250"/>
      <c r="IJ114" s="250"/>
      <c r="IK114" s="250"/>
      <c r="IL114" s="238">
        <f t="shared" si="553"/>
        <v>0</v>
      </c>
      <c r="IM114" s="250"/>
      <c r="IN114" s="250"/>
      <c r="IO114" s="250"/>
      <c r="IP114" s="265">
        <f t="shared" si="509"/>
        <v>0</v>
      </c>
      <c r="IQ114" s="260">
        <f t="shared" si="586"/>
        <v>0</v>
      </c>
      <c r="IR114" s="238">
        <f t="shared" si="587"/>
        <v>0</v>
      </c>
      <c r="IS114" s="326">
        <f t="shared" si="484"/>
        <v>-875</v>
      </c>
      <c r="IT114" s="238"/>
      <c r="IU114" s="238"/>
      <c r="IV114" s="246">
        <f t="shared" si="510"/>
        <v>875</v>
      </c>
      <c r="IW114" s="244"/>
      <c r="IX114" s="254"/>
      <c r="IY114" s="254"/>
      <c r="IZ114" s="247"/>
      <c r="JA114" s="254"/>
      <c r="JB114" s="254"/>
      <c r="JC114" s="254"/>
      <c r="JD114" s="254"/>
      <c r="JE114" s="254"/>
      <c r="JF114" s="254"/>
      <c r="JG114" s="254"/>
      <c r="JH114" s="254"/>
      <c r="JI114" s="247">
        <f t="shared" si="394"/>
        <v>0</v>
      </c>
      <c r="JJ114" s="254"/>
      <c r="JK114" s="254"/>
      <c r="JL114" s="254"/>
      <c r="JM114" s="247"/>
      <c r="JN114" s="254"/>
      <c r="JO114" s="254"/>
      <c r="JP114" s="254"/>
      <c r="JQ114" s="247">
        <f t="shared" si="604"/>
        <v>0</v>
      </c>
      <c r="JR114" s="254"/>
      <c r="JS114" s="254"/>
      <c r="JT114" s="254"/>
      <c r="JU114" s="270"/>
      <c r="JV114" s="261">
        <f t="shared" si="395"/>
        <v>0</v>
      </c>
      <c r="JW114" s="558"/>
      <c r="JX114" s="588"/>
      <c r="JY114" s="589"/>
      <c r="JZ114" s="571"/>
      <c r="KA114" s="254"/>
      <c r="KB114" s="247">
        <f>JW114+JZ114+KA114</f>
        <v>0</v>
      </c>
      <c r="KC114" s="254"/>
      <c r="KD114" s="254"/>
      <c r="KE114" s="254"/>
      <c r="KF114" s="247"/>
      <c r="KG114" s="254"/>
      <c r="KH114" s="254"/>
      <c r="KI114" s="254"/>
      <c r="KJ114" s="247">
        <f t="shared" ref="KJ114:KJ119" si="605">KG114+KH114+KI114</f>
        <v>0</v>
      </c>
      <c r="KK114" s="254"/>
      <c r="KL114" s="254"/>
      <c r="KM114" s="254"/>
      <c r="KN114" s="270"/>
      <c r="KO114" s="262">
        <f>JI114+KF114+KJ114+KN114</f>
        <v>0</v>
      </c>
      <c r="KP114" s="247"/>
      <c r="KQ114" s="254">
        <f>JE114-JV114</f>
        <v>0</v>
      </c>
      <c r="KR114" s="247"/>
      <c r="KS114" s="248"/>
      <c r="KT114" s="211">
        <f>JV114-KO114</f>
        <v>0</v>
      </c>
      <c r="KU114" s="211"/>
      <c r="KV114" s="211"/>
      <c r="KW114" s="211"/>
      <c r="KX114" s="211"/>
      <c r="KY114" s="211"/>
      <c r="KZ114" s="211"/>
      <c r="LA114" s="211"/>
      <c r="LB114" s="211"/>
      <c r="LC114" s="211"/>
      <c r="LD114" s="211"/>
      <c r="LF114" s="193"/>
      <c r="LG114" s="193"/>
      <c r="LH114" s="194">
        <f t="shared" si="531"/>
        <v>0</v>
      </c>
      <c r="LI114" s="193">
        <f t="shared" si="554"/>
        <v>0</v>
      </c>
      <c r="LJ114" s="193"/>
      <c r="LK114" s="193"/>
      <c r="LL114" s="193"/>
      <c r="LM114" s="194">
        <f t="shared" si="555"/>
        <v>0</v>
      </c>
      <c r="LN114" s="193"/>
      <c r="LO114" s="193"/>
      <c r="LP114" s="193"/>
      <c r="LQ114" s="194">
        <f t="shared" si="408"/>
        <v>0</v>
      </c>
      <c r="LR114" s="193"/>
      <c r="LS114" s="193"/>
      <c r="LT114" s="193"/>
      <c r="LU114" s="194">
        <f t="shared" si="511"/>
        <v>0</v>
      </c>
      <c r="LV114" s="193"/>
      <c r="LW114" s="193"/>
      <c r="LX114" s="193"/>
      <c r="LY114" s="194">
        <f t="shared" si="556"/>
        <v>0</v>
      </c>
      <c r="LZ114" s="193"/>
      <c r="MA114" s="193"/>
      <c r="MB114" s="193"/>
      <c r="MC114" s="123">
        <f t="shared" si="452"/>
        <v>0</v>
      </c>
      <c r="MD114" s="121">
        <f t="shared" si="557"/>
        <v>0</v>
      </c>
      <c r="ME114" s="193"/>
      <c r="MF114" s="193"/>
      <c r="MG114" s="193"/>
      <c r="MH114" s="194">
        <f t="shared" si="429"/>
        <v>0</v>
      </c>
      <c r="MI114" s="193"/>
      <c r="MJ114" s="193"/>
      <c r="MK114" s="193"/>
      <c r="ML114" s="194">
        <f t="shared" si="430"/>
        <v>0</v>
      </c>
      <c r="MM114" s="193"/>
      <c r="MN114" s="193"/>
      <c r="MO114" s="193"/>
      <c r="MP114" s="194">
        <f t="shared" si="491"/>
        <v>0</v>
      </c>
      <c r="MQ114" s="193"/>
      <c r="MR114" s="193"/>
      <c r="MS114" s="193"/>
      <c r="MT114" s="123">
        <f t="shared" si="512"/>
        <v>0</v>
      </c>
      <c r="MU114" s="121">
        <f t="shared" si="558"/>
        <v>0</v>
      </c>
      <c r="MV114" s="17">
        <f t="shared" si="588"/>
        <v>0</v>
      </c>
      <c r="MW114" s="193">
        <f t="shared" si="453"/>
        <v>0</v>
      </c>
      <c r="MX114" s="194"/>
      <c r="MY114" s="194"/>
      <c r="MZ114" s="115">
        <f t="shared" si="485"/>
        <v>0</v>
      </c>
      <c r="NB114" s="193"/>
      <c r="NC114" s="193"/>
      <c r="ND114" s="194">
        <f t="shared" si="559"/>
        <v>0</v>
      </c>
      <c r="NE114" s="193">
        <f>ND114</f>
        <v>0</v>
      </c>
      <c r="NF114" s="193"/>
      <c r="NG114" s="193"/>
      <c r="NH114" s="193"/>
      <c r="NI114" s="194">
        <f t="shared" si="532"/>
        <v>0</v>
      </c>
      <c r="NJ114" s="193"/>
      <c r="NK114" s="193"/>
      <c r="NL114" s="193"/>
      <c r="NM114" s="194">
        <f t="shared" si="410"/>
        <v>0</v>
      </c>
      <c r="NN114" s="193"/>
      <c r="NO114" s="193"/>
      <c r="NP114" s="193"/>
      <c r="NQ114" s="194">
        <f t="shared" si="513"/>
        <v>0</v>
      </c>
      <c r="NR114" s="193"/>
      <c r="NS114" s="193"/>
      <c r="NT114" s="193"/>
      <c r="NU114" s="194">
        <f t="shared" si="560"/>
        <v>0</v>
      </c>
      <c r="NV114" s="193"/>
      <c r="NW114" s="193"/>
      <c r="NX114" s="193"/>
      <c r="NY114" s="123">
        <f t="shared" si="454"/>
        <v>0</v>
      </c>
      <c r="NZ114" s="121">
        <f t="shared" si="589"/>
        <v>0</v>
      </c>
      <c r="OA114" s="193"/>
      <c r="OB114" s="193"/>
      <c r="OC114" s="193"/>
      <c r="OD114" s="194">
        <f t="shared" si="411"/>
        <v>0</v>
      </c>
      <c r="OE114" s="193"/>
      <c r="OF114" s="193"/>
      <c r="OG114" s="193"/>
      <c r="OH114" s="194">
        <f t="shared" si="514"/>
        <v>0</v>
      </c>
      <c r="OI114" s="193"/>
      <c r="OJ114" s="193"/>
      <c r="OK114" s="193"/>
      <c r="OL114" s="194">
        <f t="shared" si="561"/>
        <v>0</v>
      </c>
      <c r="OM114" s="193"/>
      <c r="ON114" s="193"/>
      <c r="OO114" s="193"/>
      <c r="OP114" s="123">
        <f t="shared" si="455"/>
        <v>0</v>
      </c>
      <c r="OQ114" s="122">
        <f t="shared" si="590"/>
        <v>0</v>
      </c>
      <c r="OR114" s="17">
        <f t="shared" si="591"/>
        <v>0</v>
      </c>
      <c r="OS114" s="193">
        <f t="shared" si="456"/>
        <v>0</v>
      </c>
      <c r="OT114" s="194"/>
      <c r="OU114" s="194"/>
      <c r="OV114" s="115">
        <f t="shared" si="515"/>
        <v>0</v>
      </c>
      <c r="OX114" s="193"/>
      <c r="OY114" s="193"/>
      <c r="OZ114" s="194">
        <f t="shared" si="562"/>
        <v>0</v>
      </c>
      <c r="PA114" s="193">
        <f t="shared" si="563"/>
        <v>0</v>
      </c>
      <c r="PB114" s="193"/>
      <c r="PC114" s="193"/>
      <c r="PD114" s="193"/>
      <c r="PE114" s="194">
        <f>SUM(PA114:PD114)</f>
        <v>0</v>
      </c>
      <c r="PF114" s="193"/>
      <c r="PG114" s="193"/>
      <c r="PH114" s="193"/>
      <c r="PI114" s="194">
        <f t="shared" si="412"/>
        <v>0</v>
      </c>
      <c r="PJ114" s="193"/>
      <c r="PK114" s="193"/>
      <c r="PL114" s="193"/>
      <c r="PM114" s="194">
        <f t="shared" si="516"/>
        <v>0</v>
      </c>
      <c r="PN114" s="193"/>
      <c r="PO114" s="193"/>
      <c r="PP114" s="193"/>
      <c r="PQ114" s="194">
        <f t="shared" si="565"/>
        <v>0</v>
      </c>
      <c r="PR114" s="193"/>
      <c r="PS114" s="193"/>
      <c r="PT114" s="193"/>
      <c r="PU114" s="123">
        <f t="shared" si="457"/>
        <v>0</v>
      </c>
      <c r="PV114" s="121">
        <f>SUM(PU114,PQ114,PM114,PI114)</f>
        <v>0</v>
      </c>
      <c r="PW114" s="193"/>
      <c r="PX114" s="193"/>
      <c r="PY114" s="193"/>
      <c r="PZ114" s="194">
        <f t="shared" si="433"/>
        <v>0</v>
      </c>
      <c r="QA114" s="193"/>
      <c r="QB114" s="193"/>
      <c r="QC114" s="193"/>
      <c r="QD114" s="194">
        <f t="shared" si="434"/>
        <v>0</v>
      </c>
      <c r="QE114" s="193"/>
      <c r="QF114" s="193"/>
      <c r="QG114" s="193"/>
      <c r="QH114" s="194">
        <f t="shared" si="566"/>
        <v>0</v>
      </c>
      <c r="QI114" s="193"/>
      <c r="QJ114" s="193"/>
      <c r="QK114" s="193"/>
      <c r="QL114" s="123">
        <f t="shared" si="517"/>
        <v>0</v>
      </c>
      <c r="QM114" s="122">
        <f t="shared" si="593"/>
        <v>0</v>
      </c>
      <c r="QN114" s="17">
        <f t="shared" si="594"/>
        <v>0</v>
      </c>
      <c r="QO114" s="193">
        <f t="shared" si="458"/>
        <v>0</v>
      </c>
      <c r="QP114" s="194"/>
      <c r="QQ114" s="194"/>
      <c r="QR114" s="115">
        <f t="shared" si="486"/>
        <v>0</v>
      </c>
      <c r="QT114" s="193"/>
      <c r="QU114" s="193"/>
      <c r="QV114" s="194">
        <f t="shared" si="567"/>
        <v>0</v>
      </c>
      <c r="QW114" s="193">
        <f t="shared" si="568"/>
        <v>0</v>
      </c>
      <c r="QX114" s="193"/>
      <c r="QY114" s="193"/>
      <c r="QZ114" s="193"/>
      <c r="RA114" s="194">
        <f t="shared" si="569"/>
        <v>0</v>
      </c>
      <c r="RB114" s="193"/>
      <c r="RC114" s="193"/>
      <c r="RD114" s="193"/>
      <c r="RE114" s="194">
        <f t="shared" si="414"/>
        <v>0</v>
      </c>
      <c r="RF114" s="193"/>
      <c r="RG114" s="193"/>
      <c r="RH114" s="193"/>
      <c r="RI114" s="194">
        <f t="shared" si="518"/>
        <v>0</v>
      </c>
      <c r="RJ114" s="193"/>
      <c r="RK114" s="193"/>
      <c r="RL114" s="136"/>
      <c r="RM114" s="194">
        <f t="shared" si="570"/>
        <v>0</v>
      </c>
      <c r="RN114" s="193"/>
      <c r="RO114" s="193"/>
      <c r="RP114" s="193"/>
      <c r="RQ114" s="123">
        <f t="shared" si="519"/>
        <v>0</v>
      </c>
      <c r="RR114" s="121">
        <f t="shared" si="533"/>
        <v>0</v>
      </c>
      <c r="RS114" s="193"/>
      <c r="RT114" s="193"/>
      <c r="RU114" s="193"/>
      <c r="RV114" s="194">
        <f t="shared" si="435"/>
        <v>0</v>
      </c>
      <c r="RW114" s="193"/>
      <c r="RX114" s="193"/>
      <c r="RY114" s="193"/>
      <c r="RZ114" s="194">
        <f t="shared" si="436"/>
        <v>0</v>
      </c>
      <c r="SA114" s="193"/>
      <c r="SB114" s="193"/>
      <c r="SC114" s="136"/>
      <c r="SD114" s="194">
        <f t="shared" si="571"/>
        <v>0</v>
      </c>
      <c r="SE114" s="193"/>
      <c r="SF114" s="193"/>
      <c r="SG114" s="193"/>
      <c r="SH114" s="123">
        <f t="shared" si="520"/>
        <v>0</v>
      </c>
      <c r="SI114" s="122">
        <f t="shared" si="595"/>
        <v>0</v>
      </c>
      <c r="SJ114" s="17">
        <f t="shared" si="596"/>
        <v>0</v>
      </c>
      <c r="SK114" s="193">
        <f t="shared" si="459"/>
        <v>0</v>
      </c>
      <c r="SL114" s="194"/>
      <c r="SM114" s="194"/>
      <c r="SN114" s="115">
        <f t="shared" si="487"/>
        <v>0</v>
      </c>
      <c r="SP114" s="193"/>
      <c r="SQ114" s="193"/>
      <c r="SR114" s="194">
        <f t="shared" si="572"/>
        <v>0</v>
      </c>
      <c r="SS114" s="193">
        <f t="shared" si="573"/>
        <v>0</v>
      </c>
      <c r="ST114" s="193"/>
      <c r="SU114" s="193"/>
      <c r="SV114" s="193"/>
      <c r="SW114" s="194">
        <f t="shared" si="574"/>
        <v>0</v>
      </c>
      <c r="SX114" s="193"/>
      <c r="SY114" s="193"/>
      <c r="SZ114" s="193"/>
      <c r="TA114" s="194">
        <f t="shared" si="437"/>
        <v>0</v>
      </c>
      <c r="TB114" s="193"/>
      <c r="TC114" s="193"/>
      <c r="TD114" s="193"/>
      <c r="TE114" s="194">
        <f t="shared" si="438"/>
        <v>0</v>
      </c>
      <c r="TF114" s="193"/>
      <c r="TG114" s="193"/>
      <c r="TH114" s="193"/>
      <c r="TI114" s="194">
        <f t="shared" si="439"/>
        <v>0</v>
      </c>
      <c r="TJ114" s="193"/>
      <c r="TK114" s="193"/>
      <c r="TL114" s="193"/>
      <c r="TM114" s="123">
        <f t="shared" si="521"/>
        <v>0</v>
      </c>
      <c r="TN114" s="121">
        <f t="shared" si="440"/>
        <v>0</v>
      </c>
      <c r="TO114" s="193"/>
      <c r="TP114" s="193"/>
      <c r="TQ114" s="193"/>
      <c r="TR114" s="194">
        <f t="shared" si="441"/>
        <v>0</v>
      </c>
      <c r="TS114" s="193"/>
      <c r="TT114" s="193"/>
      <c r="TU114" s="193"/>
      <c r="TV114" s="194">
        <f t="shared" si="442"/>
        <v>0</v>
      </c>
      <c r="TW114" s="193"/>
      <c r="TX114" s="193"/>
      <c r="TY114" s="193"/>
      <c r="TZ114" s="194">
        <f t="shared" si="443"/>
        <v>0</v>
      </c>
      <c r="UA114" s="193"/>
      <c r="UB114" s="193"/>
      <c r="UC114" s="193"/>
      <c r="UD114" s="123">
        <f t="shared" si="522"/>
        <v>0</v>
      </c>
      <c r="UE114" s="122">
        <f t="shared" si="444"/>
        <v>0</v>
      </c>
      <c r="UF114" s="17">
        <f t="shared" si="597"/>
        <v>0</v>
      </c>
      <c r="UG114" s="193">
        <f t="shared" si="460"/>
        <v>0</v>
      </c>
      <c r="UH114" s="194"/>
      <c r="UI114" s="194"/>
      <c r="UJ114" s="194"/>
      <c r="UK114" s="115">
        <f t="shared" si="488"/>
        <v>0</v>
      </c>
      <c r="UL114" s="115">
        <f>CK114+EG114+GC114+HZ114+JV114+MD114+NZ114+PV114+RR114+TN114</f>
        <v>875</v>
      </c>
      <c r="UM114" s="115">
        <f>UL114-AF114</f>
        <v>0</v>
      </c>
      <c r="UN114" s="115">
        <f>DB114+EX114+GT114+IQ114+KO114+MU114+OQ114+QM114+SI114+UE114</f>
        <v>0</v>
      </c>
      <c r="UO114" s="115">
        <f>UN114-AW114</f>
        <v>0</v>
      </c>
      <c r="UP114" s="115"/>
      <c r="UQ114" s="115"/>
      <c r="UR114" s="115">
        <f>BU114+DQ114+FM114+HJ114+JF114+LN114+NJ114+PF114+RB114+SX114</f>
        <v>312.5</v>
      </c>
      <c r="US114" s="115">
        <f>UR114-P114</f>
        <v>0</v>
      </c>
      <c r="UT114" s="115"/>
      <c r="UU114" s="115"/>
      <c r="UV114" s="115"/>
      <c r="UW114" s="115">
        <f>H114</f>
        <v>0</v>
      </c>
      <c r="UX114" s="115">
        <f>AF114</f>
        <v>875</v>
      </c>
      <c r="UY114" s="115"/>
      <c r="UZ114" s="115"/>
      <c r="VA114" s="130">
        <f t="shared" si="575"/>
        <v>0</v>
      </c>
      <c r="VB114" s="193">
        <f>BM114+DI114+FE114+HB114+IX114+LF114+NB114+OX114+QT114+SP114</f>
        <v>0</v>
      </c>
      <c r="VC114" s="193">
        <f>BN114+DJ114+FF114+HC114+IY114+LG114+NC114+OY114+QU114+SQ114</f>
        <v>0</v>
      </c>
      <c r="VD114" s="194">
        <f t="shared" si="523"/>
        <v>0</v>
      </c>
      <c r="VE114" s="193">
        <f t="shared" si="534"/>
        <v>0</v>
      </c>
      <c r="VF114" s="193"/>
      <c r="VG114" s="193"/>
      <c r="VH114" s="193"/>
      <c r="VI114" s="194">
        <f t="shared" si="535"/>
        <v>0</v>
      </c>
      <c r="VJ114" s="193"/>
      <c r="VK114" s="193"/>
      <c r="VL114" s="193"/>
      <c r="VM114" s="194">
        <f t="shared" si="418"/>
        <v>0</v>
      </c>
      <c r="VN114" s="193"/>
      <c r="VO114" s="193"/>
      <c r="VP114" s="193"/>
      <c r="VQ114" s="194">
        <f t="shared" si="524"/>
        <v>0</v>
      </c>
      <c r="VR114" s="193"/>
      <c r="VS114" s="193"/>
      <c r="VT114" s="193"/>
      <c r="VU114" s="194">
        <f t="shared" si="576"/>
        <v>0</v>
      </c>
      <c r="VV114" s="193"/>
      <c r="VW114" s="193"/>
      <c r="VX114" s="193"/>
      <c r="VY114" s="193"/>
      <c r="VZ114" s="121">
        <f t="shared" si="598"/>
        <v>0</v>
      </c>
      <c r="WA114" s="193"/>
      <c r="WB114" s="193"/>
      <c r="WC114" s="193"/>
      <c r="WD114" s="194">
        <f t="shared" si="419"/>
        <v>0</v>
      </c>
      <c r="WE114" s="193"/>
      <c r="WF114" s="193"/>
      <c r="WG114" s="193"/>
      <c r="WH114" s="194">
        <f t="shared" si="525"/>
        <v>0</v>
      </c>
      <c r="WI114" s="193"/>
      <c r="WJ114" s="193"/>
      <c r="WK114" s="193"/>
      <c r="WL114" s="194">
        <f t="shared" si="577"/>
        <v>0</v>
      </c>
      <c r="WM114" s="193"/>
      <c r="WN114" s="193"/>
      <c r="WO114" s="193"/>
      <c r="WP114" s="193"/>
      <c r="WQ114" s="122">
        <f t="shared" si="599"/>
        <v>0</v>
      </c>
      <c r="WR114" s="129">
        <f t="shared" si="600"/>
        <v>0</v>
      </c>
      <c r="WS114" s="120"/>
      <c r="WT114" s="194"/>
      <c r="WU114" s="194"/>
      <c r="WV114" s="115">
        <f t="shared" si="526"/>
        <v>0</v>
      </c>
      <c r="WY114" s="115">
        <f>VI114-BT114-DP114-FL114-HI114-JE114-LM114-NI114-PE114-RA114-SW114</f>
        <v>0</v>
      </c>
      <c r="WZ114" s="115">
        <f>VD114-BO114-DK114-FG114-HD114-IZ114-LH114-ND114-OZ114-QV114-SR114</f>
        <v>0</v>
      </c>
    </row>
    <row r="115" spans="1:624" s="116" customFormat="1" ht="13.5" x14ac:dyDescent="0.25">
      <c r="A115" s="444"/>
      <c r="B115" s="416" t="s">
        <v>340</v>
      </c>
      <c r="C115" s="415"/>
      <c r="D115" s="415"/>
      <c r="E115" s="415"/>
      <c r="F115" s="415"/>
      <c r="G115" s="135" t="s">
        <v>344</v>
      </c>
      <c r="H115" s="250"/>
      <c r="I115" s="250"/>
      <c r="J115" s="238"/>
      <c r="K115" s="250"/>
      <c r="L115" s="250"/>
      <c r="M115" s="250"/>
      <c r="N115" s="250"/>
      <c r="O115" s="238"/>
      <c r="P115" s="250"/>
      <c r="Q115" s="250"/>
      <c r="R115" s="250"/>
      <c r="S115" s="238"/>
      <c r="T115" s="250"/>
      <c r="U115" s="250"/>
      <c r="V115" s="250"/>
      <c r="W115" s="238"/>
      <c r="X115" s="250"/>
      <c r="Y115" s="250"/>
      <c r="Z115" s="250"/>
      <c r="AA115" s="238"/>
      <c r="AB115" s="250"/>
      <c r="AC115" s="250"/>
      <c r="AD115" s="250"/>
      <c r="AE115" s="250"/>
      <c r="AF115" s="238"/>
      <c r="AG115" s="250"/>
      <c r="AH115" s="250"/>
      <c r="AI115" s="250"/>
      <c r="AJ115" s="238"/>
      <c r="AK115" s="250"/>
      <c r="AL115" s="250"/>
      <c r="AM115" s="250"/>
      <c r="AN115" s="238"/>
      <c r="AO115" s="250"/>
      <c r="AP115" s="250"/>
      <c r="AQ115" s="250"/>
      <c r="AR115" s="238"/>
      <c r="AS115" s="250"/>
      <c r="AT115" s="250"/>
      <c r="AU115" s="250"/>
      <c r="AV115" s="238"/>
      <c r="AW115" s="238"/>
      <c r="AX115" s="250"/>
      <c r="AY115" s="238"/>
      <c r="AZ115" s="238"/>
      <c r="BA115" s="238"/>
      <c r="BB115" s="239"/>
      <c r="BC115" s="239"/>
      <c r="BD115" s="238"/>
      <c r="BE115" s="240"/>
      <c r="BF115" s="241"/>
      <c r="BG115" s="241"/>
      <c r="BH115" s="242"/>
      <c r="BI115" s="242"/>
      <c r="BJ115" s="241"/>
      <c r="BK115" s="285"/>
      <c r="BL115" s="251"/>
      <c r="BM115" s="285"/>
      <c r="BN115" s="251"/>
      <c r="BO115" s="238"/>
      <c r="BP115" s="251"/>
      <c r="BQ115" s="251"/>
      <c r="BR115" s="251"/>
      <c r="BS115" s="251"/>
      <c r="BT115" s="238"/>
      <c r="BU115" s="251"/>
      <c r="BV115" s="251"/>
      <c r="BW115" s="251"/>
      <c r="BX115" s="238"/>
      <c r="BY115" s="251"/>
      <c r="BZ115" s="251"/>
      <c r="CA115" s="251"/>
      <c r="CB115" s="238"/>
      <c r="CC115" s="251"/>
      <c r="CD115" s="251"/>
      <c r="CE115" s="251"/>
      <c r="CF115" s="238"/>
      <c r="CG115" s="251"/>
      <c r="CH115" s="251"/>
      <c r="CI115" s="251"/>
      <c r="CJ115" s="251"/>
      <c r="CK115" s="238"/>
      <c r="CL115" s="251"/>
      <c r="CM115" s="251"/>
      <c r="CN115" s="251"/>
      <c r="CO115" s="238"/>
      <c r="CP115" s="251"/>
      <c r="CQ115" s="251"/>
      <c r="CR115" s="251"/>
      <c r="CS115" s="238"/>
      <c r="CT115" s="251"/>
      <c r="CU115" s="251"/>
      <c r="CV115" s="251"/>
      <c r="CW115" s="238"/>
      <c r="CX115" s="251"/>
      <c r="CY115" s="251"/>
      <c r="CZ115" s="251"/>
      <c r="DA115" s="251"/>
      <c r="DB115" s="238"/>
      <c r="DC115" s="251"/>
      <c r="DD115" s="251"/>
      <c r="DE115" s="238"/>
      <c r="DF115" s="238"/>
      <c r="DG115" s="243"/>
      <c r="DH115" s="244"/>
      <c r="DI115" s="250"/>
      <c r="DJ115" s="250"/>
      <c r="DK115" s="250"/>
      <c r="DL115" s="250"/>
      <c r="DM115" s="250"/>
      <c r="DN115" s="250"/>
      <c r="DO115" s="250"/>
      <c r="DP115" s="238"/>
      <c r="DQ115" s="250"/>
      <c r="DR115" s="250"/>
      <c r="DS115" s="250"/>
      <c r="DT115" s="238"/>
      <c r="DU115" s="250"/>
      <c r="DV115" s="250"/>
      <c r="DW115" s="250"/>
      <c r="DX115" s="238"/>
      <c r="DY115" s="250"/>
      <c r="DZ115" s="250"/>
      <c r="EA115" s="250"/>
      <c r="EB115" s="238"/>
      <c r="EC115" s="250"/>
      <c r="ED115" s="250"/>
      <c r="EE115" s="250"/>
      <c r="EF115" s="265"/>
      <c r="EG115" s="259"/>
      <c r="EH115" s="250"/>
      <c r="EI115" s="250"/>
      <c r="EJ115" s="250"/>
      <c r="EK115" s="238"/>
      <c r="EL115" s="250"/>
      <c r="EM115" s="250"/>
      <c r="EN115" s="250"/>
      <c r="EO115" s="238"/>
      <c r="EP115" s="250"/>
      <c r="EQ115" s="250"/>
      <c r="ER115" s="250"/>
      <c r="ES115" s="238"/>
      <c r="ET115" s="250"/>
      <c r="EU115" s="250"/>
      <c r="EV115" s="250"/>
      <c r="EW115" s="265"/>
      <c r="EX115" s="260"/>
      <c r="EY115" s="238"/>
      <c r="EZ115" s="250"/>
      <c r="FA115" s="238"/>
      <c r="FB115" s="238"/>
      <c r="FC115" s="246"/>
      <c r="FD115" s="244"/>
      <c r="FE115" s="250"/>
      <c r="FF115" s="250"/>
      <c r="FG115" s="250"/>
      <c r="FH115" s="250"/>
      <c r="FI115" s="250"/>
      <c r="FJ115" s="250"/>
      <c r="FK115" s="250"/>
      <c r="FL115" s="238"/>
      <c r="FM115" s="250"/>
      <c r="FN115" s="250"/>
      <c r="FO115" s="250"/>
      <c r="FP115" s="238"/>
      <c r="FQ115" s="250"/>
      <c r="FR115" s="250"/>
      <c r="FS115" s="250"/>
      <c r="FT115" s="238"/>
      <c r="FU115" s="250"/>
      <c r="FV115" s="250"/>
      <c r="FW115" s="250"/>
      <c r="FX115" s="238"/>
      <c r="FY115" s="250"/>
      <c r="FZ115" s="250"/>
      <c r="GA115" s="250"/>
      <c r="GB115" s="265"/>
      <c r="GC115" s="259"/>
      <c r="GD115" s="250"/>
      <c r="GE115" s="250"/>
      <c r="GF115" s="250"/>
      <c r="GG115" s="238"/>
      <c r="GH115" s="250"/>
      <c r="GI115" s="250"/>
      <c r="GJ115" s="250"/>
      <c r="GK115" s="238"/>
      <c r="GL115" s="250"/>
      <c r="GM115" s="250"/>
      <c r="GN115" s="250"/>
      <c r="GO115" s="238"/>
      <c r="GP115" s="250"/>
      <c r="GQ115" s="250"/>
      <c r="GR115" s="250"/>
      <c r="GS115" s="265"/>
      <c r="GT115" s="260"/>
      <c r="GU115" s="238"/>
      <c r="GV115" s="250"/>
      <c r="GW115" s="238"/>
      <c r="GX115" s="238"/>
      <c r="GY115" s="246"/>
      <c r="GZ115" s="244"/>
      <c r="HA115" s="244"/>
      <c r="HB115" s="250"/>
      <c r="HC115" s="250"/>
      <c r="HD115" s="250"/>
      <c r="HE115" s="250"/>
      <c r="HF115" s="250"/>
      <c r="HG115" s="250"/>
      <c r="HH115" s="238"/>
      <c r="HI115" s="238"/>
      <c r="HJ115" s="267"/>
      <c r="HK115" s="267"/>
      <c r="HL115" s="250"/>
      <c r="HM115" s="238"/>
      <c r="HN115" s="250"/>
      <c r="HO115" s="250"/>
      <c r="HP115" s="250"/>
      <c r="HQ115" s="238"/>
      <c r="HR115" s="250"/>
      <c r="HS115" s="250"/>
      <c r="HT115" s="250"/>
      <c r="HU115" s="238"/>
      <c r="HV115" s="250"/>
      <c r="HW115" s="250"/>
      <c r="HX115" s="250"/>
      <c r="HY115" s="265"/>
      <c r="HZ115" s="259"/>
      <c r="IA115" s="250"/>
      <c r="IB115" s="250"/>
      <c r="IC115" s="250"/>
      <c r="ID115" s="238"/>
      <c r="IE115" s="250"/>
      <c r="IF115" s="250"/>
      <c r="IG115" s="250"/>
      <c r="IH115" s="238"/>
      <c r="II115" s="250"/>
      <c r="IJ115" s="250"/>
      <c r="IK115" s="250"/>
      <c r="IL115" s="238"/>
      <c r="IM115" s="250"/>
      <c r="IN115" s="250"/>
      <c r="IO115" s="250"/>
      <c r="IP115" s="265"/>
      <c r="IQ115" s="260"/>
      <c r="IR115" s="238"/>
      <c r="IS115" s="326"/>
      <c r="IT115" s="238"/>
      <c r="IU115" s="238"/>
      <c r="IV115" s="246"/>
      <c r="IW115" s="244"/>
      <c r="IX115" s="254">
        <f>7500+12500+3518</f>
        <v>23518</v>
      </c>
      <c r="IY115" s="254"/>
      <c r="IZ115" s="247">
        <f t="shared" ref="IZ115:IZ119" si="606">IX115</f>
        <v>23518</v>
      </c>
      <c r="JA115" s="254">
        <f t="shared" ref="JA115:JA119" si="607">IZ115</f>
        <v>23518</v>
      </c>
      <c r="JB115" s="254"/>
      <c r="JC115" s="254"/>
      <c r="JD115" s="254"/>
      <c r="JE115" s="247">
        <f t="shared" ref="JE115:JE119" si="608">SUM(JA115+JB115-JC115+JD115)</f>
        <v>23518</v>
      </c>
      <c r="JF115" s="254"/>
      <c r="JG115" s="254"/>
      <c r="JH115" s="254">
        <v>420</v>
      </c>
      <c r="JI115" s="247">
        <f t="shared" ref="JI115:JI119" si="609">JF115+JG115+JH115</f>
        <v>420</v>
      </c>
      <c r="JJ115" s="254">
        <v>3764</v>
      </c>
      <c r="JK115" s="254">
        <v>704</v>
      </c>
      <c r="JL115" s="254">
        <v>0</v>
      </c>
      <c r="JM115" s="247">
        <f>JJ115+JK115+JL115</f>
        <v>4468</v>
      </c>
      <c r="JN115" s="254">
        <v>11630</v>
      </c>
      <c r="JO115" s="254">
        <v>7000</v>
      </c>
      <c r="JP115" s="254"/>
      <c r="JQ115" s="247">
        <f t="shared" si="604"/>
        <v>18630</v>
      </c>
      <c r="JR115" s="254"/>
      <c r="JS115" s="254"/>
      <c r="JT115" s="254"/>
      <c r="JU115" s="270"/>
      <c r="JV115" s="261">
        <f t="shared" ref="JV115:JV119" si="610">JI115+JM115+JQ115+JU115</f>
        <v>23518</v>
      </c>
      <c r="JW115" s="558"/>
      <c r="JX115" s="588"/>
      <c r="JY115" s="589"/>
      <c r="JZ115" s="571"/>
      <c r="KA115" s="254">
        <v>420</v>
      </c>
      <c r="KB115" s="247">
        <f>JW115+JZ115+KA115</f>
        <v>420</v>
      </c>
      <c r="KC115" s="254">
        <v>3764</v>
      </c>
      <c r="KD115" s="254">
        <v>704</v>
      </c>
      <c r="KE115" s="254">
        <v>0</v>
      </c>
      <c r="KF115" s="247">
        <f>KC115+KD115+KE115</f>
        <v>4468</v>
      </c>
      <c r="KG115" s="254">
        <v>11630</v>
      </c>
      <c r="KH115" s="254">
        <v>7000</v>
      </c>
      <c r="KI115" s="254"/>
      <c r="KJ115" s="247">
        <f t="shared" si="605"/>
        <v>18630</v>
      </c>
      <c r="KK115" s="254"/>
      <c r="KL115" s="254"/>
      <c r="KM115" s="254"/>
      <c r="KN115" s="270"/>
      <c r="KO115" s="262">
        <f>JI115+KF115+KJ115+KN115</f>
        <v>23518</v>
      </c>
      <c r="KP115" s="247"/>
      <c r="KQ115" s="254">
        <f>JE115-JV115</f>
        <v>0</v>
      </c>
      <c r="KR115" s="247"/>
      <c r="KS115" s="248"/>
      <c r="KT115" s="211"/>
      <c r="KU115" s="211"/>
      <c r="KV115" s="211"/>
      <c r="KW115" s="211"/>
      <c r="KX115" s="211"/>
      <c r="KY115" s="211"/>
      <c r="KZ115" s="211"/>
      <c r="LA115" s="211"/>
      <c r="LB115" s="211"/>
      <c r="LC115" s="211"/>
      <c r="LD115" s="211"/>
      <c r="LF115" s="193"/>
      <c r="LG115" s="193"/>
      <c r="LH115" s="194"/>
      <c r="LI115" s="193"/>
      <c r="LJ115" s="193"/>
      <c r="LK115" s="193"/>
      <c r="LL115" s="193"/>
      <c r="LM115" s="194"/>
      <c r="LN115" s="193"/>
      <c r="LO115" s="193"/>
      <c r="LP115" s="193"/>
      <c r="LQ115" s="194"/>
      <c r="LR115" s="193"/>
      <c r="LS115" s="193"/>
      <c r="LT115" s="193"/>
      <c r="LU115" s="194"/>
      <c r="LV115" s="193"/>
      <c r="LW115" s="193"/>
      <c r="LX115" s="193"/>
      <c r="LY115" s="194"/>
      <c r="LZ115" s="193"/>
      <c r="MA115" s="193"/>
      <c r="MB115" s="193"/>
      <c r="MC115" s="123"/>
      <c r="MD115" s="121"/>
      <c r="ME115" s="193"/>
      <c r="MF115" s="193"/>
      <c r="MG115" s="193"/>
      <c r="MH115" s="194"/>
      <c r="MI115" s="193"/>
      <c r="MJ115" s="193"/>
      <c r="MK115" s="193"/>
      <c r="ML115" s="194"/>
      <c r="MM115" s="193"/>
      <c r="MN115" s="193"/>
      <c r="MO115" s="193"/>
      <c r="MP115" s="194"/>
      <c r="MQ115" s="193"/>
      <c r="MR115" s="193"/>
      <c r="MS115" s="193"/>
      <c r="MT115" s="123"/>
      <c r="MU115" s="121"/>
      <c r="MV115" s="17"/>
      <c r="MW115" s="193"/>
      <c r="MX115" s="194"/>
      <c r="MY115" s="194"/>
      <c r="MZ115" s="115"/>
      <c r="NB115" s="193"/>
      <c r="NC115" s="193"/>
      <c r="ND115" s="194"/>
      <c r="NE115" s="193"/>
      <c r="NF115" s="193"/>
      <c r="NG115" s="193"/>
      <c r="NH115" s="193"/>
      <c r="NI115" s="194"/>
      <c r="NJ115" s="193"/>
      <c r="NK115" s="193"/>
      <c r="NL115" s="193"/>
      <c r="NM115" s="194"/>
      <c r="NN115" s="193"/>
      <c r="NO115" s="193"/>
      <c r="NP115" s="193"/>
      <c r="NQ115" s="194"/>
      <c r="NR115" s="193"/>
      <c r="NS115" s="193"/>
      <c r="NT115" s="193"/>
      <c r="NU115" s="194"/>
      <c r="NV115" s="193"/>
      <c r="NW115" s="193"/>
      <c r="NX115" s="193"/>
      <c r="NY115" s="133"/>
      <c r="NZ115" s="121"/>
      <c r="OA115" s="193"/>
      <c r="OB115" s="193"/>
      <c r="OC115" s="193"/>
      <c r="OD115" s="194"/>
      <c r="OE115" s="193"/>
      <c r="OF115" s="193"/>
      <c r="OG115" s="193"/>
      <c r="OH115" s="194"/>
      <c r="OI115" s="193"/>
      <c r="OJ115" s="193"/>
      <c r="OK115" s="193"/>
      <c r="OL115" s="194"/>
      <c r="OM115" s="193"/>
      <c r="ON115" s="193"/>
      <c r="OO115" s="193"/>
      <c r="OP115" s="123"/>
      <c r="OQ115" s="122"/>
      <c r="OR115" s="17"/>
      <c r="OS115" s="193"/>
      <c r="OT115" s="194"/>
      <c r="OU115" s="194"/>
      <c r="OV115" s="115"/>
      <c r="OX115" s="193"/>
      <c r="OY115" s="193"/>
      <c r="OZ115" s="194"/>
      <c r="PA115" s="193"/>
      <c r="PB115" s="193"/>
      <c r="PC115" s="193"/>
      <c r="PD115" s="193"/>
      <c r="PE115" s="194"/>
      <c r="PF115" s="193"/>
      <c r="PG115" s="193"/>
      <c r="PH115" s="193"/>
      <c r="PI115" s="194"/>
      <c r="PJ115" s="193"/>
      <c r="PK115" s="193"/>
      <c r="PL115" s="193"/>
      <c r="PM115" s="194"/>
      <c r="PN115" s="193"/>
      <c r="PO115" s="193"/>
      <c r="PP115" s="193"/>
      <c r="PQ115" s="194"/>
      <c r="PR115" s="193"/>
      <c r="PS115" s="193"/>
      <c r="PT115" s="193"/>
      <c r="PU115" s="123"/>
      <c r="PV115" s="121"/>
      <c r="PW115" s="193"/>
      <c r="PX115" s="193"/>
      <c r="PY115" s="193"/>
      <c r="PZ115" s="194"/>
      <c r="QA115" s="193"/>
      <c r="QB115" s="193"/>
      <c r="QC115" s="193"/>
      <c r="QD115" s="194"/>
      <c r="QE115" s="193"/>
      <c r="QF115" s="193"/>
      <c r="QG115" s="193"/>
      <c r="QH115" s="194"/>
      <c r="QI115" s="193"/>
      <c r="QJ115" s="193"/>
      <c r="QK115" s="193"/>
      <c r="QL115" s="123"/>
      <c r="QM115" s="122"/>
      <c r="QN115" s="17"/>
      <c r="QO115" s="193"/>
      <c r="QP115" s="194"/>
      <c r="QQ115" s="194"/>
      <c r="QR115" s="115"/>
      <c r="QT115" s="193"/>
      <c r="QU115" s="193"/>
      <c r="QV115" s="194"/>
      <c r="QW115" s="193"/>
      <c r="QX115" s="193"/>
      <c r="QY115" s="193"/>
      <c r="QZ115" s="193"/>
      <c r="RA115" s="194"/>
      <c r="RB115" s="193"/>
      <c r="RC115" s="193"/>
      <c r="RD115" s="193"/>
      <c r="RE115" s="194"/>
      <c r="RF115" s="193"/>
      <c r="RG115" s="193"/>
      <c r="RH115" s="193"/>
      <c r="RI115" s="194"/>
      <c r="RJ115" s="193"/>
      <c r="RK115" s="193"/>
      <c r="RL115" s="136"/>
      <c r="RM115" s="194"/>
      <c r="RN115" s="193"/>
      <c r="RO115" s="193"/>
      <c r="RP115" s="193"/>
      <c r="RQ115" s="123"/>
      <c r="RR115" s="121"/>
      <c r="RS115" s="193"/>
      <c r="RT115" s="193"/>
      <c r="RU115" s="193"/>
      <c r="RV115" s="194"/>
      <c r="RW115" s="193"/>
      <c r="RX115" s="193"/>
      <c r="RY115" s="193"/>
      <c r="RZ115" s="194"/>
      <c r="SA115" s="193"/>
      <c r="SB115" s="193"/>
      <c r="SC115" s="136"/>
      <c r="SD115" s="194"/>
      <c r="SE115" s="193"/>
      <c r="SF115" s="193"/>
      <c r="SG115" s="193"/>
      <c r="SH115" s="123"/>
      <c r="SI115" s="122"/>
      <c r="SJ115" s="17"/>
      <c r="SK115" s="193"/>
      <c r="SL115" s="194"/>
      <c r="SM115" s="194"/>
      <c r="SN115" s="115"/>
      <c r="SP115" s="193"/>
      <c r="SQ115" s="193"/>
      <c r="SR115" s="194"/>
      <c r="SS115" s="193"/>
      <c r="ST115" s="193"/>
      <c r="SU115" s="193"/>
      <c r="SV115" s="193"/>
      <c r="SW115" s="194"/>
      <c r="SX115" s="193"/>
      <c r="SY115" s="193"/>
      <c r="SZ115" s="193"/>
      <c r="TA115" s="194"/>
      <c r="TB115" s="193"/>
      <c r="TC115" s="193"/>
      <c r="TD115" s="193"/>
      <c r="TE115" s="194"/>
      <c r="TF115" s="193"/>
      <c r="TG115" s="193"/>
      <c r="TH115" s="193"/>
      <c r="TI115" s="194"/>
      <c r="TJ115" s="193"/>
      <c r="TK115" s="193"/>
      <c r="TL115" s="193"/>
      <c r="TM115" s="123"/>
      <c r="TN115" s="121"/>
      <c r="TO115" s="193"/>
      <c r="TP115" s="193"/>
      <c r="TQ115" s="193"/>
      <c r="TR115" s="194"/>
      <c r="TS115" s="193"/>
      <c r="TT115" s="193"/>
      <c r="TU115" s="193"/>
      <c r="TV115" s="194"/>
      <c r="TW115" s="193"/>
      <c r="TX115" s="193"/>
      <c r="TY115" s="193"/>
      <c r="TZ115" s="194"/>
      <c r="UA115" s="193"/>
      <c r="UB115" s="193"/>
      <c r="UC115" s="193"/>
      <c r="UD115" s="123"/>
      <c r="UE115" s="122"/>
      <c r="UF115" s="17"/>
      <c r="UG115" s="193"/>
      <c r="UH115" s="194"/>
      <c r="UI115" s="194"/>
      <c r="UJ115" s="194"/>
      <c r="UK115" s="115"/>
      <c r="UL115" s="115"/>
      <c r="UM115" s="115"/>
      <c r="UN115" s="115"/>
      <c r="UO115" s="115"/>
      <c r="UP115" s="115"/>
      <c r="UQ115" s="115"/>
      <c r="UR115" s="115"/>
      <c r="US115" s="115"/>
      <c r="UT115" s="115"/>
      <c r="UU115" s="115"/>
      <c r="UV115" s="115"/>
      <c r="UW115" s="115"/>
      <c r="UX115" s="115"/>
      <c r="UY115" s="115"/>
      <c r="UZ115" s="115"/>
      <c r="VA115" s="130"/>
      <c r="VB115" s="193"/>
      <c r="VC115" s="193"/>
      <c r="VD115" s="194"/>
      <c r="VE115" s="193"/>
      <c r="VF115" s="193"/>
      <c r="VG115" s="193"/>
      <c r="VH115" s="193"/>
      <c r="VI115" s="194"/>
      <c r="VJ115" s="193"/>
      <c r="VK115" s="193"/>
      <c r="VL115" s="193"/>
      <c r="VM115" s="194"/>
      <c r="VN115" s="193"/>
      <c r="VO115" s="193"/>
      <c r="VP115" s="193"/>
      <c r="VQ115" s="194"/>
      <c r="VR115" s="193"/>
      <c r="VS115" s="193"/>
      <c r="VT115" s="193"/>
      <c r="VU115" s="194"/>
      <c r="VV115" s="193"/>
      <c r="VW115" s="193"/>
      <c r="VX115" s="193"/>
      <c r="VY115" s="193"/>
      <c r="VZ115" s="121"/>
      <c r="WA115" s="193"/>
      <c r="WB115" s="193"/>
      <c r="WC115" s="193"/>
      <c r="WD115" s="194"/>
      <c r="WE115" s="193"/>
      <c r="WF115" s="193"/>
      <c r="WG115" s="193"/>
      <c r="WH115" s="194"/>
      <c r="WI115" s="193"/>
      <c r="WJ115" s="193"/>
      <c r="WK115" s="193"/>
      <c r="WL115" s="194"/>
      <c r="WM115" s="193"/>
      <c r="WN115" s="193"/>
      <c r="WO115" s="193"/>
      <c r="WP115" s="193"/>
      <c r="WQ115" s="122"/>
      <c r="WR115" s="129"/>
      <c r="WS115" s="120"/>
      <c r="WT115" s="194"/>
      <c r="WU115" s="194"/>
      <c r="WV115" s="115"/>
      <c r="WY115" s="115"/>
      <c r="WZ115" s="115"/>
    </row>
    <row r="116" spans="1:624" s="116" customFormat="1" ht="13.5" x14ac:dyDescent="0.25">
      <c r="A116" s="444"/>
      <c r="B116" s="416" t="s">
        <v>176</v>
      </c>
      <c r="C116" s="415"/>
      <c r="D116" s="415"/>
      <c r="E116" s="415"/>
      <c r="F116" s="415"/>
      <c r="G116" s="135" t="s">
        <v>345</v>
      </c>
      <c r="H116" s="250"/>
      <c r="I116" s="250"/>
      <c r="J116" s="238"/>
      <c r="K116" s="250"/>
      <c r="L116" s="250"/>
      <c r="M116" s="250"/>
      <c r="N116" s="250"/>
      <c r="O116" s="238"/>
      <c r="P116" s="250"/>
      <c r="Q116" s="250"/>
      <c r="R116" s="250"/>
      <c r="S116" s="238"/>
      <c r="T116" s="250"/>
      <c r="U116" s="250"/>
      <c r="V116" s="250"/>
      <c r="W116" s="238"/>
      <c r="X116" s="250"/>
      <c r="Y116" s="250"/>
      <c r="Z116" s="250"/>
      <c r="AA116" s="238"/>
      <c r="AB116" s="250"/>
      <c r="AC116" s="250"/>
      <c r="AD116" s="250"/>
      <c r="AE116" s="250"/>
      <c r="AF116" s="238"/>
      <c r="AG116" s="250"/>
      <c r="AH116" s="250"/>
      <c r="AI116" s="250"/>
      <c r="AJ116" s="238"/>
      <c r="AK116" s="250"/>
      <c r="AL116" s="250"/>
      <c r="AM116" s="250"/>
      <c r="AN116" s="238"/>
      <c r="AO116" s="250"/>
      <c r="AP116" s="250"/>
      <c r="AQ116" s="250"/>
      <c r="AR116" s="238"/>
      <c r="AS116" s="250"/>
      <c r="AT116" s="250"/>
      <c r="AU116" s="250"/>
      <c r="AV116" s="238"/>
      <c r="AW116" s="238"/>
      <c r="AX116" s="250"/>
      <c r="AY116" s="238"/>
      <c r="AZ116" s="238"/>
      <c r="BA116" s="238"/>
      <c r="BB116" s="239"/>
      <c r="BC116" s="239"/>
      <c r="BD116" s="238"/>
      <c r="BE116" s="240"/>
      <c r="BF116" s="241"/>
      <c r="BG116" s="241"/>
      <c r="BH116" s="242"/>
      <c r="BI116" s="242"/>
      <c r="BJ116" s="241"/>
      <c r="BK116" s="285"/>
      <c r="BL116" s="251"/>
      <c r="BM116" s="285"/>
      <c r="BN116" s="251"/>
      <c r="BO116" s="238"/>
      <c r="BP116" s="251"/>
      <c r="BQ116" s="251"/>
      <c r="BR116" s="251"/>
      <c r="BS116" s="251"/>
      <c r="BT116" s="238"/>
      <c r="BU116" s="251"/>
      <c r="BV116" s="251"/>
      <c r="BW116" s="251"/>
      <c r="BX116" s="238"/>
      <c r="BY116" s="251"/>
      <c r="BZ116" s="251"/>
      <c r="CA116" s="251"/>
      <c r="CB116" s="238"/>
      <c r="CC116" s="251"/>
      <c r="CD116" s="251"/>
      <c r="CE116" s="251"/>
      <c r="CF116" s="238"/>
      <c r="CG116" s="251"/>
      <c r="CH116" s="251"/>
      <c r="CI116" s="251"/>
      <c r="CJ116" s="251"/>
      <c r="CK116" s="238"/>
      <c r="CL116" s="251"/>
      <c r="CM116" s="251"/>
      <c r="CN116" s="251"/>
      <c r="CO116" s="238"/>
      <c r="CP116" s="251"/>
      <c r="CQ116" s="251"/>
      <c r="CR116" s="251"/>
      <c r="CS116" s="238"/>
      <c r="CT116" s="251"/>
      <c r="CU116" s="251"/>
      <c r="CV116" s="251"/>
      <c r="CW116" s="238"/>
      <c r="CX116" s="251"/>
      <c r="CY116" s="251"/>
      <c r="CZ116" s="251"/>
      <c r="DA116" s="251"/>
      <c r="DB116" s="238"/>
      <c r="DC116" s="251"/>
      <c r="DD116" s="251"/>
      <c r="DE116" s="238"/>
      <c r="DF116" s="238"/>
      <c r="DG116" s="243"/>
      <c r="DH116" s="244"/>
      <c r="DI116" s="250"/>
      <c r="DJ116" s="250"/>
      <c r="DK116" s="250"/>
      <c r="DL116" s="250"/>
      <c r="DM116" s="250"/>
      <c r="DN116" s="250"/>
      <c r="DO116" s="250"/>
      <c r="DP116" s="238"/>
      <c r="DQ116" s="250"/>
      <c r="DR116" s="250"/>
      <c r="DS116" s="250"/>
      <c r="DT116" s="238"/>
      <c r="DU116" s="250"/>
      <c r="DV116" s="250"/>
      <c r="DW116" s="250"/>
      <c r="DX116" s="238"/>
      <c r="DY116" s="250"/>
      <c r="DZ116" s="250"/>
      <c r="EA116" s="250"/>
      <c r="EB116" s="238"/>
      <c r="EC116" s="250"/>
      <c r="ED116" s="250"/>
      <c r="EE116" s="250"/>
      <c r="EF116" s="265"/>
      <c r="EG116" s="259"/>
      <c r="EH116" s="250"/>
      <c r="EI116" s="250"/>
      <c r="EJ116" s="250"/>
      <c r="EK116" s="238"/>
      <c r="EL116" s="250"/>
      <c r="EM116" s="250"/>
      <c r="EN116" s="250"/>
      <c r="EO116" s="238"/>
      <c r="EP116" s="250"/>
      <c r="EQ116" s="250"/>
      <c r="ER116" s="250"/>
      <c r="ES116" s="238"/>
      <c r="ET116" s="250"/>
      <c r="EU116" s="250"/>
      <c r="EV116" s="250"/>
      <c r="EW116" s="265"/>
      <c r="EX116" s="260"/>
      <c r="EY116" s="238"/>
      <c r="EZ116" s="250"/>
      <c r="FA116" s="238"/>
      <c r="FB116" s="238"/>
      <c r="FC116" s="246"/>
      <c r="FD116" s="244"/>
      <c r="FE116" s="250"/>
      <c r="FF116" s="250"/>
      <c r="FG116" s="250"/>
      <c r="FH116" s="250"/>
      <c r="FI116" s="250"/>
      <c r="FJ116" s="250"/>
      <c r="FK116" s="250"/>
      <c r="FL116" s="238"/>
      <c r="FM116" s="250"/>
      <c r="FN116" s="250"/>
      <c r="FO116" s="250"/>
      <c r="FP116" s="238"/>
      <c r="FQ116" s="250"/>
      <c r="FR116" s="250"/>
      <c r="FS116" s="250"/>
      <c r="FT116" s="238"/>
      <c r="FU116" s="250"/>
      <c r="FV116" s="250"/>
      <c r="FW116" s="250"/>
      <c r="FX116" s="238"/>
      <c r="FY116" s="250"/>
      <c r="FZ116" s="250"/>
      <c r="GA116" s="250"/>
      <c r="GB116" s="265"/>
      <c r="GC116" s="259"/>
      <c r="GD116" s="250"/>
      <c r="GE116" s="250"/>
      <c r="GF116" s="250"/>
      <c r="GG116" s="238"/>
      <c r="GH116" s="250"/>
      <c r="GI116" s="250"/>
      <c r="GJ116" s="250"/>
      <c r="GK116" s="238"/>
      <c r="GL116" s="250"/>
      <c r="GM116" s="250"/>
      <c r="GN116" s="250"/>
      <c r="GO116" s="238"/>
      <c r="GP116" s="250"/>
      <c r="GQ116" s="250"/>
      <c r="GR116" s="250"/>
      <c r="GS116" s="265"/>
      <c r="GT116" s="260"/>
      <c r="GU116" s="238"/>
      <c r="GV116" s="250"/>
      <c r="GW116" s="238"/>
      <c r="GX116" s="238"/>
      <c r="GY116" s="246"/>
      <c r="GZ116" s="244"/>
      <c r="HA116" s="244"/>
      <c r="HB116" s="250"/>
      <c r="HC116" s="250"/>
      <c r="HD116" s="250"/>
      <c r="HE116" s="250"/>
      <c r="HF116" s="250"/>
      <c r="HG116" s="250"/>
      <c r="HH116" s="238"/>
      <c r="HI116" s="238"/>
      <c r="HJ116" s="267"/>
      <c r="HK116" s="267"/>
      <c r="HL116" s="250"/>
      <c r="HM116" s="238"/>
      <c r="HN116" s="250"/>
      <c r="HO116" s="250"/>
      <c r="HP116" s="250"/>
      <c r="HQ116" s="238"/>
      <c r="HR116" s="250"/>
      <c r="HS116" s="250"/>
      <c r="HT116" s="250"/>
      <c r="HU116" s="238"/>
      <c r="HV116" s="250"/>
      <c r="HW116" s="250"/>
      <c r="HX116" s="250"/>
      <c r="HY116" s="265"/>
      <c r="HZ116" s="259"/>
      <c r="IA116" s="250"/>
      <c r="IB116" s="250"/>
      <c r="IC116" s="250"/>
      <c r="ID116" s="238"/>
      <c r="IE116" s="250"/>
      <c r="IF116" s="250"/>
      <c r="IG116" s="250"/>
      <c r="IH116" s="238"/>
      <c r="II116" s="250"/>
      <c r="IJ116" s="250"/>
      <c r="IK116" s="250"/>
      <c r="IL116" s="238"/>
      <c r="IM116" s="250"/>
      <c r="IN116" s="250"/>
      <c r="IO116" s="250"/>
      <c r="IP116" s="265"/>
      <c r="IQ116" s="260"/>
      <c r="IR116" s="238"/>
      <c r="IS116" s="326"/>
      <c r="IT116" s="238"/>
      <c r="IU116" s="238"/>
      <c r="IV116" s="246"/>
      <c r="IW116" s="244"/>
      <c r="IX116" s="254">
        <f>15000-5000-5000</f>
        <v>5000</v>
      </c>
      <c r="IY116" s="254"/>
      <c r="IZ116" s="247">
        <f t="shared" si="606"/>
        <v>5000</v>
      </c>
      <c r="JA116" s="254">
        <f t="shared" si="607"/>
        <v>5000</v>
      </c>
      <c r="JB116" s="254"/>
      <c r="JC116" s="254"/>
      <c r="JD116" s="254"/>
      <c r="JE116" s="247">
        <f t="shared" si="608"/>
        <v>5000</v>
      </c>
      <c r="JF116" s="254">
        <v>1130</v>
      </c>
      <c r="JG116" s="254"/>
      <c r="JH116" s="254"/>
      <c r="JI116" s="247">
        <f t="shared" si="609"/>
        <v>1130</v>
      </c>
      <c r="JJ116" s="254"/>
      <c r="JK116" s="254"/>
      <c r="JL116" s="254"/>
      <c r="JM116" s="247"/>
      <c r="JN116" s="254"/>
      <c r="JO116" s="254"/>
      <c r="JP116" s="254"/>
      <c r="JQ116" s="247">
        <f t="shared" si="604"/>
        <v>0</v>
      </c>
      <c r="JR116" s="254"/>
      <c r="JS116" s="254"/>
      <c r="JT116" s="254"/>
      <c r="JU116" s="270"/>
      <c r="JV116" s="261">
        <f t="shared" si="610"/>
        <v>1130</v>
      </c>
      <c r="JW116" s="558">
        <v>1130</v>
      </c>
      <c r="JX116" s="588"/>
      <c r="JY116" s="589"/>
      <c r="JZ116" s="571"/>
      <c r="KA116" s="254"/>
      <c r="KB116" s="247">
        <f>JW116+JZ116+KA116</f>
        <v>1130</v>
      </c>
      <c r="KC116" s="254"/>
      <c r="KD116" s="254"/>
      <c r="KE116" s="254"/>
      <c r="KF116" s="247"/>
      <c r="KG116" s="254"/>
      <c r="KH116" s="254"/>
      <c r="KI116" s="254"/>
      <c r="KJ116" s="247">
        <f t="shared" si="605"/>
        <v>0</v>
      </c>
      <c r="KK116" s="254"/>
      <c r="KL116" s="254"/>
      <c r="KM116" s="254"/>
      <c r="KN116" s="270"/>
      <c r="KO116" s="262">
        <f>JI116+KF116+KJ116+KN116</f>
        <v>1130</v>
      </c>
      <c r="KP116" s="247"/>
      <c r="KQ116" s="254">
        <f>JE116-JV116</f>
        <v>3870</v>
      </c>
      <c r="KR116" s="247"/>
      <c r="KS116" s="248"/>
      <c r="KT116" s="211"/>
      <c r="KU116" s="211"/>
      <c r="KV116" s="211"/>
      <c r="KW116" s="211"/>
      <c r="KX116" s="211"/>
      <c r="KY116" s="211"/>
      <c r="KZ116" s="211"/>
      <c r="LA116" s="211"/>
      <c r="LB116" s="211"/>
      <c r="LC116" s="211"/>
      <c r="LD116" s="211"/>
      <c r="LF116" s="193"/>
      <c r="LG116" s="193"/>
      <c r="LH116" s="194"/>
      <c r="LI116" s="193"/>
      <c r="LJ116" s="193"/>
      <c r="LK116" s="193"/>
      <c r="LL116" s="193"/>
      <c r="LM116" s="194"/>
      <c r="LN116" s="193"/>
      <c r="LO116" s="193"/>
      <c r="LP116" s="193"/>
      <c r="LQ116" s="194"/>
      <c r="LR116" s="193"/>
      <c r="LS116" s="193"/>
      <c r="LT116" s="193"/>
      <c r="LU116" s="194"/>
      <c r="LV116" s="193"/>
      <c r="LW116" s="193"/>
      <c r="LX116" s="193"/>
      <c r="LY116" s="194"/>
      <c r="LZ116" s="193"/>
      <c r="MA116" s="193"/>
      <c r="MB116" s="193"/>
      <c r="MC116" s="123"/>
      <c r="MD116" s="121"/>
      <c r="ME116" s="193"/>
      <c r="MF116" s="193"/>
      <c r="MG116" s="193"/>
      <c r="MH116" s="194"/>
      <c r="MI116" s="193"/>
      <c r="MJ116" s="193"/>
      <c r="MK116" s="193"/>
      <c r="ML116" s="194"/>
      <c r="MM116" s="193"/>
      <c r="MN116" s="193"/>
      <c r="MO116" s="193"/>
      <c r="MP116" s="194"/>
      <c r="MQ116" s="193"/>
      <c r="MR116" s="193"/>
      <c r="MS116" s="193"/>
      <c r="MT116" s="123"/>
      <c r="MU116" s="121"/>
      <c r="MV116" s="17"/>
      <c r="MW116" s="193"/>
      <c r="MX116" s="194"/>
      <c r="MY116" s="194"/>
      <c r="MZ116" s="115"/>
      <c r="NB116" s="193"/>
      <c r="NC116" s="193"/>
      <c r="ND116" s="194"/>
      <c r="NE116" s="193"/>
      <c r="NF116" s="193"/>
      <c r="NG116" s="193"/>
      <c r="NH116" s="193"/>
      <c r="NI116" s="194"/>
      <c r="NJ116" s="193"/>
      <c r="NK116" s="193"/>
      <c r="NL116" s="193"/>
      <c r="NM116" s="194"/>
      <c r="NN116" s="193"/>
      <c r="NO116" s="193"/>
      <c r="NP116" s="193"/>
      <c r="NQ116" s="194"/>
      <c r="NR116" s="193"/>
      <c r="NS116" s="193"/>
      <c r="NT116" s="193"/>
      <c r="NU116" s="194"/>
      <c r="NV116" s="193"/>
      <c r="NW116" s="193"/>
      <c r="NX116" s="193"/>
      <c r="NY116" s="133"/>
      <c r="NZ116" s="121"/>
      <c r="OA116" s="193"/>
      <c r="OB116" s="193"/>
      <c r="OC116" s="193"/>
      <c r="OD116" s="194"/>
      <c r="OE116" s="193"/>
      <c r="OF116" s="193"/>
      <c r="OG116" s="193"/>
      <c r="OH116" s="194"/>
      <c r="OI116" s="193"/>
      <c r="OJ116" s="193"/>
      <c r="OK116" s="193"/>
      <c r="OL116" s="194"/>
      <c r="OM116" s="193"/>
      <c r="ON116" s="193"/>
      <c r="OO116" s="193"/>
      <c r="OP116" s="123"/>
      <c r="OQ116" s="122"/>
      <c r="OR116" s="17"/>
      <c r="OS116" s="193"/>
      <c r="OT116" s="194"/>
      <c r="OU116" s="194"/>
      <c r="OV116" s="115"/>
      <c r="OX116" s="193"/>
      <c r="OY116" s="193"/>
      <c r="OZ116" s="194"/>
      <c r="PA116" s="193"/>
      <c r="PB116" s="193"/>
      <c r="PC116" s="193"/>
      <c r="PD116" s="193"/>
      <c r="PE116" s="194"/>
      <c r="PF116" s="193"/>
      <c r="PG116" s="193"/>
      <c r="PH116" s="193"/>
      <c r="PI116" s="194"/>
      <c r="PJ116" s="193"/>
      <c r="PK116" s="193"/>
      <c r="PL116" s="193"/>
      <c r="PM116" s="194"/>
      <c r="PN116" s="193"/>
      <c r="PO116" s="193"/>
      <c r="PP116" s="193"/>
      <c r="PQ116" s="194"/>
      <c r="PR116" s="193"/>
      <c r="PS116" s="193"/>
      <c r="PT116" s="193"/>
      <c r="PU116" s="123"/>
      <c r="PV116" s="121"/>
      <c r="PW116" s="193"/>
      <c r="PX116" s="193"/>
      <c r="PY116" s="193"/>
      <c r="PZ116" s="194"/>
      <c r="QA116" s="193"/>
      <c r="QB116" s="193"/>
      <c r="QC116" s="193"/>
      <c r="QD116" s="194"/>
      <c r="QE116" s="193"/>
      <c r="QF116" s="193"/>
      <c r="QG116" s="193"/>
      <c r="QH116" s="194"/>
      <c r="QI116" s="193"/>
      <c r="QJ116" s="193"/>
      <c r="QK116" s="193"/>
      <c r="QL116" s="123"/>
      <c r="QM116" s="122"/>
      <c r="QN116" s="17"/>
      <c r="QO116" s="193"/>
      <c r="QP116" s="194"/>
      <c r="QQ116" s="194"/>
      <c r="QR116" s="115"/>
      <c r="QT116" s="193"/>
      <c r="QU116" s="193"/>
      <c r="QV116" s="194"/>
      <c r="QW116" s="193"/>
      <c r="QX116" s="193"/>
      <c r="QY116" s="193"/>
      <c r="QZ116" s="193"/>
      <c r="RA116" s="194"/>
      <c r="RB116" s="193"/>
      <c r="RC116" s="193"/>
      <c r="RD116" s="193"/>
      <c r="RE116" s="194"/>
      <c r="RF116" s="193"/>
      <c r="RG116" s="193"/>
      <c r="RH116" s="193"/>
      <c r="RI116" s="194"/>
      <c r="RJ116" s="193"/>
      <c r="RK116" s="193"/>
      <c r="RL116" s="136"/>
      <c r="RM116" s="194"/>
      <c r="RN116" s="193"/>
      <c r="RO116" s="193"/>
      <c r="RP116" s="193"/>
      <c r="RQ116" s="123"/>
      <c r="RR116" s="121"/>
      <c r="RS116" s="193"/>
      <c r="RT116" s="193"/>
      <c r="RU116" s="193"/>
      <c r="RV116" s="194"/>
      <c r="RW116" s="193"/>
      <c r="RX116" s="193"/>
      <c r="RY116" s="193"/>
      <c r="RZ116" s="194"/>
      <c r="SA116" s="193"/>
      <c r="SB116" s="193"/>
      <c r="SC116" s="136"/>
      <c r="SD116" s="194"/>
      <c r="SE116" s="193"/>
      <c r="SF116" s="193"/>
      <c r="SG116" s="193"/>
      <c r="SH116" s="123"/>
      <c r="SI116" s="122"/>
      <c r="SJ116" s="17"/>
      <c r="SK116" s="193"/>
      <c r="SL116" s="194"/>
      <c r="SM116" s="194"/>
      <c r="SN116" s="115"/>
      <c r="SP116" s="193"/>
      <c r="SQ116" s="193"/>
      <c r="SR116" s="194"/>
      <c r="SS116" s="193"/>
      <c r="ST116" s="193"/>
      <c r="SU116" s="193"/>
      <c r="SV116" s="193"/>
      <c r="SW116" s="194"/>
      <c r="SX116" s="193"/>
      <c r="SY116" s="193"/>
      <c r="SZ116" s="193"/>
      <c r="TA116" s="194"/>
      <c r="TB116" s="193"/>
      <c r="TC116" s="193"/>
      <c r="TD116" s="193"/>
      <c r="TE116" s="194"/>
      <c r="TF116" s="193"/>
      <c r="TG116" s="193"/>
      <c r="TH116" s="193"/>
      <c r="TI116" s="194"/>
      <c r="TJ116" s="193"/>
      <c r="TK116" s="193"/>
      <c r="TL116" s="193"/>
      <c r="TM116" s="123"/>
      <c r="TN116" s="121"/>
      <c r="TO116" s="193"/>
      <c r="TP116" s="193"/>
      <c r="TQ116" s="193"/>
      <c r="TR116" s="194"/>
      <c r="TS116" s="193"/>
      <c r="TT116" s="193"/>
      <c r="TU116" s="193"/>
      <c r="TV116" s="194"/>
      <c r="TW116" s="193"/>
      <c r="TX116" s="193"/>
      <c r="TY116" s="193"/>
      <c r="TZ116" s="194"/>
      <c r="UA116" s="193"/>
      <c r="UB116" s="193"/>
      <c r="UC116" s="193"/>
      <c r="UD116" s="123"/>
      <c r="UE116" s="122"/>
      <c r="UF116" s="17"/>
      <c r="UG116" s="193"/>
      <c r="UH116" s="194"/>
      <c r="UI116" s="194"/>
      <c r="UJ116" s="194"/>
      <c r="UK116" s="115"/>
      <c r="UL116" s="115"/>
      <c r="UM116" s="115"/>
      <c r="UN116" s="115"/>
      <c r="UO116" s="115"/>
      <c r="UP116" s="115"/>
      <c r="UQ116" s="115"/>
      <c r="UR116" s="115"/>
      <c r="US116" s="115"/>
      <c r="UT116" s="115"/>
      <c r="UU116" s="115"/>
      <c r="UV116" s="115"/>
      <c r="UW116" s="115"/>
      <c r="UX116" s="115"/>
      <c r="UY116" s="115"/>
      <c r="UZ116" s="115"/>
      <c r="VA116" s="130"/>
      <c r="VB116" s="193"/>
      <c r="VC116" s="193"/>
      <c r="VD116" s="194"/>
      <c r="VE116" s="193"/>
      <c r="VF116" s="193"/>
      <c r="VG116" s="193"/>
      <c r="VH116" s="193"/>
      <c r="VI116" s="194"/>
      <c r="VJ116" s="193"/>
      <c r="VK116" s="193"/>
      <c r="VL116" s="193"/>
      <c r="VM116" s="194"/>
      <c r="VN116" s="193"/>
      <c r="VO116" s="193"/>
      <c r="VP116" s="193"/>
      <c r="VQ116" s="194"/>
      <c r="VR116" s="193"/>
      <c r="VS116" s="193"/>
      <c r="VT116" s="193"/>
      <c r="VU116" s="194"/>
      <c r="VV116" s="193"/>
      <c r="VW116" s="193"/>
      <c r="VX116" s="193"/>
      <c r="VY116" s="193"/>
      <c r="VZ116" s="121"/>
      <c r="WA116" s="193"/>
      <c r="WB116" s="193"/>
      <c r="WC116" s="193"/>
      <c r="WD116" s="194"/>
      <c r="WE116" s="193"/>
      <c r="WF116" s="193"/>
      <c r="WG116" s="193"/>
      <c r="WH116" s="194"/>
      <c r="WI116" s="193"/>
      <c r="WJ116" s="193"/>
      <c r="WK116" s="193"/>
      <c r="WL116" s="194"/>
      <c r="WM116" s="193"/>
      <c r="WN116" s="193"/>
      <c r="WO116" s="193"/>
      <c r="WP116" s="193"/>
      <c r="WQ116" s="122"/>
      <c r="WR116" s="129"/>
      <c r="WS116" s="120"/>
      <c r="WT116" s="194"/>
      <c r="WU116" s="194"/>
      <c r="WV116" s="115"/>
      <c r="WY116" s="115"/>
      <c r="WZ116" s="115"/>
    </row>
    <row r="117" spans="1:624" s="116" customFormat="1" ht="13.5" x14ac:dyDescent="0.25">
      <c r="A117" s="444"/>
      <c r="B117" s="416" t="s">
        <v>341</v>
      </c>
      <c r="C117" s="415"/>
      <c r="D117" s="415"/>
      <c r="E117" s="415"/>
      <c r="F117" s="415"/>
      <c r="G117" s="135" t="s">
        <v>346</v>
      </c>
      <c r="H117" s="250"/>
      <c r="I117" s="250"/>
      <c r="J117" s="238"/>
      <c r="K117" s="250"/>
      <c r="L117" s="250"/>
      <c r="M117" s="250"/>
      <c r="N117" s="250"/>
      <c r="O117" s="238"/>
      <c r="P117" s="250"/>
      <c r="Q117" s="250"/>
      <c r="R117" s="250"/>
      <c r="S117" s="238"/>
      <c r="T117" s="250"/>
      <c r="U117" s="250"/>
      <c r="V117" s="250"/>
      <c r="W117" s="238"/>
      <c r="X117" s="250"/>
      <c r="Y117" s="250"/>
      <c r="Z117" s="250"/>
      <c r="AA117" s="238"/>
      <c r="AB117" s="250"/>
      <c r="AC117" s="250"/>
      <c r="AD117" s="250"/>
      <c r="AE117" s="250"/>
      <c r="AF117" s="238"/>
      <c r="AG117" s="250"/>
      <c r="AH117" s="250"/>
      <c r="AI117" s="250"/>
      <c r="AJ117" s="238"/>
      <c r="AK117" s="250"/>
      <c r="AL117" s="250"/>
      <c r="AM117" s="250"/>
      <c r="AN117" s="238"/>
      <c r="AO117" s="250"/>
      <c r="AP117" s="250"/>
      <c r="AQ117" s="250"/>
      <c r="AR117" s="238"/>
      <c r="AS117" s="250"/>
      <c r="AT117" s="250"/>
      <c r="AU117" s="250"/>
      <c r="AV117" s="238"/>
      <c r="AW117" s="238"/>
      <c r="AX117" s="250"/>
      <c r="AY117" s="238"/>
      <c r="AZ117" s="238"/>
      <c r="BA117" s="238"/>
      <c r="BB117" s="239"/>
      <c r="BC117" s="239"/>
      <c r="BD117" s="238"/>
      <c r="BE117" s="240"/>
      <c r="BF117" s="241"/>
      <c r="BG117" s="241"/>
      <c r="BH117" s="242"/>
      <c r="BI117" s="242"/>
      <c r="BJ117" s="241"/>
      <c r="BK117" s="285"/>
      <c r="BL117" s="251"/>
      <c r="BM117" s="285"/>
      <c r="BN117" s="251"/>
      <c r="BO117" s="238"/>
      <c r="BP117" s="251"/>
      <c r="BQ117" s="251"/>
      <c r="BR117" s="251"/>
      <c r="BS117" s="251"/>
      <c r="BT117" s="238"/>
      <c r="BU117" s="251"/>
      <c r="BV117" s="251"/>
      <c r="BW117" s="251"/>
      <c r="BX117" s="238"/>
      <c r="BY117" s="251"/>
      <c r="BZ117" s="251"/>
      <c r="CA117" s="251"/>
      <c r="CB117" s="238"/>
      <c r="CC117" s="251"/>
      <c r="CD117" s="251"/>
      <c r="CE117" s="251"/>
      <c r="CF117" s="238"/>
      <c r="CG117" s="251"/>
      <c r="CH117" s="251"/>
      <c r="CI117" s="251"/>
      <c r="CJ117" s="251"/>
      <c r="CK117" s="238"/>
      <c r="CL117" s="251"/>
      <c r="CM117" s="251"/>
      <c r="CN117" s="251"/>
      <c r="CO117" s="238"/>
      <c r="CP117" s="251"/>
      <c r="CQ117" s="251"/>
      <c r="CR117" s="251"/>
      <c r="CS117" s="238"/>
      <c r="CT117" s="251"/>
      <c r="CU117" s="251"/>
      <c r="CV117" s="251"/>
      <c r="CW117" s="238"/>
      <c r="CX117" s="251"/>
      <c r="CY117" s="251"/>
      <c r="CZ117" s="251"/>
      <c r="DA117" s="251"/>
      <c r="DB117" s="238"/>
      <c r="DC117" s="251"/>
      <c r="DD117" s="251"/>
      <c r="DE117" s="238"/>
      <c r="DF117" s="238"/>
      <c r="DG117" s="243"/>
      <c r="DH117" s="244"/>
      <c r="DI117" s="250"/>
      <c r="DJ117" s="250"/>
      <c r="DK117" s="250"/>
      <c r="DL117" s="250"/>
      <c r="DM117" s="250"/>
      <c r="DN117" s="250"/>
      <c r="DO117" s="250"/>
      <c r="DP117" s="238"/>
      <c r="DQ117" s="250"/>
      <c r="DR117" s="250"/>
      <c r="DS117" s="250"/>
      <c r="DT117" s="238"/>
      <c r="DU117" s="250"/>
      <c r="DV117" s="250"/>
      <c r="DW117" s="250"/>
      <c r="DX117" s="238"/>
      <c r="DY117" s="250"/>
      <c r="DZ117" s="250"/>
      <c r="EA117" s="250"/>
      <c r="EB117" s="238"/>
      <c r="EC117" s="250"/>
      <c r="ED117" s="250"/>
      <c r="EE117" s="250"/>
      <c r="EF117" s="265"/>
      <c r="EG117" s="259"/>
      <c r="EH117" s="250"/>
      <c r="EI117" s="250"/>
      <c r="EJ117" s="250"/>
      <c r="EK117" s="238"/>
      <c r="EL117" s="250"/>
      <c r="EM117" s="250"/>
      <c r="EN117" s="250"/>
      <c r="EO117" s="238"/>
      <c r="EP117" s="250"/>
      <c r="EQ117" s="250"/>
      <c r="ER117" s="250"/>
      <c r="ES117" s="238"/>
      <c r="ET117" s="250"/>
      <c r="EU117" s="250"/>
      <c r="EV117" s="250"/>
      <c r="EW117" s="265"/>
      <c r="EX117" s="260"/>
      <c r="EY117" s="238"/>
      <c r="EZ117" s="250"/>
      <c r="FA117" s="238"/>
      <c r="FB117" s="238"/>
      <c r="FC117" s="246"/>
      <c r="FD117" s="244"/>
      <c r="FE117" s="250"/>
      <c r="FF117" s="250"/>
      <c r="FG117" s="250"/>
      <c r="FH117" s="250"/>
      <c r="FI117" s="250"/>
      <c r="FJ117" s="250"/>
      <c r="FK117" s="250"/>
      <c r="FL117" s="238"/>
      <c r="FM117" s="250"/>
      <c r="FN117" s="250"/>
      <c r="FO117" s="250"/>
      <c r="FP117" s="238"/>
      <c r="FQ117" s="250"/>
      <c r="FR117" s="250"/>
      <c r="FS117" s="250"/>
      <c r="FT117" s="238"/>
      <c r="FU117" s="250"/>
      <c r="FV117" s="250"/>
      <c r="FW117" s="250"/>
      <c r="FX117" s="238"/>
      <c r="FY117" s="250"/>
      <c r="FZ117" s="250"/>
      <c r="GA117" s="250"/>
      <c r="GB117" s="265"/>
      <c r="GC117" s="259"/>
      <c r="GD117" s="250"/>
      <c r="GE117" s="250"/>
      <c r="GF117" s="250"/>
      <c r="GG117" s="238"/>
      <c r="GH117" s="250"/>
      <c r="GI117" s="250"/>
      <c r="GJ117" s="250"/>
      <c r="GK117" s="238"/>
      <c r="GL117" s="250"/>
      <c r="GM117" s="250"/>
      <c r="GN117" s="250"/>
      <c r="GO117" s="238"/>
      <c r="GP117" s="250"/>
      <c r="GQ117" s="250"/>
      <c r="GR117" s="250"/>
      <c r="GS117" s="265"/>
      <c r="GT117" s="260"/>
      <c r="GU117" s="238"/>
      <c r="GV117" s="250"/>
      <c r="GW117" s="238"/>
      <c r="GX117" s="238"/>
      <c r="GY117" s="246"/>
      <c r="GZ117" s="244"/>
      <c r="HA117" s="244"/>
      <c r="HB117" s="250"/>
      <c r="HC117" s="250"/>
      <c r="HD117" s="250"/>
      <c r="HE117" s="250"/>
      <c r="HF117" s="250"/>
      <c r="HG117" s="250"/>
      <c r="HH117" s="238"/>
      <c r="HI117" s="238"/>
      <c r="HJ117" s="267"/>
      <c r="HK117" s="267"/>
      <c r="HL117" s="250"/>
      <c r="HM117" s="238"/>
      <c r="HN117" s="250"/>
      <c r="HO117" s="250"/>
      <c r="HP117" s="250"/>
      <c r="HQ117" s="238"/>
      <c r="HR117" s="250"/>
      <c r="HS117" s="250"/>
      <c r="HT117" s="250"/>
      <c r="HU117" s="238"/>
      <c r="HV117" s="250"/>
      <c r="HW117" s="250"/>
      <c r="HX117" s="250"/>
      <c r="HY117" s="265"/>
      <c r="HZ117" s="259"/>
      <c r="IA117" s="250"/>
      <c r="IB117" s="250"/>
      <c r="IC117" s="250"/>
      <c r="ID117" s="238"/>
      <c r="IE117" s="250"/>
      <c r="IF117" s="250"/>
      <c r="IG117" s="250"/>
      <c r="IH117" s="238"/>
      <c r="II117" s="250"/>
      <c r="IJ117" s="250"/>
      <c r="IK117" s="250"/>
      <c r="IL117" s="238"/>
      <c r="IM117" s="250"/>
      <c r="IN117" s="250"/>
      <c r="IO117" s="250"/>
      <c r="IP117" s="265"/>
      <c r="IQ117" s="260"/>
      <c r="IR117" s="238"/>
      <c r="IS117" s="326"/>
      <c r="IT117" s="238"/>
      <c r="IU117" s="238"/>
      <c r="IV117" s="246"/>
      <c r="IW117" s="244"/>
      <c r="IX117" s="254">
        <f>24000-12000</f>
        <v>12000</v>
      </c>
      <c r="IY117" s="254"/>
      <c r="IZ117" s="247">
        <f t="shared" si="606"/>
        <v>12000</v>
      </c>
      <c r="JA117" s="254">
        <f t="shared" si="607"/>
        <v>12000</v>
      </c>
      <c r="JB117" s="254"/>
      <c r="JC117" s="254"/>
      <c r="JD117" s="254"/>
      <c r="JE117" s="247">
        <f t="shared" si="608"/>
        <v>12000</v>
      </c>
      <c r="JF117" s="254">
        <v>0</v>
      </c>
      <c r="JG117" s="254">
        <v>0</v>
      </c>
      <c r="JH117" s="254">
        <v>2000</v>
      </c>
      <c r="JI117" s="247">
        <f t="shared" si="609"/>
        <v>2000</v>
      </c>
      <c r="JJ117" s="254">
        <v>0</v>
      </c>
      <c r="JK117" s="254">
        <v>2000</v>
      </c>
      <c r="JL117" s="254">
        <v>0</v>
      </c>
      <c r="JM117" s="247">
        <f>JK117</f>
        <v>2000</v>
      </c>
      <c r="JN117" s="254"/>
      <c r="JO117" s="254"/>
      <c r="JP117" s="254"/>
      <c r="JQ117" s="247">
        <f t="shared" si="604"/>
        <v>0</v>
      </c>
      <c r="JR117" s="254"/>
      <c r="JS117" s="254"/>
      <c r="JT117" s="254"/>
      <c r="JU117" s="270"/>
      <c r="JV117" s="261">
        <f t="shared" si="610"/>
        <v>4000</v>
      </c>
      <c r="JW117" s="558"/>
      <c r="JX117" s="588"/>
      <c r="JY117" s="589"/>
      <c r="JZ117" s="571"/>
      <c r="KA117" s="254">
        <v>2000</v>
      </c>
      <c r="KB117" s="247">
        <f>JW117+JZ117+KA117</f>
        <v>2000</v>
      </c>
      <c r="KC117" s="254">
        <v>0</v>
      </c>
      <c r="KD117" s="254">
        <v>2000</v>
      </c>
      <c r="KE117" s="254">
        <v>0</v>
      </c>
      <c r="KF117" s="247">
        <f>KC117+KD117+KE117</f>
        <v>2000</v>
      </c>
      <c r="KG117" s="254"/>
      <c r="KH117" s="254"/>
      <c r="KI117" s="254"/>
      <c r="KJ117" s="247">
        <f t="shared" si="605"/>
        <v>0</v>
      </c>
      <c r="KK117" s="254"/>
      <c r="KL117" s="254"/>
      <c r="KM117" s="254"/>
      <c r="KN117" s="270"/>
      <c r="KO117" s="262">
        <f>JI117+KF117+KJ117+KN117</f>
        <v>4000</v>
      </c>
      <c r="KP117" s="247"/>
      <c r="KQ117" s="254">
        <f>JE117-JV117</f>
        <v>8000</v>
      </c>
      <c r="KR117" s="247"/>
      <c r="KS117" s="248"/>
      <c r="KT117" s="211"/>
      <c r="KU117" s="211"/>
      <c r="KV117" s="211"/>
      <c r="KW117" s="211"/>
      <c r="KX117" s="211"/>
      <c r="KY117" s="211"/>
      <c r="KZ117" s="211"/>
      <c r="LA117" s="211"/>
      <c r="LB117" s="211"/>
      <c r="LC117" s="211"/>
      <c r="LD117" s="211"/>
      <c r="LF117" s="193"/>
      <c r="LG117" s="193"/>
      <c r="LH117" s="194"/>
      <c r="LI117" s="193"/>
      <c r="LJ117" s="193"/>
      <c r="LK117" s="193"/>
      <c r="LL117" s="193"/>
      <c r="LM117" s="194"/>
      <c r="LN117" s="193"/>
      <c r="LO117" s="193"/>
      <c r="LP117" s="193"/>
      <c r="LQ117" s="194"/>
      <c r="LR117" s="193"/>
      <c r="LS117" s="193"/>
      <c r="LT117" s="193"/>
      <c r="LU117" s="194"/>
      <c r="LV117" s="193"/>
      <c r="LW117" s="193"/>
      <c r="LX117" s="193"/>
      <c r="LY117" s="194"/>
      <c r="LZ117" s="193"/>
      <c r="MA117" s="193"/>
      <c r="MB117" s="193"/>
      <c r="MC117" s="123"/>
      <c r="MD117" s="121"/>
      <c r="ME117" s="193"/>
      <c r="MF117" s="193"/>
      <c r="MG117" s="193"/>
      <c r="MH117" s="194"/>
      <c r="MI117" s="193"/>
      <c r="MJ117" s="193"/>
      <c r="MK117" s="193"/>
      <c r="ML117" s="194"/>
      <c r="MM117" s="193"/>
      <c r="MN117" s="193"/>
      <c r="MO117" s="193"/>
      <c r="MP117" s="194"/>
      <c r="MQ117" s="193"/>
      <c r="MR117" s="193"/>
      <c r="MS117" s="193"/>
      <c r="MT117" s="123"/>
      <c r="MU117" s="121"/>
      <c r="MV117" s="17"/>
      <c r="MW117" s="193"/>
      <c r="MX117" s="194"/>
      <c r="MY117" s="194"/>
      <c r="MZ117" s="115"/>
      <c r="NB117" s="193"/>
      <c r="NC117" s="193"/>
      <c r="ND117" s="194"/>
      <c r="NE117" s="193"/>
      <c r="NF117" s="193"/>
      <c r="NG117" s="193"/>
      <c r="NH117" s="193"/>
      <c r="NI117" s="194"/>
      <c r="NJ117" s="193"/>
      <c r="NK117" s="193"/>
      <c r="NL117" s="193"/>
      <c r="NM117" s="194"/>
      <c r="NN117" s="193"/>
      <c r="NO117" s="193"/>
      <c r="NP117" s="193"/>
      <c r="NQ117" s="194"/>
      <c r="NR117" s="193"/>
      <c r="NS117" s="193"/>
      <c r="NT117" s="193"/>
      <c r="NU117" s="194"/>
      <c r="NV117" s="193"/>
      <c r="NW117" s="193"/>
      <c r="NX117" s="193"/>
      <c r="NY117" s="133"/>
      <c r="NZ117" s="121"/>
      <c r="OA117" s="193"/>
      <c r="OB117" s="193"/>
      <c r="OC117" s="193"/>
      <c r="OD117" s="194"/>
      <c r="OE117" s="193"/>
      <c r="OF117" s="193"/>
      <c r="OG117" s="193"/>
      <c r="OH117" s="194"/>
      <c r="OI117" s="193"/>
      <c r="OJ117" s="193"/>
      <c r="OK117" s="193"/>
      <c r="OL117" s="194"/>
      <c r="OM117" s="193"/>
      <c r="ON117" s="193"/>
      <c r="OO117" s="193"/>
      <c r="OP117" s="123"/>
      <c r="OQ117" s="122"/>
      <c r="OR117" s="17"/>
      <c r="OS117" s="193"/>
      <c r="OT117" s="194"/>
      <c r="OU117" s="194"/>
      <c r="OV117" s="115"/>
      <c r="OX117" s="193"/>
      <c r="OY117" s="193"/>
      <c r="OZ117" s="194"/>
      <c r="PA117" s="193"/>
      <c r="PB117" s="193"/>
      <c r="PC117" s="193"/>
      <c r="PD117" s="193"/>
      <c r="PE117" s="194"/>
      <c r="PF117" s="193"/>
      <c r="PG117" s="193"/>
      <c r="PH117" s="193"/>
      <c r="PI117" s="194"/>
      <c r="PJ117" s="193"/>
      <c r="PK117" s="193"/>
      <c r="PL117" s="193"/>
      <c r="PM117" s="194"/>
      <c r="PN117" s="193"/>
      <c r="PO117" s="193"/>
      <c r="PP117" s="193"/>
      <c r="PQ117" s="194"/>
      <c r="PR117" s="193"/>
      <c r="PS117" s="193"/>
      <c r="PT117" s="193"/>
      <c r="PU117" s="123"/>
      <c r="PV117" s="121"/>
      <c r="PW117" s="193"/>
      <c r="PX117" s="193"/>
      <c r="PY117" s="193"/>
      <c r="PZ117" s="194"/>
      <c r="QA117" s="193"/>
      <c r="QB117" s="193"/>
      <c r="QC117" s="193"/>
      <c r="QD117" s="194"/>
      <c r="QE117" s="193"/>
      <c r="QF117" s="193"/>
      <c r="QG117" s="193"/>
      <c r="QH117" s="194"/>
      <c r="QI117" s="193"/>
      <c r="QJ117" s="193"/>
      <c r="QK117" s="193"/>
      <c r="QL117" s="123"/>
      <c r="QM117" s="122"/>
      <c r="QN117" s="17"/>
      <c r="QO117" s="193"/>
      <c r="QP117" s="194"/>
      <c r="QQ117" s="194"/>
      <c r="QR117" s="115"/>
      <c r="QT117" s="193"/>
      <c r="QU117" s="193"/>
      <c r="QV117" s="194"/>
      <c r="QW117" s="193"/>
      <c r="QX117" s="193"/>
      <c r="QY117" s="193"/>
      <c r="QZ117" s="193"/>
      <c r="RA117" s="194"/>
      <c r="RB117" s="193"/>
      <c r="RC117" s="193"/>
      <c r="RD117" s="193"/>
      <c r="RE117" s="194"/>
      <c r="RF117" s="193"/>
      <c r="RG117" s="193"/>
      <c r="RH117" s="193"/>
      <c r="RI117" s="194"/>
      <c r="RJ117" s="193"/>
      <c r="RK117" s="193"/>
      <c r="RL117" s="136"/>
      <c r="RM117" s="194"/>
      <c r="RN117" s="193"/>
      <c r="RO117" s="193"/>
      <c r="RP117" s="193"/>
      <c r="RQ117" s="123"/>
      <c r="RR117" s="121"/>
      <c r="RS117" s="193"/>
      <c r="RT117" s="193"/>
      <c r="RU117" s="193"/>
      <c r="RV117" s="194"/>
      <c r="RW117" s="193"/>
      <c r="RX117" s="193"/>
      <c r="RY117" s="193"/>
      <c r="RZ117" s="194"/>
      <c r="SA117" s="193"/>
      <c r="SB117" s="193"/>
      <c r="SC117" s="136"/>
      <c r="SD117" s="194"/>
      <c r="SE117" s="193"/>
      <c r="SF117" s="193"/>
      <c r="SG117" s="193"/>
      <c r="SH117" s="123"/>
      <c r="SI117" s="122"/>
      <c r="SJ117" s="17"/>
      <c r="SK117" s="193"/>
      <c r="SL117" s="194"/>
      <c r="SM117" s="194"/>
      <c r="SN117" s="115"/>
      <c r="SP117" s="193"/>
      <c r="SQ117" s="193"/>
      <c r="SR117" s="194"/>
      <c r="SS117" s="193"/>
      <c r="ST117" s="193"/>
      <c r="SU117" s="193"/>
      <c r="SV117" s="193"/>
      <c r="SW117" s="194"/>
      <c r="SX117" s="193"/>
      <c r="SY117" s="193"/>
      <c r="SZ117" s="193"/>
      <c r="TA117" s="194"/>
      <c r="TB117" s="193"/>
      <c r="TC117" s="193"/>
      <c r="TD117" s="193"/>
      <c r="TE117" s="194"/>
      <c r="TF117" s="193"/>
      <c r="TG117" s="193"/>
      <c r="TH117" s="193"/>
      <c r="TI117" s="194"/>
      <c r="TJ117" s="193"/>
      <c r="TK117" s="193"/>
      <c r="TL117" s="193"/>
      <c r="TM117" s="123"/>
      <c r="TN117" s="121"/>
      <c r="TO117" s="193"/>
      <c r="TP117" s="193"/>
      <c r="TQ117" s="193"/>
      <c r="TR117" s="194"/>
      <c r="TS117" s="193"/>
      <c r="TT117" s="193"/>
      <c r="TU117" s="193"/>
      <c r="TV117" s="194"/>
      <c r="TW117" s="193"/>
      <c r="TX117" s="193"/>
      <c r="TY117" s="193"/>
      <c r="TZ117" s="194"/>
      <c r="UA117" s="193"/>
      <c r="UB117" s="193"/>
      <c r="UC117" s="193"/>
      <c r="UD117" s="123"/>
      <c r="UE117" s="122"/>
      <c r="UF117" s="17"/>
      <c r="UG117" s="193"/>
      <c r="UH117" s="194"/>
      <c r="UI117" s="194"/>
      <c r="UJ117" s="194"/>
      <c r="UK117" s="115"/>
      <c r="UL117" s="115"/>
      <c r="UM117" s="115"/>
      <c r="UN117" s="115"/>
      <c r="UO117" s="115"/>
      <c r="UP117" s="115"/>
      <c r="UQ117" s="115"/>
      <c r="UR117" s="115"/>
      <c r="US117" s="115"/>
      <c r="UT117" s="115"/>
      <c r="UU117" s="115"/>
      <c r="UV117" s="115"/>
      <c r="UW117" s="115"/>
      <c r="UX117" s="115"/>
      <c r="UY117" s="115"/>
      <c r="UZ117" s="115"/>
      <c r="VA117" s="130"/>
      <c r="VB117" s="193"/>
      <c r="VC117" s="193"/>
      <c r="VD117" s="194"/>
      <c r="VE117" s="193"/>
      <c r="VF117" s="193"/>
      <c r="VG117" s="193"/>
      <c r="VH117" s="193"/>
      <c r="VI117" s="194"/>
      <c r="VJ117" s="193"/>
      <c r="VK117" s="193"/>
      <c r="VL117" s="193"/>
      <c r="VM117" s="194"/>
      <c r="VN117" s="193"/>
      <c r="VO117" s="193"/>
      <c r="VP117" s="193"/>
      <c r="VQ117" s="194"/>
      <c r="VR117" s="193"/>
      <c r="VS117" s="193"/>
      <c r="VT117" s="193"/>
      <c r="VU117" s="194"/>
      <c r="VV117" s="193"/>
      <c r="VW117" s="193"/>
      <c r="VX117" s="193"/>
      <c r="VY117" s="193"/>
      <c r="VZ117" s="121"/>
      <c r="WA117" s="193"/>
      <c r="WB117" s="193"/>
      <c r="WC117" s="193"/>
      <c r="WD117" s="194"/>
      <c r="WE117" s="193"/>
      <c r="WF117" s="193"/>
      <c r="WG117" s="193"/>
      <c r="WH117" s="194"/>
      <c r="WI117" s="193"/>
      <c r="WJ117" s="193"/>
      <c r="WK117" s="193"/>
      <c r="WL117" s="194"/>
      <c r="WM117" s="193"/>
      <c r="WN117" s="193"/>
      <c r="WO117" s="193"/>
      <c r="WP117" s="193"/>
      <c r="WQ117" s="122"/>
      <c r="WR117" s="129"/>
      <c r="WS117" s="120"/>
      <c r="WT117" s="194"/>
      <c r="WU117" s="194"/>
      <c r="WV117" s="115"/>
      <c r="WY117" s="115"/>
      <c r="WZ117" s="115"/>
    </row>
    <row r="118" spans="1:624" s="116" customFormat="1" ht="13.5" x14ac:dyDescent="0.25">
      <c r="A118" s="444"/>
      <c r="B118" s="416" t="s">
        <v>177</v>
      </c>
      <c r="C118" s="415"/>
      <c r="D118" s="415"/>
      <c r="E118" s="415"/>
      <c r="F118" s="415"/>
      <c r="G118" s="135" t="s">
        <v>347</v>
      </c>
      <c r="H118" s="250"/>
      <c r="I118" s="250"/>
      <c r="J118" s="238"/>
      <c r="K118" s="250"/>
      <c r="L118" s="250"/>
      <c r="M118" s="250"/>
      <c r="N118" s="250"/>
      <c r="O118" s="238"/>
      <c r="P118" s="250"/>
      <c r="Q118" s="250"/>
      <c r="R118" s="250"/>
      <c r="S118" s="238"/>
      <c r="T118" s="250"/>
      <c r="U118" s="250"/>
      <c r="V118" s="250"/>
      <c r="W118" s="238"/>
      <c r="X118" s="250"/>
      <c r="Y118" s="250"/>
      <c r="Z118" s="250"/>
      <c r="AA118" s="238"/>
      <c r="AB118" s="250"/>
      <c r="AC118" s="250"/>
      <c r="AD118" s="250"/>
      <c r="AE118" s="250"/>
      <c r="AF118" s="238"/>
      <c r="AG118" s="250"/>
      <c r="AH118" s="250"/>
      <c r="AI118" s="250"/>
      <c r="AJ118" s="238"/>
      <c r="AK118" s="250"/>
      <c r="AL118" s="250"/>
      <c r="AM118" s="250"/>
      <c r="AN118" s="238"/>
      <c r="AO118" s="250"/>
      <c r="AP118" s="250"/>
      <c r="AQ118" s="250"/>
      <c r="AR118" s="238"/>
      <c r="AS118" s="250"/>
      <c r="AT118" s="250"/>
      <c r="AU118" s="250"/>
      <c r="AV118" s="238"/>
      <c r="AW118" s="238"/>
      <c r="AX118" s="250"/>
      <c r="AY118" s="238"/>
      <c r="AZ118" s="238"/>
      <c r="BA118" s="238"/>
      <c r="BB118" s="239"/>
      <c r="BC118" s="239"/>
      <c r="BD118" s="238"/>
      <c r="BE118" s="240"/>
      <c r="BF118" s="241"/>
      <c r="BG118" s="241"/>
      <c r="BH118" s="242"/>
      <c r="BI118" s="242"/>
      <c r="BJ118" s="241"/>
      <c r="BK118" s="285"/>
      <c r="BL118" s="251"/>
      <c r="BM118" s="285"/>
      <c r="BN118" s="251"/>
      <c r="BO118" s="238"/>
      <c r="BP118" s="251"/>
      <c r="BQ118" s="251"/>
      <c r="BR118" s="251"/>
      <c r="BS118" s="251"/>
      <c r="BT118" s="238"/>
      <c r="BU118" s="251"/>
      <c r="BV118" s="251"/>
      <c r="BW118" s="251"/>
      <c r="BX118" s="238"/>
      <c r="BY118" s="251"/>
      <c r="BZ118" s="251"/>
      <c r="CA118" s="251"/>
      <c r="CB118" s="238"/>
      <c r="CC118" s="251"/>
      <c r="CD118" s="251"/>
      <c r="CE118" s="251"/>
      <c r="CF118" s="238"/>
      <c r="CG118" s="251"/>
      <c r="CH118" s="251"/>
      <c r="CI118" s="251"/>
      <c r="CJ118" s="251"/>
      <c r="CK118" s="238"/>
      <c r="CL118" s="251"/>
      <c r="CM118" s="251"/>
      <c r="CN118" s="251"/>
      <c r="CO118" s="238"/>
      <c r="CP118" s="251"/>
      <c r="CQ118" s="251"/>
      <c r="CR118" s="251"/>
      <c r="CS118" s="238"/>
      <c r="CT118" s="251"/>
      <c r="CU118" s="251"/>
      <c r="CV118" s="251"/>
      <c r="CW118" s="238"/>
      <c r="CX118" s="251"/>
      <c r="CY118" s="251"/>
      <c r="CZ118" s="251"/>
      <c r="DA118" s="251"/>
      <c r="DB118" s="238"/>
      <c r="DC118" s="251"/>
      <c r="DD118" s="251"/>
      <c r="DE118" s="238"/>
      <c r="DF118" s="238"/>
      <c r="DG118" s="243"/>
      <c r="DH118" s="244"/>
      <c r="DI118" s="250"/>
      <c r="DJ118" s="250"/>
      <c r="DK118" s="250"/>
      <c r="DL118" s="250"/>
      <c r="DM118" s="250"/>
      <c r="DN118" s="250"/>
      <c r="DO118" s="250"/>
      <c r="DP118" s="238"/>
      <c r="DQ118" s="250"/>
      <c r="DR118" s="250"/>
      <c r="DS118" s="250"/>
      <c r="DT118" s="238"/>
      <c r="DU118" s="250"/>
      <c r="DV118" s="250"/>
      <c r="DW118" s="250"/>
      <c r="DX118" s="238"/>
      <c r="DY118" s="250"/>
      <c r="DZ118" s="250"/>
      <c r="EA118" s="250"/>
      <c r="EB118" s="238"/>
      <c r="EC118" s="250"/>
      <c r="ED118" s="250"/>
      <c r="EE118" s="250"/>
      <c r="EF118" s="265"/>
      <c r="EG118" s="259"/>
      <c r="EH118" s="250"/>
      <c r="EI118" s="250"/>
      <c r="EJ118" s="250"/>
      <c r="EK118" s="238"/>
      <c r="EL118" s="250"/>
      <c r="EM118" s="250"/>
      <c r="EN118" s="250"/>
      <c r="EO118" s="238"/>
      <c r="EP118" s="250"/>
      <c r="EQ118" s="250"/>
      <c r="ER118" s="250"/>
      <c r="ES118" s="238"/>
      <c r="ET118" s="250"/>
      <c r="EU118" s="250"/>
      <c r="EV118" s="250"/>
      <c r="EW118" s="265"/>
      <c r="EX118" s="260"/>
      <c r="EY118" s="238"/>
      <c r="EZ118" s="250"/>
      <c r="FA118" s="238"/>
      <c r="FB118" s="238"/>
      <c r="FC118" s="246"/>
      <c r="FD118" s="244"/>
      <c r="FE118" s="250"/>
      <c r="FF118" s="250"/>
      <c r="FG118" s="250"/>
      <c r="FH118" s="250"/>
      <c r="FI118" s="250"/>
      <c r="FJ118" s="250"/>
      <c r="FK118" s="250"/>
      <c r="FL118" s="238"/>
      <c r="FM118" s="250"/>
      <c r="FN118" s="250"/>
      <c r="FO118" s="250"/>
      <c r="FP118" s="238"/>
      <c r="FQ118" s="250"/>
      <c r="FR118" s="250"/>
      <c r="FS118" s="250"/>
      <c r="FT118" s="238"/>
      <c r="FU118" s="250"/>
      <c r="FV118" s="250"/>
      <c r="FW118" s="250"/>
      <c r="FX118" s="238"/>
      <c r="FY118" s="250"/>
      <c r="FZ118" s="250"/>
      <c r="GA118" s="250"/>
      <c r="GB118" s="265"/>
      <c r="GC118" s="259"/>
      <c r="GD118" s="250"/>
      <c r="GE118" s="250"/>
      <c r="GF118" s="250"/>
      <c r="GG118" s="238"/>
      <c r="GH118" s="250"/>
      <c r="GI118" s="250"/>
      <c r="GJ118" s="250"/>
      <c r="GK118" s="238"/>
      <c r="GL118" s="250"/>
      <c r="GM118" s="250"/>
      <c r="GN118" s="250"/>
      <c r="GO118" s="238"/>
      <c r="GP118" s="250"/>
      <c r="GQ118" s="250"/>
      <c r="GR118" s="250"/>
      <c r="GS118" s="265"/>
      <c r="GT118" s="260"/>
      <c r="GU118" s="238"/>
      <c r="GV118" s="250"/>
      <c r="GW118" s="238"/>
      <c r="GX118" s="238"/>
      <c r="GY118" s="246"/>
      <c r="GZ118" s="244"/>
      <c r="HA118" s="244"/>
      <c r="HB118" s="250"/>
      <c r="HC118" s="250"/>
      <c r="HD118" s="250"/>
      <c r="HE118" s="250"/>
      <c r="HF118" s="250"/>
      <c r="HG118" s="250"/>
      <c r="HH118" s="238"/>
      <c r="HI118" s="238"/>
      <c r="HJ118" s="267"/>
      <c r="HK118" s="267"/>
      <c r="HL118" s="250"/>
      <c r="HM118" s="238"/>
      <c r="HN118" s="250"/>
      <c r="HO118" s="250"/>
      <c r="HP118" s="250"/>
      <c r="HQ118" s="238"/>
      <c r="HR118" s="250"/>
      <c r="HS118" s="250"/>
      <c r="HT118" s="250"/>
      <c r="HU118" s="238"/>
      <c r="HV118" s="250"/>
      <c r="HW118" s="250"/>
      <c r="HX118" s="250"/>
      <c r="HY118" s="265"/>
      <c r="HZ118" s="259"/>
      <c r="IA118" s="250"/>
      <c r="IB118" s="250"/>
      <c r="IC118" s="250"/>
      <c r="ID118" s="238"/>
      <c r="IE118" s="250"/>
      <c r="IF118" s="250"/>
      <c r="IG118" s="250"/>
      <c r="IH118" s="238"/>
      <c r="II118" s="250"/>
      <c r="IJ118" s="250"/>
      <c r="IK118" s="250"/>
      <c r="IL118" s="238"/>
      <c r="IM118" s="250"/>
      <c r="IN118" s="250"/>
      <c r="IO118" s="250"/>
      <c r="IP118" s="265"/>
      <c r="IQ118" s="260"/>
      <c r="IR118" s="238"/>
      <c r="IS118" s="326"/>
      <c r="IT118" s="238"/>
      <c r="IU118" s="238"/>
      <c r="IV118" s="246"/>
      <c r="IW118" s="244"/>
      <c r="IX118" s="254">
        <f>3300-2190+500</f>
        <v>1610</v>
      </c>
      <c r="IY118" s="254"/>
      <c r="IZ118" s="247">
        <f t="shared" si="606"/>
        <v>1610</v>
      </c>
      <c r="JA118" s="254">
        <f t="shared" si="607"/>
        <v>1610</v>
      </c>
      <c r="JB118" s="254"/>
      <c r="JC118" s="254"/>
      <c r="JD118" s="254"/>
      <c r="JE118" s="247">
        <f t="shared" si="608"/>
        <v>1610</v>
      </c>
      <c r="JF118" s="254"/>
      <c r="JG118" s="254"/>
      <c r="JH118" s="254">
        <v>495</v>
      </c>
      <c r="JI118" s="247">
        <f t="shared" si="609"/>
        <v>495</v>
      </c>
      <c r="JJ118" s="254">
        <v>0</v>
      </c>
      <c r="JK118" s="254">
        <v>615</v>
      </c>
      <c r="JL118" s="254">
        <v>0</v>
      </c>
      <c r="JM118" s="247">
        <f>JK118</f>
        <v>615</v>
      </c>
      <c r="JN118" s="254">
        <v>345</v>
      </c>
      <c r="JO118" s="254"/>
      <c r="JP118" s="254"/>
      <c r="JQ118" s="247">
        <f t="shared" si="604"/>
        <v>345</v>
      </c>
      <c r="JR118" s="254"/>
      <c r="JS118" s="254"/>
      <c r="JT118" s="254"/>
      <c r="JU118" s="270"/>
      <c r="JV118" s="261">
        <f t="shared" si="610"/>
        <v>1455</v>
      </c>
      <c r="JW118" s="558"/>
      <c r="JX118" s="588"/>
      <c r="JY118" s="589"/>
      <c r="JZ118" s="571">
        <v>495</v>
      </c>
      <c r="KA118" s="254">
        <v>0</v>
      </c>
      <c r="KB118" s="247">
        <f>JW118+JZ118+KA118</f>
        <v>495</v>
      </c>
      <c r="KC118" s="254"/>
      <c r="KD118" s="254">
        <v>615</v>
      </c>
      <c r="KE118" s="254">
        <v>0</v>
      </c>
      <c r="KF118" s="247">
        <f t="shared" ref="KF118:KF119" si="611">KC118+KD118+KE118</f>
        <v>615</v>
      </c>
      <c r="KG118" s="254">
        <v>345</v>
      </c>
      <c r="KH118" s="254"/>
      <c r="KI118" s="254"/>
      <c r="KJ118" s="247">
        <f t="shared" si="605"/>
        <v>345</v>
      </c>
      <c r="KK118" s="254"/>
      <c r="KL118" s="254"/>
      <c r="KM118" s="254"/>
      <c r="KN118" s="270"/>
      <c r="KO118" s="262">
        <f>JI118+KF118+KJ118+KN118</f>
        <v>1455</v>
      </c>
      <c r="KP118" s="247"/>
      <c r="KQ118" s="254">
        <f>JE118-JV118</f>
        <v>155</v>
      </c>
      <c r="KR118" s="247"/>
      <c r="KS118" s="248"/>
      <c r="KT118" s="211"/>
      <c r="KU118" s="211"/>
      <c r="KV118" s="211"/>
      <c r="KW118" s="211"/>
      <c r="KX118" s="211"/>
      <c r="KY118" s="211"/>
      <c r="KZ118" s="211"/>
      <c r="LA118" s="211"/>
      <c r="LB118" s="211"/>
      <c r="LC118" s="211"/>
      <c r="LD118" s="211"/>
      <c r="LF118" s="193"/>
      <c r="LG118" s="193"/>
      <c r="LH118" s="194"/>
      <c r="LI118" s="193"/>
      <c r="LJ118" s="193"/>
      <c r="LK118" s="193"/>
      <c r="LL118" s="193"/>
      <c r="LM118" s="194"/>
      <c r="LN118" s="193"/>
      <c r="LO118" s="193"/>
      <c r="LP118" s="193"/>
      <c r="LQ118" s="194"/>
      <c r="LR118" s="193"/>
      <c r="LS118" s="193"/>
      <c r="LT118" s="193"/>
      <c r="LU118" s="194"/>
      <c r="LV118" s="193"/>
      <c r="LW118" s="193"/>
      <c r="LX118" s="193"/>
      <c r="LY118" s="194"/>
      <c r="LZ118" s="193"/>
      <c r="MA118" s="193"/>
      <c r="MB118" s="193"/>
      <c r="MC118" s="123"/>
      <c r="MD118" s="121"/>
      <c r="ME118" s="193"/>
      <c r="MF118" s="193"/>
      <c r="MG118" s="193"/>
      <c r="MH118" s="194"/>
      <c r="MI118" s="193"/>
      <c r="MJ118" s="193"/>
      <c r="MK118" s="193"/>
      <c r="ML118" s="194"/>
      <c r="MM118" s="193"/>
      <c r="MN118" s="193"/>
      <c r="MO118" s="193"/>
      <c r="MP118" s="194"/>
      <c r="MQ118" s="193"/>
      <c r="MR118" s="193"/>
      <c r="MS118" s="193"/>
      <c r="MT118" s="123"/>
      <c r="MU118" s="121"/>
      <c r="MV118" s="17"/>
      <c r="MW118" s="193"/>
      <c r="MX118" s="194"/>
      <c r="MY118" s="194"/>
      <c r="MZ118" s="115"/>
      <c r="NB118" s="193"/>
      <c r="NC118" s="193"/>
      <c r="ND118" s="194"/>
      <c r="NE118" s="193"/>
      <c r="NF118" s="193"/>
      <c r="NG118" s="193"/>
      <c r="NH118" s="193"/>
      <c r="NI118" s="194"/>
      <c r="NJ118" s="193"/>
      <c r="NK118" s="193"/>
      <c r="NL118" s="193"/>
      <c r="NM118" s="194"/>
      <c r="NN118" s="193"/>
      <c r="NO118" s="193"/>
      <c r="NP118" s="193"/>
      <c r="NQ118" s="194"/>
      <c r="NR118" s="193"/>
      <c r="NS118" s="193"/>
      <c r="NT118" s="193"/>
      <c r="NU118" s="194"/>
      <c r="NV118" s="193"/>
      <c r="NW118" s="193"/>
      <c r="NX118" s="193"/>
      <c r="NY118" s="133"/>
      <c r="NZ118" s="121"/>
      <c r="OA118" s="193"/>
      <c r="OB118" s="193"/>
      <c r="OC118" s="193"/>
      <c r="OD118" s="194"/>
      <c r="OE118" s="193"/>
      <c r="OF118" s="193"/>
      <c r="OG118" s="193"/>
      <c r="OH118" s="194"/>
      <c r="OI118" s="193"/>
      <c r="OJ118" s="193"/>
      <c r="OK118" s="193"/>
      <c r="OL118" s="194"/>
      <c r="OM118" s="193"/>
      <c r="ON118" s="193"/>
      <c r="OO118" s="193"/>
      <c r="OP118" s="123"/>
      <c r="OQ118" s="122"/>
      <c r="OR118" s="17"/>
      <c r="OS118" s="193"/>
      <c r="OT118" s="194"/>
      <c r="OU118" s="194"/>
      <c r="OV118" s="115"/>
      <c r="OX118" s="193"/>
      <c r="OY118" s="193"/>
      <c r="OZ118" s="194"/>
      <c r="PA118" s="193"/>
      <c r="PB118" s="193"/>
      <c r="PC118" s="193"/>
      <c r="PD118" s="193"/>
      <c r="PE118" s="194"/>
      <c r="PF118" s="193"/>
      <c r="PG118" s="193"/>
      <c r="PH118" s="193"/>
      <c r="PI118" s="194"/>
      <c r="PJ118" s="193"/>
      <c r="PK118" s="193"/>
      <c r="PL118" s="193"/>
      <c r="PM118" s="194"/>
      <c r="PN118" s="193"/>
      <c r="PO118" s="193"/>
      <c r="PP118" s="193"/>
      <c r="PQ118" s="194"/>
      <c r="PR118" s="193"/>
      <c r="PS118" s="193"/>
      <c r="PT118" s="193"/>
      <c r="PU118" s="123"/>
      <c r="PV118" s="121"/>
      <c r="PW118" s="193"/>
      <c r="PX118" s="193"/>
      <c r="PY118" s="193"/>
      <c r="PZ118" s="194"/>
      <c r="QA118" s="193"/>
      <c r="QB118" s="193"/>
      <c r="QC118" s="193"/>
      <c r="QD118" s="194"/>
      <c r="QE118" s="193"/>
      <c r="QF118" s="193"/>
      <c r="QG118" s="193"/>
      <c r="QH118" s="194"/>
      <c r="QI118" s="193"/>
      <c r="QJ118" s="193"/>
      <c r="QK118" s="193"/>
      <c r="QL118" s="123"/>
      <c r="QM118" s="122"/>
      <c r="QN118" s="17"/>
      <c r="QO118" s="193"/>
      <c r="QP118" s="194"/>
      <c r="QQ118" s="194"/>
      <c r="QR118" s="115"/>
      <c r="QT118" s="193"/>
      <c r="QU118" s="193"/>
      <c r="QV118" s="194"/>
      <c r="QW118" s="193"/>
      <c r="QX118" s="193"/>
      <c r="QY118" s="193"/>
      <c r="QZ118" s="193"/>
      <c r="RA118" s="194"/>
      <c r="RB118" s="193"/>
      <c r="RC118" s="193"/>
      <c r="RD118" s="193"/>
      <c r="RE118" s="194"/>
      <c r="RF118" s="193"/>
      <c r="RG118" s="193"/>
      <c r="RH118" s="193"/>
      <c r="RI118" s="194"/>
      <c r="RJ118" s="193"/>
      <c r="RK118" s="193"/>
      <c r="RL118" s="136"/>
      <c r="RM118" s="194"/>
      <c r="RN118" s="193"/>
      <c r="RO118" s="193"/>
      <c r="RP118" s="193"/>
      <c r="RQ118" s="123"/>
      <c r="RR118" s="121"/>
      <c r="RS118" s="193"/>
      <c r="RT118" s="193"/>
      <c r="RU118" s="193"/>
      <c r="RV118" s="194"/>
      <c r="RW118" s="193"/>
      <c r="RX118" s="193"/>
      <c r="RY118" s="193"/>
      <c r="RZ118" s="194"/>
      <c r="SA118" s="193"/>
      <c r="SB118" s="193"/>
      <c r="SC118" s="136"/>
      <c r="SD118" s="194"/>
      <c r="SE118" s="193"/>
      <c r="SF118" s="193"/>
      <c r="SG118" s="193"/>
      <c r="SH118" s="123"/>
      <c r="SI118" s="122"/>
      <c r="SJ118" s="17"/>
      <c r="SK118" s="193"/>
      <c r="SL118" s="194"/>
      <c r="SM118" s="194"/>
      <c r="SN118" s="115"/>
      <c r="SP118" s="193"/>
      <c r="SQ118" s="193"/>
      <c r="SR118" s="194"/>
      <c r="SS118" s="193"/>
      <c r="ST118" s="193"/>
      <c r="SU118" s="193"/>
      <c r="SV118" s="193"/>
      <c r="SW118" s="194"/>
      <c r="SX118" s="193"/>
      <c r="SY118" s="193"/>
      <c r="SZ118" s="193"/>
      <c r="TA118" s="194"/>
      <c r="TB118" s="193"/>
      <c r="TC118" s="193"/>
      <c r="TD118" s="193"/>
      <c r="TE118" s="194"/>
      <c r="TF118" s="193"/>
      <c r="TG118" s="193"/>
      <c r="TH118" s="193"/>
      <c r="TI118" s="194"/>
      <c r="TJ118" s="193"/>
      <c r="TK118" s="193"/>
      <c r="TL118" s="193"/>
      <c r="TM118" s="123"/>
      <c r="TN118" s="121"/>
      <c r="TO118" s="193"/>
      <c r="TP118" s="193"/>
      <c r="TQ118" s="193"/>
      <c r="TR118" s="194"/>
      <c r="TS118" s="193"/>
      <c r="TT118" s="193"/>
      <c r="TU118" s="193"/>
      <c r="TV118" s="194"/>
      <c r="TW118" s="193"/>
      <c r="TX118" s="193"/>
      <c r="TY118" s="193"/>
      <c r="TZ118" s="194"/>
      <c r="UA118" s="193"/>
      <c r="UB118" s="193"/>
      <c r="UC118" s="193"/>
      <c r="UD118" s="123"/>
      <c r="UE118" s="122"/>
      <c r="UF118" s="17"/>
      <c r="UG118" s="193"/>
      <c r="UH118" s="194"/>
      <c r="UI118" s="194"/>
      <c r="UJ118" s="194"/>
      <c r="UK118" s="115"/>
      <c r="UL118" s="115"/>
      <c r="UM118" s="115"/>
      <c r="UN118" s="115"/>
      <c r="UO118" s="115"/>
      <c r="UP118" s="115"/>
      <c r="UQ118" s="115"/>
      <c r="UR118" s="115"/>
      <c r="US118" s="115"/>
      <c r="UT118" s="115"/>
      <c r="UU118" s="115"/>
      <c r="UV118" s="115"/>
      <c r="UW118" s="115"/>
      <c r="UX118" s="115"/>
      <c r="UY118" s="115"/>
      <c r="UZ118" s="115"/>
      <c r="VA118" s="130"/>
      <c r="VB118" s="193"/>
      <c r="VC118" s="193"/>
      <c r="VD118" s="194"/>
      <c r="VE118" s="193"/>
      <c r="VF118" s="193"/>
      <c r="VG118" s="193"/>
      <c r="VH118" s="193"/>
      <c r="VI118" s="194"/>
      <c r="VJ118" s="193"/>
      <c r="VK118" s="193"/>
      <c r="VL118" s="193"/>
      <c r="VM118" s="194"/>
      <c r="VN118" s="193"/>
      <c r="VO118" s="193"/>
      <c r="VP118" s="193"/>
      <c r="VQ118" s="194"/>
      <c r="VR118" s="193"/>
      <c r="VS118" s="193"/>
      <c r="VT118" s="193"/>
      <c r="VU118" s="194"/>
      <c r="VV118" s="193"/>
      <c r="VW118" s="193"/>
      <c r="VX118" s="193"/>
      <c r="VY118" s="193"/>
      <c r="VZ118" s="121"/>
      <c r="WA118" s="193"/>
      <c r="WB118" s="193"/>
      <c r="WC118" s="193"/>
      <c r="WD118" s="194"/>
      <c r="WE118" s="193"/>
      <c r="WF118" s="193"/>
      <c r="WG118" s="193"/>
      <c r="WH118" s="194"/>
      <c r="WI118" s="193"/>
      <c r="WJ118" s="193"/>
      <c r="WK118" s="193"/>
      <c r="WL118" s="194"/>
      <c r="WM118" s="193"/>
      <c r="WN118" s="193"/>
      <c r="WO118" s="193"/>
      <c r="WP118" s="193"/>
      <c r="WQ118" s="122"/>
      <c r="WR118" s="129"/>
      <c r="WS118" s="120"/>
      <c r="WT118" s="194"/>
      <c r="WU118" s="194"/>
      <c r="WV118" s="115"/>
      <c r="WY118" s="115"/>
      <c r="WZ118" s="115"/>
    </row>
    <row r="119" spans="1:624" s="116" customFormat="1" ht="13.5" x14ac:dyDescent="0.25">
      <c r="A119" s="444"/>
      <c r="B119" s="416" t="s">
        <v>339</v>
      </c>
      <c r="C119" s="415"/>
      <c r="D119" s="415"/>
      <c r="E119" s="415"/>
      <c r="F119" s="415"/>
      <c r="G119" s="135" t="s">
        <v>348</v>
      </c>
      <c r="H119" s="250"/>
      <c r="I119" s="250"/>
      <c r="J119" s="238"/>
      <c r="K119" s="250"/>
      <c r="L119" s="250"/>
      <c r="M119" s="250"/>
      <c r="N119" s="250"/>
      <c r="O119" s="238"/>
      <c r="P119" s="250"/>
      <c r="Q119" s="250"/>
      <c r="R119" s="250"/>
      <c r="S119" s="238"/>
      <c r="T119" s="250"/>
      <c r="U119" s="250"/>
      <c r="V119" s="250"/>
      <c r="W119" s="238"/>
      <c r="X119" s="250"/>
      <c r="Y119" s="250"/>
      <c r="Z119" s="250"/>
      <c r="AA119" s="238"/>
      <c r="AB119" s="250"/>
      <c r="AC119" s="250"/>
      <c r="AD119" s="250"/>
      <c r="AE119" s="250"/>
      <c r="AF119" s="238"/>
      <c r="AG119" s="250"/>
      <c r="AH119" s="250"/>
      <c r="AI119" s="250"/>
      <c r="AJ119" s="238"/>
      <c r="AK119" s="250"/>
      <c r="AL119" s="250"/>
      <c r="AM119" s="250"/>
      <c r="AN119" s="238"/>
      <c r="AO119" s="250"/>
      <c r="AP119" s="250"/>
      <c r="AQ119" s="250"/>
      <c r="AR119" s="238"/>
      <c r="AS119" s="250"/>
      <c r="AT119" s="250"/>
      <c r="AU119" s="250"/>
      <c r="AV119" s="238"/>
      <c r="AW119" s="238"/>
      <c r="AX119" s="250"/>
      <c r="AY119" s="238"/>
      <c r="AZ119" s="238"/>
      <c r="BA119" s="238"/>
      <c r="BB119" s="239"/>
      <c r="BC119" s="239"/>
      <c r="BD119" s="238"/>
      <c r="BE119" s="240"/>
      <c r="BF119" s="241"/>
      <c r="BG119" s="241"/>
      <c r="BH119" s="242"/>
      <c r="BI119" s="242"/>
      <c r="BJ119" s="241"/>
      <c r="BK119" s="285"/>
      <c r="BL119" s="251"/>
      <c r="BM119" s="285"/>
      <c r="BN119" s="251"/>
      <c r="BO119" s="238"/>
      <c r="BP119" s="251"/>
      <c r="BQ119" s="251"/>
      <c r="BR119" s="251"/>
      <c r="BS119" s="251"/>
      <c r="BT119" s="238"/>
      <c r="BU119" s="251"/>
      <c r="BV119" s="251"/>
      <c r="BW119" s="251"/>
      <c r="BX119" s="238"/>
      <c r="BY119" s="251"/>
      <c r="BZ119" s="251"/>
      <c r="CA119" s="251"/>
      <c r="CB119" s="238"/>
      <c r="CC119" s="251"/>
      <c r="CD119" s="251"/>
      <c r="CE119" s="251"/>
      <c r="CF119" s="238"/>
      <c r="CG119" s="251"/>
      <c r="CH119" s="251"/>
      <c r="CI119" s="251"/>
      <c r="CJ119" s="251"/>
      <c r="CK119" s="238"/>
      <c r="CL119" s="251"/>
      <c r="CM119" s="251"/>
      <c r="CN119" s="251"/>
      <c r="CO119" s="238"/>
      <c r="CP119" s="251"/>
      <c r="CQ119" s="251"/>
      <c r="CR119" s="251"/>
      <c r="CS119" s="238"/>
      <c r="CT119" s="251"/>
      <c r="CU119" s="251"/>
      <c r="CV119" s="251"/>
      <c r="CW119" s="238"/>
      <c r="CX119" s="251"/>
      <c r="CY119" s="251"/>
      <c r="CZ119" s="251"/>
      <c r="DA119" s="251"/>
      <c r="DB119" s="238"/>
      <c r="DC119" s="251"/>
      <c r="DD119" s="251"/>
      <c r="DE119" s="238"/>
      <c r="DF119" s="238"/>
      <c r="DG119" s="243"/>
      <c r="DH119" s="244"/>
      <c r="DI119" s="250"/>
      <c r="DJ119" s="250"/>
      <c r="DK119" s="250"/>
      <c r="DL119" s="250"/>
      <c r="DM119" s="250"/>
      <c r="DN119" s="250"/>
      <c r="DO119" s="250"/>
      <c r="DP119" s="238"/>
      <c r="DQ119" s="250"/>
      <c r="DR119" s="250"/>
      <c r="DS119" s="250"/>
      <c r="DT119" s="238"/>
      <c r="DU119" s="250"/>
      <c r="DV119" s="250"/>
      <c r="DW119" s="250"/>
      <c r="DX119" s="238"/>
      <c r="DY119" s="250"/>
      <c r="DZ119" s="250"/>
      <c r="EA119" s="250"/>
      <c r="EB119" s="238"/>
      <c r="EC119" s="250"/>
      <c r="ED119" s="250"/>
      <c r="EE119" s="250"/>
      <c r="EF119" s="265"/>
      <c r="EG119" s="259"/>
      <c r="EH119" s="250"/>
      <c r="EI119" s="250"/>
      <c r="EJ119" s="250"/>
      <c r="EK119" s="238"/>
      <c r="EL119" s="250"/>
      <c r="EM119" s="250"/>
      <c r="EN119" s="250"/>
      <c r="EO119" s="238"/>
      <c r="EP119" s="250"/>
      <c r="EQ119" s="250"/>
      <c r="ER119" s="250"/>
      <c r="ES119" s="238"/>
      <c r="ET119" s="250"/>
      <c r="EU119" s="250"/>
      <c r="EV119" s="250"/>
      <c r="EW119" s="265"/>
      <c r="EX119" s="260"/>
      <c r="EY119" s="238"/>
      <c r="EZ119" s="250"/>
      <c r="FA119" s="238"/>
      <c r="FB119" s="238"/>
      <c r="FC119" s="246"/>
      <c r="FD119" s="244"/>
      <c r="FE119" s="250"/>
      <c r="FF119" s="250"/>
      <c r="FG119" s="250"/>
      <c r="FH119" s="250"/>
      <c r="FI119" s="250"/>
      <c r="FJ119" s="250"/>
      <c r="FK119" s="250"/>
      <c r="FL119" s="238"/>
      <c r="FM119" s="250"/>
      <c r="FN119" s="250"/>
      <c r="FO119" s="250"/>
      <c r="FP119" s="238"/>
      <c r="FQ119" s="250"/>
      <c r="FR119" s="250"/>
      <c r="FS119" s="250"/>
      <c r="FT119" s="238"/>
      <c r="FU119" s="250"/>
      <c r="FV119" s="250"/>
      <c r="FW119" s="250"/>
      <c r="FX119" s="238"/>
      <c r="FY119" s="250"/>
      <c r="FZ119" s="250"/>
      <c r="GA119" s="250"/>
      <c r="GB119" s="265"/>
      <c r="GC119" s="259"/>
      <c r="GD119" s="250"/>
      <c r="GE119" s="250"/>
      <c r="GF119" s="250"/>
      <c r="GG119" s="238"/>
      <c r="GH119" s="250"/>
      <c r="GI119" s="250"/>
      <c r="GJ119" s="250"/>
      <c r="GK119" s="238"/>
      <c r="GL119" s="250"/>
      <c r="GM119" s="250"/>
      <c r="GN119" s="250"/>
      <c r="GO119" s="238"/>
      <c r="GP119" s="250"/>
      <c r="GQ119" s="250"/>
      <c r="GR119" s="250"/>
      <c r="GS119" s="265"/>
      <c r="GT119" s="260"/>
      <c r="GU119" s="238"/>
      <c r="GV119" s="250"/>
      <c r="GW119" s="238"/>
      <c r="GX119" s="238"/>
      <c r="GY119" s="246"/>
      <c r="GZ119" s="244"/>
      <c r="HA119" s="244"/>
      <c r="HB119" s="250"/>
      <c r="HC119" s="250"/>
      <c r="HD119" s="250"/>
      <c r="HE119" s="250"/>
      <c r="HF119" s="250"/>
      <c r="HG119" s="250"/>
      <c r="HH119" s="238"/>
      <c r="HI119" s="238"/>
      <c r="HJ119" s="267"/>
      <c r="HK119" s="267"/>
      <c r="HL119" s="250"/>
      <c r="HM119" s="238"/>
      <c r="HN119" s="250"/>
      <c r="HO119" s="250"/>
      <c r="HP119" s="250"/>
      <c r="HQ119" s="238"/>
      <c r="HR119" s="250"/>
      <c r="HS119" s="250"/>
      <c r="HT119" s="250"/>
      <c r="HU119" s="238"/>
      <c r="HV119" s="250"/>
      <c r="HW119" s="250"/>
      <c r="HX119" s="250"/>
      <c r="HY119" s="265"/>
      <c r="HZ119" s="259"/>
      <c r="IA119" s="250"/>
      <c r="IB119" s="250"/>
      <c r="IC119" s="250"/>
      <c r="ID119" s="238"/>
      <c r="IE119" s="250"/>
      <c r="IF119" s="250"/>
      <c r="IG119" s="250"/>
      <c r="IH119" s="238"/>
      <c r="II119" s="250"/>
      <c r="IJ119" s="250"/>
      <c r="IK119" s="250"/>
      <c r="IL119" s="238"/>
      <c r="IM119" s="250"/>
      <c r="IN119" s="250"/>
      <c r="IO119" s="250"/>
      <c r="IP119" s="265"/>
      <c r="IQ119" s="260"/>
      <c r="IR119" s="238"/>
      <c r="IS119" s="326"/>
      <c r="IT119" s="238"/>
      <c r="IU119" s="238"/>
      <c r="IV119" s="246"/>
      <c r="IW119" s="244"/>
      <c r="IX119" s="254">
        <f>72334.32+10400+15000+8000+10000+5600+25000+14000+5000+8000+10000+35000+5000+5000+7000+10000+2190+12000+5000+3200+5000+10000+12500+5000+5000</f>
        <v>305224.32000000001</v>
      </c>
      <c r="IY119" s="254"/>
      <c r="IZ119" s="247">
        <f t="shared" si="606"/>
        <v>305224.32000000001</v>
      </c>
      <c r="JA119" s="254">
        <f t="shared" si="607"/>
        <v>305224.32000000001</v>
      </c>
      <c r="JB119" s="254"/>
      <c r="JC119" s="254"/>
      <c r="JD119" s="254"/>
      <c r="JE119" s="247">
        <f t="shared" si="608"/>
        <v>305224.32000000001</v>
      </c>
      <c r="JF119" s="254">
        <v>10508.59</v>
      </c>
      <c r="JG119" s="254">
        <v>9819</v>
      </c>
      <c r="JH119" s="254">
        <v>1465.2</v>
      </c>
      <c r="JI119" s="247">
        <f t="shared" si="609"/>
        <v>21792.79</v>
      </c>
      <c r="JJ119" s="254">
        <v>19588.34</v>
      </c>
      <c r="JK119" s="254">
        <v>33695.68</v>
      </c>
      <c r="JL119" s="254">
        <v>141448</v>
      </c>
      <c r="JM119" s="247">
        <f>JJ119+JK119+JL119</f>
        <v>194732.02000000002</v>
      </c>
      <c r="JN119" s="254">
        <f>20300+7335</f>
        <v>27635</v>
      </c>
      <c r="JO119" s="254">
        <f>8290+23508.3-10500</f>
        <v>21298.3</v>
      </c>
      <c r="JP119" s="254">
        <f>23520+160+2098.6+10500</f>
        <v>36278.6</v>
      </c>
      <c r="JQ119" s="247">
        <f t="shared" si="604"/>
        <v>85211.9</v>
      </c>
      <c r="JR119" s="254"/>
      <c r="JS119" s="254"/>
      <c r="JT119" s="254"/>
      <c r="JU119" s="270"/>
      <c r="JV119" s="261">
        <f t="shared" si="610"/>
        <v>301736.71000000002</v>
      </c>
      <c r="JW119" s="558">
        <v>10508.59</v>
      </c>
      <c r="JX119" s="588"/>
      <c r="JY119" s="589"/>
      <c r="JZ119" s="571">
        <v>9819</v>
      </c>
      <c r="KA119" s="254">
        <v>1465.2</v>
      </c>
      <c r="KB119" s="247">
        <f>JW119+JZ119+KA119</f>
        <v>21792.79</v>
      </c>
      <c r="KC119" s="254">
        <v>19588.34</v>
      </c>
      <c r="KD119" s="254">
        <v>33695.68</v>
      </c>
      <c r="KE119" s="254">
        <v>141448</v>
      </c>
      <c r="KF119" s="247">
        <f t="shared" si="611"/>
        <v>194732.02000000002</v>
      </c>
      <c r="KG119" s="254">
        <v>27635</v>
      </c>
      <c r="KH119" s="254">
        <v>21298.3</v>
      </c>
      <c r="KI119" s="254">
        <v>36278.6</v>
      </c>
      <c r="KJ119" s="247">
        <f t="shared" si="605"/>
        <v>85211.9</v>
      </c>
      <c r="KK119" s="254"/>
      <c r="KL119" s="254"/>
      <c r="KM119" s="254"/>
      <c r="KN119" s="270"/>
      <c r="KO119" s="262">
        <f>JI119+KF119+KJ119+KN119</f>
        <v>301736.71000000002</v>
      </c>
      <c r="KP119" s="247"/>
      <c r="KQ119" s="254">
        <f>JE119-JV119</f>
        <v>3487.609999999986</v>
      </c>
      <c r="KR119" s="247"/>
      <c r="KS119" s="248"/>
      <c r="KT119" s="211"/>
      <c r="KU119" s="211"/>
      <c r="KV119" s="211"/>
      <c r="KW119" s="211"/>
      <c r="KX119" s="211"/>
      <c r="KY119" s="211"/>
      <c r="KZ119" s="211"/>
      <c r="LA119" s="211"/>
      <c r="LB119" s="211"/>
      <c r="LC119" s="211"/>
      <c r="LD119" s="211"/>
      <c r="LF119" s="193"/>
      <c r="LG119" s="193"/>
      <c r="LH119" s="194"/>
      <c r="LI119" s="193"/>
      <c r="LJ119" s="193"/>
      <c r="LK119" s="193"/>
      <c r="LL119" s="193"/>
      <c r="LM119" s="194"/>
      <c r="LN119" s="193"/>
      <c r="LO119" s="193"/>
      <c r="LP119" s="193"/>
      <c r="LQ119" s="194"/>
      <c r="LR119" s="193"/>
      <c r="LS119" s="193"/>
      <c r="LT119" s="193"/>
      <c r="LU119" s="194"/>
      <c r="LV119" s="193"/>
      <c r="LW119" s="193"/>
      <c r="LX119" s="193"/>
      <c r="LY119" s="194"/>
      <c r="LZ119" s="193"/>
      <c r="MA119" s="193"/>
      <c r="MB119" s="193"/>
      <c r="MC119" s="123"/>
      <c r="MD119" s="121"/>
      <c r="ME119" s="193"/>
      <c r="MF119" s="193"/>
      <c r="MG119" s="193"/>
      <c r="MH119" s="194"/>
      <c r="MI119" s="193"/>
      <c r="MJ119" s="193"/>
      <c r="MK119" s="193"/>
      <c r="ML119" s="194"/>
      <c r="MM119" s="193"/>
      <c r="MN119" s="193"/>
      <c r="MO119" s="193"/>
      <c r="MP119" s="194"/>
      <c r="MQ119" s="193"/>
      <c r="MR119" s="193"/>
      <c r="MS119" s="193"/>
      <c r="MT119" s="123"/>
      <c r="MU119" s="121"/>
      <c r="MV119" s="17"/>
      <c r="MW119" s="193"/>
      <c r="MX119" s="194"/>
      <c r="MY119" s="194"/>
      <c r="MZ119" s="115"/>
      <c r="NB119" s="193"/>
      <c r="NC119" s="193"/>
      <c r="ND119" s="194"/>
      <c r="NE119" s="193"/>
      <c r="NF119" s="193"/>
      <c r="NG119" s="193"/>
      <c r="NH119" s="193"/>
      <c r="NI119" s="194"/>
      <c r="NJ119" s="193"/>
      <c r="NK119" s="193"/>
      <c r="NL119" s="193"/>
      <c r="NM119" s="194"/>
      <c r="NN119" s="193"/>
      <c r="NO119" s="193"/>
      <c r="NP119" s="193"/>
      <c r="NQ119" s="194"/>
      <c r="NR119" s="193"/>
      <c r="NS119" s="193"/>
      <c r="NT119" s="193"/>
      <c r="NU119" s="194"/>
      <c r="NV119" s="193"/>
      <c r="NW119" s="193"/>
      <c r="NX119" s="193"/>
      <c r="NY119" s="133"/>
      <c r="NZ119" s="121"/>
      <c r="OA119" s="193"/>
      <c r="OB119" s="193"/>
      <c r="OC119" s="193"/>
      <c r="OD119" s="194"/>
      <c r="OE119" s="193"/>
      <c r="OF119" s="193"/>
      <c r="OG119" s="193"/>
      <c r="OH119" s="194"/>
      <c r="OI119" s="193"/>
      <c r="OJ119" s="193"/>
      <c r="OK119" s="193"/>
      <c r="OL119" s="194"/>
      <c r="OM119" s="193"/>
      <c r="ON119" s="193"/>
      <c r="OO119" s="193"/>
      <c r="OP119" s="123"/>
      <c r="OQ119" s="122"/>
      <c r="OR119" s="17"/>
      <c r="OS119" s="193"/>
      <c r="OT119" s="194"/>
      <c r="OU119" s="194"/>
      <c r="OV119" s="115"/>
      <c r="OX119" s="193"/>
      <c r="OY119" s="193"/>
      <c r="OZ119" s="194"/>
      <c r="PA119" s="193"/>
      <c r="PB119" s="193"/>
      <c r="PC119" s="193"/>
      <c r="PD119" s="193"/>
      <c r="PE119" s="194"/>
      <c r="PF119" s="193"/>
      <c r="PG119" s="193"/>
      <c r="PH119" s="193"/>
      <c r="PI119" s="194"/>
      <c r="PJ119" s="193"/>
      <c r="PK119" s="193"/>
      <c r="PL119" s="193"/>
      <c r="PM119" s="194"/>
      <c r="PN119" s="193"/>
      <c r="PO119" s="193"/>
      <c r="PP119" s="193"/>
      <c r="PQ119" s="194"/>
      <c r="PR119" s="193"/>
      <c r="PS119" s="193"/>
      <c r="PT119" s="193"/>
      <c r="PU119" s="123"/>
      <c r="PV119" s="121"/>
      <c r="PW119" s="193"/>
      <c r="PX119" s="193"/>
      <c r="PY119" s="193"/>
      <c r="PZ119" s="194"/>
      <c r="QA119" s="193"/>
      <c r="QB119" s="193"/>
      <c r="QC119" s="193"/>
      <c r="QD119" s="194"/>
      <c r="QE119" s="193"/>
      <c r="QF119" s="193"/>
      <c r="QG119" s="193"/>
      <c r="QH119" s="194"/>
      <c r="QI119" s="193"/>
      <c r="QJ119" s="193"/>
      <c r="QK119" s="193"/>
      <c r="QL119" s="123"/>
      <c r="QM119" s="122"/>
      <c r="QN119" s="17"/>
      <c r="QO119" s="193"/>
      <c r="QP119" s="194"/>
      <c r="QQ119" s="194"/>
      <c r="QR119" s="115"/>
      <c r="QT119" s="193"/>
      <c r="QU119" s="193"/>
      <c r="QV119" s="194"/>
      <c r="QW119" s="193"/>
      <c r="QX119" s="193"/>
      <c r="QY119" s="193"/>
      <c r="QZ119" s="193"/>
      <c r="RA119" s="194"/>
      <c r="RB119" s="193"/>
      <c r="RC119" s="193"/>
      <c r="RD119" s="193"/>
      <c r="RE119" s="194"/>
      <c r="RF119" s="193"/>
      <c r="RG119" s="193"/>
      <c r="RH119" s="193"/>
      <c r="RI119" s="194"/>
      <c r="RJ119" s="193"/>
      <c r="RK119" s="193"/>
      <c r="RL119" s="136"/>
      <c r="RM119" s="194"/>
      <c r="RN119" s="193"/>
      <c r="RO119" s="193"/>
      <c r="RP119" s="193"/>
      <c r="RQ119" s="123"/>
      <c r="RR119" s="121"/>
      <c r="RS119" s="193"/>
      <c r="RT119" s="193"/>
      <c r="RU119" s="193"/>
      <c r="RV119" s="194"/>
      <c r="RW119" s="193"/>
      <c r="RX119" s="193"/>
      <c r="RY119" s="193"/>
      <c r="RZ119" s="194"/>
      <c r="SA119" s="193"/>
      <c r="SB119" s="193"/>
      <c r="SC119" s="136"/>
      <c r="SD119" s="194"/>
      <c r="SE119" s="193"/>
      <c r="SF119" s="193"/>
      <c r="SG119" s="193"/>
      <c r="SH119" s="123"/>
      <c r="SI119" s="122"/>
      <c r="SJ119" s="17"/>
      <c r="SK119" s="193"/>
      <c r="SL119" s="194"/>
      <c r="SM119" s="194"/>
      <c r="SN119" s="115"/>
      <c r="SP119" s="193"/>
      <c r="SQ119" s="193"/>
      <c r="SR119" s="194"/>
      <c r="SS119" s="193"/>
      <c r="ST119" s="193"/>
      <c r="SU119" s="193"/>
      <c r="SV119" s="193"/>
      <c r="SW119" s="194"/>
      <c r="SX119" s="193"/>
      <c r="SY119" s="193"/>
      <c r="SZ119" s="193"/>
      <c r="TA119" s="194"/>
      <c r="TB119" s="193"/>
      <c r="TC119" s="193"/>
      <c r="TD119" s="193"/>
      <c r="TE119" s="194"/>
      <c r="TF119" s="193"/>
      <c r="TG119" s="193"/>
      <c r="TH119" s="193"/>
      <c r="TI119" s="194"/>
      <c r="TJ119" s="193"/>
      <c r="TK119" s="193"/>
      <c r="TL119" s="193"/>
      <c r="TM119" s="123"/>
      <c r="TN119" s="121"/>
      <c r="TO119" s="193"/>
      <c r="TP119" s="193"/>
      <c r="TQ119" s="193"/>
      <c r="TR119" s="194"/>
      <c r="TS119" s="193"/>
      <c r="TT119" s="193"/>
      <c r="TU119" s="193"/>
      <c r="TV119" s="194"/>
      <c r="TW119" s="193"/>
      <c r="TX119" s="193"/>
      <c r="TY119" s="193"/>
      <c r="TZ119" s="194"/>
      <c r="UA119" s="193"/>
      <c r="UB119" s="193"/>
      <c r="UC119" s="193"/>
      <c r="UD119" s="123"/>
      <c r="UE119" s="122"/>
      <c r="UF119" s="17"/>
      <c r="UG119" s="193"/>
      <c r="UH119" s="194"/>
      <c r="UI119" s="194"/>
      <c r="UJ119" s="194"/>
      <c r="UK119" s="115"/>
      <c r="UL119" s="115"/>
      <c r="UM119" s="115"/>
      <c r="UN119" s="115"/>
      <c r="UO119" s="115"/>
      <c r="UP119" s="115"/>
      <c r="UQ119" s="115"/>
      <c r="UR119" s="115"/>
      <c r="US119" s="115"/>
      <c r="UT119" s="115"/>
      <c r="UU119" s="115"/>
      <c r="UV119" s="115"/>
      <c r="UW119" s="115"/>
      <c r="UX119" s="115"/>
      <c r="UY119" s="115"/>
      <c r="UZ119" s="115"/>
      <c r="VA119" s="130"/>
      <c r="VB119" s="193"/>
      <c r="VC119" s="193"/>
      <c r="VD119" s="194"/>
      <c r="VE119" s="193"/>
      <c r="VF119" s="193"/>
      <c r="VG119" s="193"/>
      <c r="VH119" s="193"/>
      <c r="VI119" s="194"/>
      <c r="VJ119" s="193"/>
      <c r="VK119" s="193"/>
      <c r="VL119" s="193"/>
      <c r="VM119" s="194"/>
      <c r="VN119" s="193"/>
      <c r="VO119" s="193"/>
      <c r="VP119" s="193"/>
      <c r="VQ119" s="194"/>
      <c r="VR119" s="193"/>
      <c r="VS119" s="193"/>
      <c r="VT119" s="193"/>
      <c r="VU119" s="194"/>
      <c r="VV119" s="193"/>
      <c r="VW119" s="193"/>
      <c r="VX119" s="193"/>
      <c r="VY119" s="193"/>
      <c r="VZ119" s="121"/>
      <c r="WA119" s="193"/>
      <c r="WB119" s="193"/>
      <c r="WC119" s="193"/>
      <c r="WD119" s="194"/>
      <c r="WE119" s="193"/>
      <c r="WF119" s="193"/>
      <c r="WG119" s="193"/>
      <c r="WH119" s="194"/>
      <c r="WI119" s="193"/>
      <c r="WJ119" s="193"/>
      <c r="WK119" s="193"/>
      <c r="WL119" s="194"/>
      <c r="WM119" s="193"/>
      <c r="WN119" s="193"/>
      <c r="WO119" s="193"/>
      <c r="WP119" s="193"/>
      <c r="WQ119" s="122"/>
      <c r="WR119" s="129"/>
      <c r="WS119" s="120"/>
      <c r="WT119" s="194"/>
      <c r="WU119" s="194"/>
      <c r="WV119" s="115"/>
      <c r="WY119" s="115"/>
      <c r="WZ119" s="115"/>
    </row>
    <row r="120" spans="1:624" s="116" customFormat="1" ht="12" hidden="1" customHeight="1" x14ac:dyDescent="0.25">
      <c r="A120" s="442" t="s">
        <v>213</v>
      </c>
      <c r="B120" s="415"/>
      <c r="C120" s="415"/>
      <c r="D120" s="415"/>
      <c r="E120" s="415"/>
      <c r="F120" s="249"/>
      <c r="G120" s="263" t="s">
        <v>214</v>
      </c>
      <c r="H120" s="250">
        <f>SUM(H121:H126)</f>
        <v>0</v>
      </c>
      <c r="I120" s="250">
        <f t="shared" ref="I120:O120" si="612">SUM(I121:I126)</f>
        <v>0</v>
      </c>
      <c r="J120" s="250">
        <f t="shared" si="612"/>
        <v>0</v>
      </c>
      <c r="K120" s="250">
        <f t="shared" si="612"/>
        <v>0</v>
      </c>
      <c r="L120" s="250">
        <f t="shared" si="612"/>
        <v>0</v>
      </c>
      <c r="M120" s="250">
        <f t="shared" si="612"/>
        <v>0</v>
      </c>
      <c r="N120" s="250">
        <f t="shared" si="612"/>
        <v>0</v>
      </c>
      <c r="O120" s="250">
        <f t="shared" si="612"/>
        <v>0</v>
      </c>
      <c r="P120" s="250">
        <f>BU120+DQ120+FM120+HJ120+JF120+LN120+NJ120+PF120+RB120+SX120</f>
        <v>0</v>
      </c>
      <c r="Q120" s="238">
        <f t="shared" ref="Q120:AE120" si="613">SUM(Q121:Q126)</f>
        <v>0</v>
      </c>
      <c r="R120" s="238">
        <f t="shared" si="613"/>
        <v>0</v>
      </c>
      <c r="S120" s="238">
        <f t="shared" si="613"/>
        <v>0</v>
      </c>
      <c r="T120" s="238">
        <f t="shared" si="613"/>
        <v>0</v>
      </c>
      <c r="U120" s="238">
        <f t="shared" si="613"/>
        <v>0</v>
      </c>
      <c r="V120" s="238">
        <f t="shared" si="613"/>
        <v>0</v>
      </c>
      <c r="W120" s="238">
        <f t="shared" si="613"/>
        <v>0</v>
      </c>
      <c r="X120" s="238">
        <f t="shared" si="613"/>
        <v>0</v>
      </c>
      <c r="Y120" s="238">
        <f t="shared" si="613"/>
        <v>0</v>
      </c>
      <c r="Z120" s="238">
        <f t="shared" si="613"/>
        <v>0</v>
      </c>
      <c r="AA120" s="238">
        <f t="shared" si="613"/>
        <v>0</v>
      </c>
      <c r="AB120" s="250">
        <f>CG120+EC120+FY120+HV120+JR120+LZ120+NV120+PR120+RN120+TJ120</f>
        <v>0</v>
      </c>
      <c r="AC120" s="238">
        <f t="shared" si="613"/>
        <v>0</v>
      </c>
      <c r="AD120" s="238">
        <f t="shared" si="613"/>
        <v>0</v>
      </c>
      <c r="AE120" s="238">
        <f t="shared" si="613"/>
        <v>0</v>
      </c>
      <c r="AF120" s="238">
        <f t="shared" si="527"/>
        <v>0</v>
      </c>
      <c r="AG120" s="238">
        <f>SUM(AG121:AG126)</f>
        <v>0</v>
      </c>
      <c r="AH120" s="238">
        <f t="shared" ref="AH120:BA120" si="614">SUM(AH121:AH126)</f>
        <v>0</v>
      </c>
      <c r="AI120" s="238">
        <f t="shared" si="614"/>
        <v>0</v>
      </c>
      <c r="AJ120" s="238">
        <f t="shared" si="614"/>
        <v>0</v>
      </c>
      <c r="AK120" s="238">
        <f t="shared" si="614"/>
        <v>0</v>
      </c>
      <c r="AL120" s="238">
        <f t="shared" si="614"/>
        <v>0</v>
      </c>
      <c r="AM120" s="238">
        <f t="shared" si="614"/>
        <v>0</v>
      </c>
      <c r="AN120" s="238">
        <f t="shared" si="614"/>
        <v>0</v>
      </c>
      <c r="AO120" s="238">
        <f t="shared" si="614"/>
        <v>0</v>
      </c>
      <c r="AP120" s="238">
        <f t="shared" si="614"/>
        <v>0</v>
      </c>
      <c r="AQ120" s="238">
        <f t="shared" si="614"/>
        <v>0</v>
      </c>
      <c r="AR120" s="238">
        <f t="shared" si="614"/>
        <v>0</v>
      </c>
      <c r="AS120" s="250">
        <f>CX120+ET120+GP120+IM120+KK120+MQ120+OM120+QI120+SE120+UA120</f>
        <v>0</v>
      </c>
      <c r="AT120" s="238">
        <f t="shared" si="614"/>
        <v>0</v>
      </c>
      <c r="AU120" s="238">
        <f t="shared" si="614"/>
        <v>0</v>
      </c>
      <c r="AV120" s="238">
        <f t="shared" si="499"/>
        <v>0</v>
      </c>
      <c r="AW120" s="238">
        <f t="shared" si="614"/>
        <v>0</v>
      </c>
      <c r="AX120" s="238">
        <f t="shared" si="614"/>
        <v>0</v>
      </c>
      <c r="AY120" s="238">
        <f t="shared" si="614"/>
        <v>0</v>
      </c>
      <c r="AZ120" s="238">
        <f t="shared" si="614"/>
        <v>0</v>
      </c>
      <c r="BA120" s="238">
        <f t="shared" si="614"/>
        <v>0</v>
      </c>
      <c r="BB120" s="239">
        <f>CK120+EG120+GC120+HZ120+JV120+MD120+NZ120+PV120+RR120+TN120</f>
        <v>0</v>
      </c>
      <c r="BC120" s="239">
        <f t="shared" si="450"/>
        <v>0</v>
      </c>
      <c r="BD120" s="238">
        <f>AZ120-DE120-FA120-GW120-IT120-KR120-MX120-OT120-QP120-SL120-UH120</f>
        <v>0</v>
      </c>
      <c r="BE120" s="240"/>
      <c r="BF120" s="241">
        <f t="shared" si="449"/>
        <v>0</v>
      </c>
      <c r="BG120" s="238">
        <f>SUM(BG121:BG125)</f>
        <v>0</v>
      </c>
      <c r="BH120" s="242"/>
      <c r="BI120" s="242"/>
      <c r="BJ120" s="241"/>
      <c r="BK120" s="251">
        <f>SUM(BK121:BK125)</f>
        <v>0</v>
      </c>
      <c r="BL120" s="251">
        <f>DI120+FE120+HB120+IX120+LF120+NB120+OX120+QT120+SP120</f>
        <v>0</v>
      </c>
      <c r="BM120" s="251">
        <f>SUM(BM121:BM125)</f>
        <v>0</v>
      </c>
      <c r="BN120" s="251">
        <f>SUM(BN121:BN127)</f>
        <v>0</v>
      </c>
      <c r="BO120" s="251">
        <f>SUM(BM120:BN120)</f>
        <v>0</v>
      </c>
      <c r="BP120" s="251">
        <f>BO120</f>
        <v>0</v>
      </c>
      <c r="BQ120" s="251">
        <f>SUM(BQ121:BQ125)</f>
        <v>0</v>
      </c>
      <c r="BR120" s="251">
        <f>SUM(BR121:BR125)</f>
        <v>0</v>
      </c>
      <c r="BS120" s="251">
        <f>SUM(BS121:BS125)</f>
        <v>0</v>
      </c>
      <c r="BT120" s="251">
        <f>SUM(BP120-BQ120-BR120+BS120)</f>
        <v>0</v>
      </c>
      <c r="BU120" s="238">
        <f>SUM(BU121:BU127)</f>
        <v>0</v>
      </c>
      <c r="BV120" s="238">
        <f t="shared" ref="BV120:DF120" si="615">SUM(BV121:BV127)</f>
        <v>0</v>
      </c>
      <c r="BW120" s="238">
        <f t="shared" si="615"/>
        <v>0</v>
      </c>
      <c r="BX120" s="238">
        <f t="shared" si="615"/>
        <v>0</v>
      </c>
      <c r="BY120" s="238">
        <f t="shared" si="615"/>
        <v>0</v>
      </c>
      <c r="BZ120" s="238">
        <f t="shared" si="615"/>
        <v>0</v>
      </c>
      <c r="CA120" s="238">
        <f t="shared" si="615"/>
        <v>0</v>
      </c>
      <c r="CB120" s="238">
        <f t="shared" si="615"/>
        <v>0</v>
      </c>
      <c r="CC120" s="238"/>
      <c r="CD120" s="238"/>
      <c r="CE120" s="238"/>
      <c r="CF120" s="238">
        <f t="shared" si="615"/>
        <v>0</v>
      </c>
      <c r="CG120" s="238">
        <f t="shared" si="615"/>
        <v>0</v>
      </c>
      <c r="CH120" s="238">
        <f t="shared" si="615"/>
        <v>0</v>
      </c>
      <c r="CI120" s="238">
        <f t="shared" si="615"/>
        <v>0</v>
      </c>
      <c r="CJ120" s="238">
        <f t="shared" si="615"/>
        <v>0</v>
      </c>
      <c r="CK120" s="238">
        <f t="shared" si="615"/>
        <v>0</v>
      </c>
      <c r="CL120" s="238">
        <f>SUM(CL121:CL127)</f>
        <v>0</v>
      </c>
      <c r="CM120" s="238">
        <f t="shared" ref="CM120" si="616">SUM(CM121:CM127)</f>
        <v>0</v>
      </c>
      <c r="CN120" s="238">
        <f t="shared" si="615"/>
        <v>0</v>
      </c>
      <c r="CO120" s="238">
        <f t="shared" si="615"/>
        <v>0</v>
      </c>
      <c r="CP120" s="238">
        <f t="shared" si="615"/>
        <v>0</v>
      </c>
      <c r="CQ120" s="238">
        <f t="shared" si="615"/>
        <v>0</v>
      </c>
      <c r="CR120" s="238">
        <f t="shared" si="615"/>
        <v>0</v>
      </c>
      <c r="CS120" s="238">
        <f t="shared" si="615"/>
        <v>0</v>
      </c>
      <c r="CT120" s="238">
        <f t="shared" si="615"/>
        <v>0</v>
      </c>
      <c r="CU120" s="238">
        <f t="shared" si="615"/>
        <v>0</v>
      </c>
      <c r="CV120" s="238">
        <f t="shared" si="615"/>
        <v>0</v>
      </c>
      <c r="CW120" s="238">
        <f t="shared" si="615"/>
        <v>0</v>
      </c>
      <c r="CX120" s="238">
        <f>SUM(CX121:CX127)</f>
        <v>0</v>
      </c>
      <c r="CY120" s="238">
        <f t="shared" si="615"/>
        <v>0</v>
      </c>
      <c r="CZ120" s="238">
        <f t="shared" si="615"/>
        <v>0</v>
      </c>
      <c r="DA120" s="238">
        <f t="shared" si="615"/>
        <v>0</v>
      </c>
      <c r="DB120" s="238">
        <f t="shared" si="615"/>
        <v>0</v>
      </c>
      <c r="DC120" s="238">
        <f t="shared" si="615"/>
        <v>0</v>
      </c>
      <c r="DD120" s="238">
        <f t="shared" si="615"/>
        <v>0</v>
      </c>
      <c r="DE120" s="238">
        <f t="shared" si="615"/>
        <v>0</v>
      </c>
      <c r="DF120" s="238">
        <f t="shared" si="615"/>
        <v>0</v>
      </c>
      <c r="DG120" s="243">
        <f t="shared" si="467"/>
        <v>0</v>
      </c>
      <c r="DH120" s="244"/>
      <c r="DI120" s="250">
        <f>SUM(DI121:DI125)</f>
        <v>0</v>
      </c>
      <c r="DJ120" s="250">
        <f>SUM(DJ121:DJ125)</f>
        <v>0</v>
      </c>
      <c r="DK120" s="250">
        <f>SUM(DI120:DJ120)</f>
        <v>0</v>
      </c>
      <c r="DL120" s="250">
        <f>SUM(DL121:DL125)</f>
        <v>0</v>
      </c>
      <c r="DM120" s="250">
        <f>SUM(DM121:DM125)</f>
        <v>0</v>
      </c>
      <c r="DN120" s="250">
        <f>SUM(DN121:DN125)</f>
        <v>0</v>
      </c>
      <c r="DO120" s="250">
        <f>SUM(DO121:DO125)</f>
        <v>0</v>
      </c>
      <c r="DP120" s="250">
        <f>SUM(DL120-DM120-DN120+DO120)</f>
        <v>0</v>
      </c>
      <c r="DQ120" s="238">
        <f>SUM(DQ121:DQ126)</f>
        <v>0</v>
      </c>
      <c r="DR120" s="238">
        <f t="shared" ref="DR120:EG120" si="617">SUM(DR121:DR126)</f>
        <v>0</v>
      </c>
      <c r="DS120" s="238">
        <f t="shared" si="617"/>
        <v>0</v>
      </c>
      <c r="DT120" s="238">
        <f t="shared" si="617"/>
        <v>0</v>
      </c>
      <c r="DU120" s="238">
        <f t="shared" si="617"/>
        <v>0</v>
      </c>
      <c r="DV120" s="238">
        <f t="shared" si="617"/>
        <v>0</v>
      </c>
      <c r="DW120" s="238">
        <f t="shared" si="617"/>
        <v>0</v>
      </c>
      <c r="DX120" s="238">
        <f t="shared" si="617"/>
        <v>0</v>
      </c>
      <c r="DY120" s="238">
        <f t="shared" si="617"/>
        <v>0</v>
      </c>
      <c r="DZ120" s="238">
        <f t="shared" si="617"/>
        <v>0</v>
      </c>
      <c r="EA120" s="238">
        <f t="shared" si="617"/>
        <v>0</v>
      </c>
      <c r="EB120" s="238">
        <f t="shared" si="617"/>
        <v>0</v>
      </c>
      <c r="EC120" s="238">
        <f t="shared" si="617"/>
        <v>0</v>
      </c>
      <c r="ED120" s="238">
        <f t="shared" si="617"/>
        <v>0</v>
      </c>
      <c r="EE120" s="238">
        <f t="shared" si="617"/>
        <v>0</v>
      </c>
      <c r="EF120" s="238">
        <f t="shared" si="617"/>
        <v>0</v>
      </c>
      <c r="EG120" s="238">
        <f t="shared" si="617"/>
        <v>0</v>
      </c>
      <c r="EH120" s="238">
        <f>SUM(EH121:EH126)</f>
        <v>0</v>
      </c>
      <c r="EI120" s="238">
        <f t="shared" ref="EI120:EX120" si="618">SUM(EI121:EI126)</f>
        <v>0</v>
      </c>
      <c r="EJ120" s="238">
        <f t="shared" si="618"/>
        <v>0</v>
      </c>
      <c r="EK120" s="238">
        <f t="shared" si="618"/>
        <v>0</v>
      </c>
      <c r="EL120" s="238">
        <f t="shared" si="618"/>
        <v>0</v>
      </c>
      <c r="EM120" s="238">
        <f t="shared" si="618"/>
        <v>0</v>
      </c>
      <c r="EN120" s="238">
        <f t="shared" si="618"/>
        <v>0</v>
      </c>
      <c r="EO120" s="238">
        <f t="shared" si="618"/>
        <v>0</v>
      </c>
      <c r="EP120" s="238">
        <f t="shared" si="618"/>
        <v>0</v>
      </c>
      <c r="EQ120" s="238">
        <f t="shared" si="618"/>
        <v>0</v>
      </c>
      <c r="ER120" s="238">
        <f t="shared" si="618"/>
        <v>0</v>
      </c>
      <c r="ES120" s="238">
        <f t="shared" si="618"/>
        <v>0</v>
      </c>
      <c r="ET120" s="238">
        <f t="shared" si="618"/>
        <v>0</v>
      </c>
      <c r="EU120" s="238">
        <f t="shared" si="618"/>
        <v>0</v>
      </c>
      <c r="EV120" s="238">
        <f t="shared" si="618"/>
        <v>0</v>
      </c>
      <c r="EW120" s="238">
        <f t="shared" si="618"/>
        <v>0</v>
      </c>
      <c r="EX120" s="238">
        <f t="shared" si="618"/>
        <v>0</v>
      </c>
      <c r="EY120" s="238">
        <f>DK120-DP120</f>
        <v>0</v>
      </c>
      <c r="EZ120" s="238">
        <f>DP120-EG120</f>
        <v>0</v>
      </c>
      <c r="FA120" s="238">
        <f>EG120-EX120</f>
        <v>0</v>
      </c>
      <c r="FB120" s="238"/>
      <c r="FC120" s="246">
        <f t="shared" si="474"/>
        <v>0</v>
      </c>
      <c r="FD120" s="244"/>
      <c r="FE120" s="250">
        <f>SUM(FE121:FE125)</f>
        <v>0</v>
      </c>
      <c r="FF120" s="250">
        <f>SUM(FF121:FF125)</f>
        <v>0</v>
      </c>
      <c r="FG120" s="250">
        <f>SUM(FE120:FF120)</f>
        <v>0</v>
      </c>
      <c r="FH120" s="250">
        <f>SUM(FH121:FH125)</f>
        <v>0</v>
      </c>
      <c r="FI120" s="250">
        <f>SUM(FI121:FI125)</f>
        <v>0</v>
      </c>
      <c r="FJ120" s="250">
        <f>SUM(FJ121:FJ125)</f>
        <v>0</v>
      </c>
      <c r="FK120" s="250">
        <f>SUM(FK121:FK125)</f>
        <v>0</v>
      </c>
      <c r="FL120" s="250">
        <f>SUM(FH120-FI120-FJ120+FK120)</f>
        <v>0</v>
      </c>
      <c r="FM120" s="238">
        <f>SUM(FM121:FM126)</f>
        <v>0</v>
      </c>
      <c r="FN120" s="238">
        <f t="shared" ref="FN120:GC120" si="619">SUM(FN121:FN126)</f>
        <v>0</v>
      </c>
      <c r="FO120" s="238">
        <f t="shared" si="619"/>
        <v>0</v>
      </c>
      <c r="FP120" s="238">
        <f t="shared" si="619"/>
        <v>0</v>
      </c>
      <c r="FQ120" s="238">
        <f t="shared" si="619"/>
        <v>0</v>
      </c>
      <c r="FR120" s="238">
        <f t="shared" si="619"/>
        <v>0</v>
      </c>
      <c r="FS120" s="238">
        <f t="shared" si="619"/>
        <v>0</v>
      </c>
      <c r="FT120" s="238">
        <f t="shared" si="619"/>
        <v>0</v>
      </c>
      <c r="FU120" s="238">
        <f t="shared" si="619"/>
        <v>0</v>
      </c>
      <c r="FV120" s="238">
        <f t="shared" si="619"/>
        <v>0</v>
      </c>
      <c r="FW120" s="238">
        <f t="shared" si="619"/>
        <v>0</v>
      </c>
      <c r="FX120" s="238">
        <f t="shared" si="619"/>
        <v>0</v>
      </c>
      <c r="FY120" s="238">
        <f t="shared" si="619"/>
        <v>0</v>
      </c>
      <c r="FZ120" s="238">
        <f t="shared" si="619"/>
        <v>0</v>
      </c>
      <c r="GA120" s="238">
        <f t="shared" si="619"/>
        <v>0</v>
      </c>
      <c r="GB120" s="265">
        <f t="shared" si="476"/>
        <v>0</v>
      </c>
      <c r="GC120" s="238">
        <f t="shared" si="619"/>
        <v>0</v>
      </c>
      <c r="GD120" s="238">
        <f>SUM(GD121:GD126)</f>
        <v>0</v>
      </c>
      <c r="GE120" s="238">
        <f t="shared" ref="GE120:GT120" si="620">SUM(GE121:GE126)</f>
        <v>0</v>
      </c>
      <c r="GF120" s="238">
        <f t="shared" si="620"/>
        <v>0</v>
      </c>
      <c r="GG120" s="238">
        <f t="shared" si="620"/>
        <v>0</v>
      </c>
      <c r="GH120" s="238">
        <f t="shared" si="620"/>
        <v>0</v>
      </c>
      <c r="GI120" s="238">
        <f t="shared" si="620"/>
        <v>0</v>
      </c>
      <c r="GJ120" s="238">
        <f t="shared" si="620"/>
        <v>0</v>
      </c>
      <c r="GK120" s="238">
        <f t="shared" si="620"/>
        <v>0</v>
      </c>
      <c r="GL120" s="238">
        <f t="shared" si="620"/>
        <v>0</v>
      </c>
      <c r="GM120" s="238">
        <f t="shared" si="620"/>
        <v>0</v>
      </c>
      <c r="GN120" s="238">
        <f t="shared" si="620"/>
        <v>0</v>
      </c>
      <c r="GO120" s="238">
        <f t="shared" si="620"/>
        <v>0</v>
      </c>
      <c r="GP120" s="238">
        <f t="shared" si="620"/>
        <v>0</v>
      </c>
      <c r="GQ120" s="238">
        <f t="shared" si="620"/>
        <v>0</v>
      </c>
      <c r="GR120" s="238">
        <f t="shared" si="620"/>
        <v>0</v>
      </c>
      <c r="GS120" s="238">
        <f t="shared" si="620"/>
        <v>0</v>
      </c>
      <c r="GT120" s="238">
        <f t="shared" si="620"/>
        <v>0</v>
      </c>
      <c r="GU120" s="238">
        <f>FG120-FL120</f>
        <v>0</v>
      </c>
      <c r="GV120" s="238">
        <f>FL120-GC120</f>
        <v>0</v>
      </c>
      <c r="GW120" s="238">
        <f>GC120-GT120</f>
        <v>0</v>
      </c>
      <c r="GX120" s="238"/>
      <c r="GY120" s="246">
        <f t="shared" si="480"/>
        <v>0</v>
      </c>
      <c r="GZ120" s="244"/>
      <c r="HA120" s="244"/>
      <c r="HB120" s="238">
        <f>SUM(HB121:HB127)</f>
        <v>0</v>
      </c>
      <c r="HC120" s="238">
        <f t="shared" ref="HC120:HI120" si="621">SUM(HC121:HC127)</f>
        <v>0</v>
      </c>
      <c r="HD120" s="238">
        <f t="shared" si="621"/>
        <v>0</v>
      </c>
      <c r="HE120" s="238">
        <f t="shared" si="621"/>
        <v>0</v>
      </c>
      <c r="HF120" s="238">
        <f t="shared" si="621"/>
        <v>0</v>
      </c>
      <c r="HG120" s="238">
        <f t="shared" si="621"/>
        <v>0</v>
      </c>
      <c r="HH120" s="238">
        <f t="shared" si="621"/>
        <v>0</v>
      </c>
      <c r="HI120" s="238">
        <f t="shared" si="621"/>
        <v>0</v>
      </c>
      <c r="HJ120" s="238">
        <f>SUM(HJ121:HJ126)</f>
        <v>0</v>
      </c>
      <c r="HK120" s="238">
        <f t="shared" ref="HK120:HZ120" si="622">SUM(HK121:HK126)</f>
        <v>0</v>
      </c>
      <c r="HL120" s="238">
        <f t="shared" si="622"/>
        <v>0</v>
      </c>
      <c r="HM120" s="238">
        <f t="shared" si="622"/>
        <v>0</v>
      </c>
      <c r="HN120" s="238">
        <f t="shared" si="622"/>
        <v>0</v>
      </c>
      <c r="HO120" s="238">
        <f t="shared" si="622"/>
        <v>0</v>
      </c>
      <c r="HP120" s="238">
        <f t="shared" si="622"/>
        <v>0</v>
      </c>
      <c r="HQ120" s="238">
        <f t="shared" si="622"/>
        <v>0</v>
      </c>
      <c r="HR120" s="238">
        <f t="shared" si="622"/>
        <v>0</v>
      </c>
      <c r="HS120" s="238">
        <f t="shared" si="622"/>
        <v>0</v>
      </c>
      <c r="HT120" s="238">
        <f t="shared" si="622"/>
        <v>0</v>
      </c>
      <c r="HU120" s="238">
        <f t="shared" si="622"/>
        <v>0</v>
      </c>
      <c r="HV120" s="238">
        <f t="shared" si="622"/>
        <v>0</v>
      </c>
      <c r="HW120" s="238">
        <f t="shared" si="622"/>
        <v>0</v>
      </c>
      <c r="HX120" s="238">
        <f t="shared" si="622"/>
        <v>0</v>
      </c>
      <c r="HY120" s="238">
        <f t="shared" si="622"/>
        <v>0</v>
      </c>
      <c r="HZ120" s="238">
        <f t="shared" si="622"/>
        <v>0</v>
      </c>
      <c r="IA120" s="238">
        <f>SUM(IA121:IA126)</f>
        <v>0</v>
      </c>
      <c r="IB120" s="238">
        <f t="shared" ref="IB120:IQ120" si="623">SUM(IB121:IB126)</f>
        <v>0</v>
      </c>
      <c r="IC120" s="238">
        <f t="shared" si="623"/>
        <v>0</v>
      </c>
      <c r="ID120" s="238">
        <f t="shared" si="623"/>
        <v>0</v>
      </c>
      <c r="IE120" s="238">
        <f t="shared" si="623"/>
        <v>0</v>
      </c>
      <c r="IF120" s="238">
        <f t="shared" si="623"/>
        <v>0</v>
      </c>
      <c r="IG120" s="238">
        <f t="shared" si="623"/>
        <v>0</v>
      </c>
      <c r="IH120" s="238">
        <f t="shared" si="623"/>
        <v>0</v>
      </c>
      <c r="II120" s="238">
        <f t="shared" si="623"/>
        <v>0</v>
      </c>
      <c r="IJ120" s="238">
        <f t="shared" si="623"/>
        <v>0</v>
      </c>
      <c r="IK120" s="238">
        <f t="shared" si="623"/>
        <v>0</v>
      </c>
      <c r="IL120" s="238">
        <f t="shared" si="623"/>
        <v>0</v>
      </c>
      <c r="IM120" s="238">
        <f t="shared" si="623"/>
        <v>0</v>
      </c>
      <c r="IN120" s="238">
        <f t="shared" si="623"/>
        <v>0</v>
      </c>
      <c r="IO120" s="238">
        <f t="shared" si="623"/>
        <v>0</v>
      </c>
      <c r="IP120" s="238">
        <f t="shared" si="623"/>
        <v>0</v>
      </c>
      <c r="IQ120" s="238">
        <f t="shared" si="623"/>
        <v>0</v>
      </c>
      <c r="IR120" s="238">
        <f>HD120-HI120</f>
        <v>0</v>
      </c>
      <c r="IS120" s="238">
        <f>HI120-HZ120</f>
        <v>0</v>
      </c>
      <c r="IT120" s="238">
        <f>HZ120-IQ120</f>
        <v>0</v>
      </c>
      <c r="IU120" s="238"/>
      <c r="IV120" s="246">
        <f t="shared" si="510"/>
        <v>0</v>
      </c>
      <c r="IW120" s="244"/>
      <c r="IX120" s="254">
        <f>SUM(IX121:IX125)</f>
        <v>0</v>
      </c>
      <c r="IY120" s="254">
        <f>SUM(IY121:IY125)</f>
        <v>0</v>
      </c>
      <c r="IZ120" s="254">
        <f>SUM(IX120:IY120)</f>
        <v>0</v>
      </c>
      <c r="JA120" s="254">
        <f>SUM(JA121:JA125)</f>
        <v>0</v>
      </c>
      <c r="JB120" s="254">
        <f>SUM(JB121:JB125)</f>
        <v>0</v>
      </c>
      <c r="JC120" s="254">
        <f>SUM(JC121:JC125)</f>
        <v>0</v>
      </c>
      <c r="JD120" s="254">
        <f>SUM(JD121:JD125)</f>
        <v>0</v>
      </c>
      <c r="JE120" s="254">
        <f>SUM(JA120-JB120-JC120+JD120)</f>
        <v>0</v>
      </c>
      <c r="JF120" s="247">
        <f>SUM(JF121:JF126)</f>
        <v>0</v>
      </c>
      <c r="JG120" s="247">
        <f t="shared" ref="JG120:JV120" si="624">SUM(JG121:JG126)</f>
        <v>0</v>
      </c>
      <c r="JH120" s="247">
        <f t="shared" si="624"/>
        <v>0</v>
      </c>
      <c r="JI120" s="247">
        <f t="shared" si="624"/>
        <v>0</v>
      </c>
      <c r="JJ120" s="247">
        <f t="shared" si="624"/>
        <v>0</v>
      </c>
      <c r="JK120" s="247">
        <f t="shared" si="624"/>
        <v>0</v>
      </c>
      <c r="JL120" s="247">
        <f t="shared" si="624"/>
        <v>0</v>
      </c>
      <c r="JM120" s="247">
        <f t="shared" si="624"/>
        <v>0</v>
      </c>
      <c r="JN120" s="247">
        <f t="shared" si="624"/>
        <v>0</v>
      </c>
      <c r="JO120" s="247">
        <f t="shared" si="624"/>
        <v>0</v>
      </c>
      <c r="JP120" s="247">
        <f t="shared" si="624"/>
        <v>0</v>
      </c>
      <c r="JQ120" s="247">
        <f t="shared" si="624"/>
        <v>0</v>
      </c>
      <c r="JR120" s="247">
        <f t="shared" si="624"/>
        <v>0</v>
      </c>
      <c r="JS120" s="247">
        <f t="shared" si="624"/>
        <v>0</v>
      </c>
      <c r="JT120" s="247">
        <f t="shared" si="624"/>
        <v>0</v>
      </c>
      <c r="JU120" s="247">
        <f t="shared" si="624"/>
        <v>0</v>
      </c>
      <c r="JV120" s="247">
        <f t="shared" si="624"/>
        <v>0</v>
      </c>
      <c r="JW120" s="557">
        <f>SUM(JW121:JW126)</f>
        <v>0</v>
      </c>
      <c r="JX120" s="586"/>
      <c r="JY120" s="587"/>
      <c r="JZ120" s="570">
        <f t="shared" ref="JZ120:KO120" si="625">SUM(JZ121:JZ126)</f>
        <v>0</v>
      </c>
      <c r="KA120" s="247">
        <f t="shared" si="625"/>
        <v>0</v>
      </c>
      <c r="KB120" s="247">
        <f t="shared" si="625"/>
        <v>0</v>
      </c>
      <c r="KC120" s="247"/>
      <c r="KD120" s="247"/>
      <c r="KE120" s="247"/>
      <c r="KF120" s="247">
        <f t="shared" si="625"/>
        <v>0</v>
      </c>
      <c r="KG120" s="247"/>
      <c r="KH120" s="247"/>
      <c r="KI120" s="247"/>
      <c r="KJ120" s="247">
        <f t="shared" si="625"/>
        <v>0</v>
      </c>
      <c r="KK120" s="247">
        <f t="shared" si="625"/>
        <v>0</v>
      </c>
      <c r="KL120" s="247">
        <f t="shared" si="625"/>
        <v>0</v>
      </c>
      <c r="KM120" s="247">
        <f t="shared" si="625"/>
        <v>0</v>
      </c>
      <c r="KN120" s="247">
        <f t="shared" si="625"/>
        <v>0</v>
      </c>
      <c r="KO120" s="247">
        <f t="shared" si="625"/>
        <v>0</v>
      </c>
      <c r="KP120" s="247">
        <f>IZ120-JE120</f>
        <v>0</v>
      </c>
      <c r="KQ120" s="247">
        <f>JE120-JV120</f>
        <v>0</v>
      </c>
      <c r="KR120" s="247">
        <f>JV120-KO120</f>
        <v>0</v>
      </c>
      <c r="KS120" s="248"/>
      <c r="KT120" s="211">
        <f>JV120-KO120</f>
        <v>0</v>
      </c>
      <c r="KU120" s="211"/>
      <c r="KV120" s="211"/>
      <c r="KW120" s="211"/>
      <c r="KX120" s="211"/>
      <c r="KY120" s="211"/>
      <c r="KZ120" s="211"/>
      <c r="LA120" s="211"/>
      <c r="LB120" s="211"/>
      <c r="LC120" s="211"/>
      <c r="LD120" s="211"/>
      <c r="LF120" s="190">
        <f>SUM(LF121:LF125)</f>
        <v>0</v>
      </c>
      <c r="LG120" s="190">
        <f>SUM(LG121:LG125)</f>
        <v>0</v>
      </c>
      <c r="LH120" s="190">
        <f>SUM(LF120:LG120)</f>
        <v>0</v>
      </c>
      <c r="LI120" s="190">
        <f>SUM(LI121:LI125)</f>
        <v>0</v>
      </c>
      <c r="LJ120" s="190">
        <f>SUM(LJ121:LJ125)</f>
        <v>0</v>
      </c>
      <c r="LK120" s="190">
        <f>SUM(LK121:LK125)</f>
        <v>0</v>
      </c>
      <c r="LL120" s="190">
        <f>SUM(LL121:LL125)</f>
        <v>0</v>
      </c>
      <c r="LM120" s="190">
        <f>SUM(LI120-LJ120-LK120+LL120)</f>
        <v>0</v>
      </c>
      <c r="LN120" s="17">
        <f>SUM(LN121:LN126)</f>
        <v>0</v>
      </c>
      <c r="LO120" s="17">
        <f t="shared" ref="LO120:MD120" si="626">SUM(LO121:LO126)</f>
        <v>0</v>
      </c>
      <c r="LP120" s="17">
        <f t="shared" si="626"/>
        <v>0</v>
      </c>
      <c r="LQ120" s="17">
        <f t="shared" si="626"/>
        <v>0</v>
      </c>
      <c r="LR120" s="17">
        <f t="shared" si="626"/>
        <v>0</v>
      </c>
      <c r="LS120" s="17">
        <f t="shared" si="626"/>
        <v>0</v>
      </c>
      <c r="LT120" s="17">
        <f t="shared" si="626"/>
        <v>0</v>
      </c>
      <c r="LU120" s="17">
        <f t="shared" si="626"/>
        <v>0</v>
      </c>
      <c r="LV120" s="17">
        <f t="shared" si="626"/>
        <v>0</v>
      </c>
      <c r="LW120" s="17">
        <f t="shared" si="626"/>
        <v>0</v>
      </c>
      <c r="LX120" s="17">
        <f t="shared" si="626"/>
        <v>0</v>
      </c>
      <c r="LY120" s="17">
        <f t="shared" si="626"/>
        <v>0</v>
      </c>
      <c r="LZ120" s="17">
        <f t="shared" si="626"/>
        <v>0</v>
      </c>
      <c r="MA120" s="17">
        <f t="shared" si="626"/>
        <v>0</v>
      </c>
      <c r="MB120" s="17">
        <f t="shared" si="626"/>
        <v>0</v>
      </c>
      <c r="MC120" s="17">
        <f t="shared" si="626"/>
        <v>0</v>
      </c>
      <c r="MD120" s="17">
        <f t="shared" si="626"/>
        <v>0</v>
      </c>
      <c r="ME120" s="17">
        <f>SUM(ME121:ME126)</f>
        <v>0</v>
      </c>
      <c r="MF120" s="17">
        <f t="shared" ref="MF120:MU120" si="627">SUM(MF121:MF126)</f>
        <v>0</v>
      </c>
      <c r="MG120" s="17">
        <f t="shared" si="627"/>
        <v>0</v>
      </c>
      <c r="MH120" s="17">
        <f t="shared" si="627"/>
        <v>0</v>
      </c>
      <c r="MI120" s="17">
        <f t="shared" si="627"/>
        <v>0</v>
      </c>
      <c r="MJ120" s="17">
        <f t="shared" si="627"/>
        <v>0</v>
      </c>
      <c r="MK120" s="17">
        <f t="shared" si="627"/>
        <v>0</v>
      </c>
      <c r="ML120" s="17">
        <f t="shared" si="627"/>
        <v>0</v>
      </c>
      <c r="MM120" s="17">
        <f t="shared" si="627"/>
        <v>0</v>
      </c>
      <c r="MN120" s="17">
        <f t="shared" si="627"/>
        <v>0</v>
      </c>
      <c r="MO120" s="17">
        <f t="shared" si="627"/>
        <v>0</v>
      </c>
      <c r="MP120" s="17">
        <f t="shared" si="627"/>
        <v>0</v>
      </c>
      <c r="MQ120" s="17">
        <f t="shared" si="627"/>
        <v>0</v>
      </c>
      <c r="MR120" s="17">
        <f t="shared" si="627"/>
        <v>0</v>
      </c>
      <c r="MS120" s="17">
        <f t="shared" si="627"/>
        <v>0</v>
      </c>
      <c r="MT120" s="17">
        <f t="shared" si="627"/>
        <v>0</v>
      </c>
      <c r="MU120" s="17">
        <f t="shared" si="627"/>
        <v>0</v>
      </c>
      <c r="MV120" s="17">
        <f>LH120-LM120</f>
        <v>0</v>
      </c>
      <c r="MW120" s="17">
        <f>LM120-MD120</f>
        <v>0</v>
      </c>
      <c r="MX120" s="17">
        <f>MD120-MU120</f>
        <v>0</v>
      </c>
      <c r="MY120" s="17"/>
      <c r="MZ120" s="115">
        <f t="shared" si="485"/>
        <v>0</v>
      </c>
      <c r="NB120" s="190">
        <f>SUM(NB121:NB125)</f>
        <v>0</v>
      </c>
      <c r="NC120" s="190">
        <f>SUM(NC121:NC125)</f>
        <v>0</v>
      </c>
      <c r="ND120" s="190">
        <f>SUM(NB120:NC120)</f>
        <v>0</v>
      </c>
      <c r="NE120" s="190">
        <f>SUM(NE121:NE125)</f>
        <v>0</v>
      </c>
      <c r="NF120" s="190">
        <f>SUM(NF121:NF125)</f>
        <v>0</v>
      </c>
      <c r="NG120" s="190">
        <f>SUM(NG121:NG125)</f>
        <v>0</v>
      </c>
      <c r="NH120" s="190">
        <f>SUM(NH121:NH125)</f>
        <v>0</v>
      </c>
      <c r="NI120" s="190">
        <f>SUM(NE120-NF120-NG120+NH120)</f>
        <v>0</v>
      </c>
      <c r="NJ120" s="17">
        <f>SUM(NJ121:NJ126)</f>
        <v>0</v>
      </c>
      <c r="NK120" s="17">
        <f t="shared" ref="NK120:NZ120" si="628">SUM(NK121:NK126)</f>
        <v>0</v>
      </c>
      <c r="NL120" s="17">
        <f t="shared" si="628"/>
        <v>0</v>
      </c>
      <c r="NM120" s="17">
        <f t="shared" si="628"/>
        <v>0</v>
      </c>
      <c r="NN120" s="17">
        <f t="shared" si="628"/>
        <v>0</v>
      </c>
      <c r="NO120" s="17">
        <f t="shared" si="628"/>
        <v>0</v>
      </c>
      <c r="NP120" s="17">
        <f t="shared" si="628"/>
        <v>0</v>
      </c>
      <c r="NQ120" s="17">
        <f t="shared" si="628"/>
        <v>0</v>
      </c>
      <c r="NR120" s="17">
        <f t="shared" si="628"/>
        <v>0</v>
      </c>
      <c r="NS120" s="17">
        <f t="shared" si="628"/>
        <v>0</v>
      </c>
      <c r="NT120" s="17">
        <f t="shared" si="628"/>
        <v>0</v>
      </c>
      <c r="NU120" s="17">
        <f t="shared" si="628"/>
        <v>0</v>
      </c>
      <c r="NV120" s="17">
        <f t="shared" si="628"/>
        <v>0</v>
      </c>
      <c r="NW120" s="17">
        <f t="shared" si="628"/>
        <v>0</v>
      </c>
      <c r="NX120" s="17">
        <f t="shared" si="628"/>
        <v>0</v>
      </c>
      <c r="NY120" s="17">
        <f t="shared" si="628"/>
        <v>0</v>
      </c>
      <c r="NZ120" s="17">
        <f t="shared" si="628"/>
        <v>0</v>
      </c>
      <c r="OA120" s="17">
        <f>SUM(OA121:OA126)</f>
        <v>0</v>
      </c>
      <c r="OB120" s="17">
        <f t="shared" ref="OB120:OQ120" si="629">SUM(OB121:OB126)</f>
        <v>0</v>
      </c>
      <c r="OC120" s="17">
        <f t="shared" si="629"/>
        <v>0</v>
      </c>
      <c r="OD120" s="17">
        <f t="shared" si="629"/>
        <v>0</v>
      </c>
      <c r="OE120" s="17">
        <f t="shared" si="629"/>
        <v>0</v>
      </c>
      <c r="OF120" s="17">
        <f t="shared" si="629"/>
        <v>0</v>
      </c>
      <c r="OG120" s="17">
        <f t="shared" si="629"/>
        <v>0</v>
      </c>
      <c r="OH120" s="17">
        <f t="shared" si="629"/>
        <v>0</v>
      </c>
      <c r="OI120" s="17">
        <f t="shared" si="629"/>
        <v>0</v>
      </c>
      <c r="OJ120" s="17">
        <f t="shared" si="629"/>
        <v>0</v>
      </c>
      <c r="OK120" s="17">
        <f t="shared" si="629"/>
        <v>0</v>
      </c>
      <c r="OL120" s="17">
        <f t="shared" si="629"/>
        <v>0</v>
      </c>
      <c r="OM120" s="17">
        <f t="shared" si="629"/>
        <v>0</v>
      </c>
      <c r="ON120" s="17">
        <f t="shared" si="629"/>
        <v>0</v>
      </c>
      <c r="OO120" s="17">
        <f t="shared" si="629"/>
        <v>0</v>
      </c>
      <c r="OP120" s="17">
        <f t="shared" si="629"/>
        <v>0</v>
      </c>
      <c r="OQ120" s="17">
        <f t="shared" si="629"/>
        <v>0</v>
      </c>
      <c r="OR120" s="17">
        <f>ND120-NI120</f>
        <v>0</v>
      </c>
      <c r="OS120" s="17">
        <f>NI120-NZ120</f>
        <v>0</v>
      </c>
      <c r="OT120" s="17">
        <f>NZ120-OQ120</f>
        <v>0</v>
      </c>
      <c r="OU120" s="17"/>
      <c r="OV120" s="115">
        <f t="shared" si="515"/>
        <v>0</v>
      </c>
      <c r="OX120" s="190">
        <f>SUM(OX121:OX125)</f>
        <v>0</v>
      </c>
      <c r="OY120" s="17">
        <f>SUM(OY121:OY127)</f>
        <v>0</v>
      </c>
      <c r="OZ120" s="17">
        <f>SUM(OX120:OY120)</f>
        <v>0</v>
      </c>
      <c r="PA120" s="17">
        <f t="shared" ref="PA120:PV120" si="630">SUM(PA121:PA126)</f>
        <v>0</v>
      </c>
      <c r="PB120" s="17">
        <f t="shared" si="630"/>
        <v>0</v>
      </c>
      <c r="PC120" s="17">
        <f t="shared" si="630"/>
        <v>0</v>
      </c>
      <c r="PD120" s="17">
        <f t="shared" si="630"/>
        <v>0</v>
      </c>
      <c r="PE120" s="17">
        <f t="shared" si="630"/>
        <v>0</v>
      </c>
      <c r="PF120" s="17">
        <f t="shared" si="630"/>
        <v>0</v>
      </c>
      <c r="PG120" s="17">
        <f t="shared" si="630"/>
        <v>0</v>
      </c>
      <c r="PH120" s="17">
        <f t="shared" si="630"/>
        <v>0</v>
      </c>
      <c r="PI120" s="17">
        <f t="shared" si="630"/>
        <v>0</v>
      </c>
      <c r="PJ120" s="17">
        <f t="shared" si="630"/>
        <v>0</v>
      </c>
      <c r="PK120" s="17">
        <f t="shared" si="630"/>
        <v>0</v>
      </c>
      <c r="PL120" s="17">
        <f t="shared" si="630"/>
        <v>0</v>
      </c>
      <c r="PM120" s="17">
        <f t="shared" si="630"/>
        <v>0</v>
      </c>
      <c r="PN120" s="17">
        <f t="shared" si="630"/>
        <v>0</v>
      </c>
      <c r="PO120" s="17">
        <f t="shared" si="630"/>
        <v>0</v>
      </c>
      <c r="PP120" s="17">
        <f t="shared" si="630"/>
        <v>0</v>
      </c>
      <c r="PQ120" s="17">
        <f t="shared" si="630"/>
        <v>0</v>
      </c>
      <c r="PR120" s="17">
        <f t="shared" si="630"/>
        <v>0</v>
      </c>
      <c r="PS120" s="17">
        <f t="shared" si="630"/>
        <v>0</v>
      </c>
      <c r="PT120" s="17">
        <f t="shared" si="630"/>
        <v>0</v>
      </c>
      <c r="PU120" s="17">
        <f t="shared" si="630"/>
        <v>0</v>
      </c>
      <c r="PV120" s="17">
        <f t="shared" si="630"/>
        <v>0</v>
      </c>
      <c r="PW120" s="17">
        <f>SUM(PW121:PW126)</f>
        <v>0</v>
      </c>
      <c r="PX120" s="17">
        <f t="shared" ref="PX120:QM120" si="631">SUM(PX121:PX126)</f>
        <v>0</v>
      </c>
      <c r="PY120" s="17">
        <f t="shared" si="631"/>
        <v>0</v>
      </c>
      <c r="PZ120" s="17">
        <f t="shared" si="631"/>
        <v>0</v>
      </c>
      <c r="QA120" s="17">
        <f t="shared" si="631"/>
        <v>0</v>
      </c>
      <c r="QB120" s="17">
        <f t="shared" si="631"/>
        <v>0</v>
      </c>
      <c r="QC120" s="17">
        <f t="shared" si="631"/>
        <v>0</v>
      </c>
      <c r="QD120" s="17">
        <f t="shared" si="631"/>
        <v>0</v>
      </c>
      <c r="QE120" s="17">
        <f t="shared" si="631"/>
        <v>0</v>
      </c>
      <c r="QF120" s="17">
        <f t="shared" si="631"/>
        <v>0</v>
      </c>
      <c r="QG120" s="17">
        <f t="shared" si="631"/>
        <v>0</v>
      </c>
      <c r="QH120" s="17">
        <f t="shared" si="631"/>
        <v>0</v>
      </c>
      <c r="QI120" s="17">
        <f t="shared" si="631"/>
        <v>0</v>
      </c>
      <c r="QJ120" s="17">
        <f t="shared" si="631"/>
        <v>0</v>
      </c>
      <c r="QK120" s="17">
        <f t="shared" si="631"/>
        <v>0</v>
      </c>
      <c r="QL120" s="17">
        <f t="shared" si="631"/>
        <v>0</v>
      </c>
      <c r="QM120" s="17">
        <f t="shared" si="631"/>
        <v>0</v>
      </c>
      <c r="QN120" s="17">
        <f>OZ120-PE120</f>
        <v>0</v>
      </c>
      <c r="QO120" s="17">
        <f>PE120-PV120</f>
        <v>0</v>
      </c>
      <c r="QP120" s="17">
        <f>PV120-QM120</f>
        <v>0</v>
      </c>
      <c r="QQ120" s="17"/>
      <c r="QR120" s="115">
        <f t="shared" si="486"/>
        <v>0</v>
      </c>
      <c r="QT120" s="190">
        <f>SUM(QT121:QT125)</f>
        <v>0</v>
      </c>
      <c r="QU120" s="190">
        <f>SUM(QU121:QU125)</f>
        <v>0</v>
      </c>
      <c r="QV120" s="190">
        <f>SUM(QT120:QU120)</f>
        <v>0</v>
      </c>
      <c r="QW120" s="190">
        <f>SUM(QW121:QW125)</f>
        <v>0</v>
      </c>
      <c r="QX120" s="190">
        <f>SUM(QX121:QX125)</f>
        <v>0</v>
      </c>
      <c r="QY120" s="190">
        <f>SUM(QY121:QY125)</f>
        <v>0</v>
      </c>
      <c r="QZ120" s="190">
        <f>SUM(QZ121:QZ125)</f>
        <v>0</v>
      </c>
      <c r="RA120" s="190">
        <f>SUM(QW120-QX120-QY120+QZ120)</f>
        <v>0</v>
      </c>
      <c r="RB120" s="17">
        <f>SUM(RB121:RB126)</f>
        <v>0</v>
      </c>
      <c r="RC120" s="17">
        <f t="shared" ref="RC120:RR120" si="632">SUM(RC121:RC126)</f>
        <v>0</v>
      </c>
      <c r="RD120" s="17">
        <f t="shared" si="632"/>
        <v>0</v>
      </c>
      <c r="RE120" s="17">
        <f t="shared" si="632"/>
        <v>0</v>
      </c>
      <c r="RF120" s="17">
        <f t="shared" si="632"/>
        <v>0</v>
      </c>
      <c r="RG120" s="17">
        <f t="shared" si="632"/>
        <v>0</v>
      </c>
      <c r="RH120" s="17">
        <f t="shared" si="632"/>
        <v>0</v>
      </c>
      <c r="RI120" s="17">
        <f t="shared" si="632"/>
        <v>0</v>
      </c>
      <c r="RJ120" s="17">
        <f t="shared" si="632"/>
        <v>0</v>
      </c>
      <c r="RK120" s="17">
        <f t="shared" si="632"/>
        <v>0</v>
      </c>
      <c r="RL120" s="17">
        <f t="shared" si="632"/>
        <v>0</v>
      </c>
      <c r="RM120" s="17">
        <f t="shared" si="632"/>
        <v>0</v>
      </c>
      <c r="RN120" s="17">
        <f t="shared" si="632"/>
        <v>0</v>
      </c>
      <c r="RO120" s="17">
        <f t="shared" si="632"/>
        <v>0</v>
      </c>
      <c r="RP120" s="17">
        <f t="shared" si="632"/>
        <v>0</v>
      </c>
      <c r="RQ120" s="17">
        <f t="shared" si="632"/>
        <v>0</v>
      </c>
      <c r="RR120" s="17">
        <f t="shared" si="632"/>
        <v>0</v>
      </c>
      <c r="RS120" s="17">
        <f>SUM(RS121:RS126)</f>
        <v>0</v>
      </c>
      <c r="RT120" s="17">
        <f t="shared" ref="RT120:SI120" si="633">SUM(RT121:RT126)</f>
        <v>0</v>
      </c>
      <c r="RU120" s="17">
        <f t="shared" si="633"/>
        <v>0</v>
      </c>
      <c r="RV120" s="17">
        <f t="shared" si="633"/>
        <v>0</v>
      </c>
      <c r="RW120" s="17">
        <f t="shared" si="633"/>
        <v>0</v>
      </c>
      <c r="RX120" s="17">
        <f t="shared" si="633"/>
        <v>0</v>
      </c>
      <c r="RY120" s="17">
        <f t="shared" si="633"/>
        <v>0</v>
      </c>
      <c r="RZ120" s="17">
        <f t="shared" si="633"/>
        <v>0</v>
      </c>
      <c r="SA120" s="17">
        <f t="shared" si="633"/>
        <v>0</v>
      </c>
      <c r="SB120" s="17">
        <f t="shared" si="633"/>
        <v>0</v>
      </c>
      <c r="SC120" s="17">
        <f t="shared" si="633"/>
        <v>0</v>
      </c>
      <c r="SD120" s="17">
        <f t="shared" si="633"/>
        <v>0</v>
      </c>
      <c r="SE120" s="17">
        <f t="shared" si="633"/>
        <v>0</v>
      </c>
      <c r="SF120" s="17">
        <f t="shared" si="633"/>
        <v>0</v>
      </c>
      <c r="SG120" s="17">
        <f t="shared" si="633"/>
        <v>0</v>
      </c>
      <c r="SH120" s="17">
        <f t="shared" si="633"/>
        <v>0</v>
      </c>
      <c r="SI120" s="17">
        <f t="shared" si="633"/>
        <v>0</v>
      </c>
      <c r="SJ120" s="17">
        <f>QV120-RA120</f>
        <v>0</v>
      </c>
      <c r="SK120" s="17">
        <f>RA120-RR120</f>
        <v>0</v>
      </c>
      <c r="SL120" s="17">
        <f>RR120-SI120</f>
        <v>0</v>
      </c>
      <c r="SM120" s="17"/>
      <c r="SN120" s="115">
        <f t="shared" si="487"/>
        <v>0</v>
      </c>
      <c r="SP120" s="190">
        <f>SUM(SP121:SP125)</f>
        <v>0</v>
      </c>
      <c r="SQ120" s="190">
        <f>SUM(SQ121:SQ125)</f>
        <v>0</v>
      </c>
      <c r="SR120" s="194">
        <f t="shared" si="572"/>
        <v>0</v>
      </c>
      <c r="SS120" s="193">
        <f t="shared" si="573"/>
        <v>0</v>
      </c>
      <c r="ST120" s="193"/>
      <c r="SU120" s="193"/>
      <c r="SV120" s="193"/>
      <c r="SW120" s="194">
        <f t="shared" si="574"/>
        <v>0</v>
      </c>
      <c r="SX120" s="17">
        <f>SUM(SX121:SX126)</f>
        <v>0</v>
      </c>
      <c r="SY120" s="17">
        <f t="shared" ref="SY120:TN120" si="634">SUM(SY121:SY126)</f>
        <v>0</v>
      </c>
      <c r="SZ120" s="17">
        <f t="shared" si="634"/>
        <v>0</v>
      </c>
      <c r="TA120" s="17">
        <f t="shared" si="634"/>
        <v>0</v>
      </c>
      <c r="TB120" s="17">
        <f t="shared" si="634"/>
        <v>0</v>
      </c>
      <c r="TC120" s="17">
        <f t="shared" si="634"/>
        <v>0</v>
      </c>
      <c r="TD120" s="17">
        <f t="shared" si="634"/>
        <v>0</v>
      </c>
      <c r="TE120" s="17">
        <f t="shared" si="634"/>
        <v>0</v>
      </c>
      <c r="TF120" s="17">
        <f t="shared" si="634"/>
        <v>0</v>
      </c>
      <c r="TG120" s="17">
        <f t="shared" si="634"/>
        <v>0</v>
      </c>
      <c r="TH120" s="17">
        <f t="shared" si="634"/>
        <v>0</v>
      </c>
      <c r="TI120" s="17">
        <f t="shared" si="634"/>
        <v>0</v>
      </c>
      <c r="TJ120" s="17">
        <f t="shared" si="634"/>
        <v>0</v>
      </c>
      <c r="TK120" s="17">
        <f t="shared" si="634"/>
        <v>0</v>
      </c>
      <c r="TL120" s="17">
        <f t="shared" si="634"/>
        <v>0</v>
      </c>
      <c r="TM120" s="17">
        <f t="shared" si="634"/>
        <v>0</v>
      </c>
      <c r="TN120" s="17">
        <f t="shared" si="634"/>
        <v>0</v>
      </c>
      <c r="TO120" s="17">
        <f>SUM(TO121:TO126)</f>
        <v>0</v>
      </c>
      <c r="TP120" s="17">
        <f t="shared" ref="TP120:UE120" si="635">SUM(TP121:TP126)</f>
        <v>0</v>
      </c>
      <c r="TQ120" s="17">
        <f t="shared" si="635"/>
        <v>0</v>
      </c>
      <c r="TR120" s="17">
        <f t="shared" si="635"/>
        <v>0</v>
      </c>
      <c r="TS120" s="17">
        <f t="shared" si="635"/>
        <v>0</v>
      </c>
      <c r="TT120" s="17">
        <f t="shared" si="635"/>
        <v>0</v>
      </c>
      <c r="TU120" s="17">
        <f t="shared" si="635"/>
        <v>0</v>
      </c>
      <c r="TV120" s="17">
        <f t="shared" si="635"/>
        <v>0</v>
      </c>
      <c r="TW120" s="17">
        <f t="shared" si="635"/>
        <v>0</v>
      </c>
      <c r="TX120" s="17">
        <f t="shared" si="635"/>
        <v>0</v>
      </c>
      <c r="TY120" s="17">
        <f t="shared" si="635"/>
        <v>0</v>
      </c>
      <c r="TZ120" s="17">
        <f t="shared" si="635"/>
        <v>0</v>
      </c>
      <c r="UA120" s="17">
        <f t="shared" si="635"/>
        <v>0</v>
      </c>
      <c r="UB120" s="17">
        <f t="shared" si="635"/>
        <v>0</v>
      </c>
      <c r="UC120" s="17">
        <f t="shared" si="635"/>
        <v>0</v>
      </c>
      <c r="UD120" s="17">
        <f t="shared" si="635"/>
        <v>0</v>
      </c>
      <c r="UE120" s="17">
        <f t="shared" si="635"/>
        <v>0</v>
      </c>
      <c r="UF120" s="17">
        <f>SR120-SW120</f>
        <v>0</v>
      </c>
      <c r="UG120" s="17">
        <f>SW120-TN120</f>
        <v>0</v>
      </c>
      <c r="UH120" s="17">
        <f>TN120-UE120</f>
        <v>0</v>
      </c>
      <c r="UI120" s="17"/>
      <c r="UJ120" s="194"/>
      <c r="UK120" s="115">
        <f t="shared" si="488"/>
        <v>0</v>
      </c>
      <c r="UL120" s="115">
        <f>CK120+EG120+GC120+HZ120+JV120+MD120+NZ120+PV120+RR120+TN120</f>
        <v>0</v>
      </c>
      <c r="UM120" s="115">
        <f>UL120-AF120</f>
        <v>0</v>
      </c>
      <c r="UN120" s="115">
        <f>DB120+EX120+GT120+IQ120+KO120+MU120+OQ120+QM120+SI120+UE120</f>
        <v>0</v>
      </c>
      <c r="UO120" s="115">
        <f>UN120-AW120</f>
        <v>0</v>
      </c>
      <c r="UP120" s="115"/>
      <c r="UQ120" s="115"/>
      <c r="UR120" s="115">
        <f>BU120+DQ120+FM120+HJ120+JF120+LN120+NJ120+PF120+RB120+SX120</f>
        <v>0</v>
      </c>
      <c r="US120" s="115">
        <f>UR120-P120</f>
        <v>0</v>
      </c>
      <c r="UT120" s="115"/>
      <c r="UU120" s="115"/>
      <c r="UV120" s="115"/>
      <c r="UW120" s="115" t="e">
        <f>SUM(UW44:UW119)</f>
        <v>#REF!</v>
      </c>
      <c r="UX120" s="115" t="e">
        <f>SUM(UX44:UX119)</f>
        <v>#REF!</v>
      </c>
      <c r="UY120" s="115"/>
      <c r="UZ120" s="115"/>
      <c r="VA120" s="115"/>
      <c r="VB120" s="17">
        <f>SUM(VB121:VB126)</f>
        <v>0</v>
      </c>
      <c r="VC120" s="17">
        <f t="shared" ref="VC120:VI120" si="636">SUM(VC121:VC126)</f>
        <v>0</v>
      </c>
      <c r="VD120" s="17">
        <f t="shared" si="636"/>
        <v>0</v>
      </c>
      <c r="VE120" s="17">
        <f t="shared" si="636"/>
        <v>0</v>
      </c>
      <c r="VF120" s="17">
        <f t="shared" si="636"/>
        <v>0</v>
      </c>
      <c r="VG120" s="17">
        <f t="shared" si="636"/>
        <v>0</v>
      </c>
      <c r="VH120" s="17">
        <f t="shared" si="636"/>
        <v>0</v>
      </c>
      <c r="VI120" s="17">
        <f t="shared" si="636"/>
        <v>0</v>
      </c>
      <c r="VJ120" s="17">
        <f>SUM(VJ121:VJ126)</f>
        <v>0</v>
      </c>
      <c r="VK120" s="17">
        <f t="shared" ref="VK120:VZ120" si="637">SUM(VK121:VK126)</f>
        <v>0</v>
      </c>
      <c r="VL120" s="17">
        <f t="shared" si="637"/>
        <v>0</v>
      </c>
      <c r="VM120" s="17">
        <f t="shared" si="637"/>
        <v>0</v>
      </c>
      <c r="VN120" s="17">
        <f t="shared" si="637"/>
        <v>0</v>
      </c>
      <c r="VO120" s="17">
        <f t="shared" si="637"/>
        <v>0</v>
      </c>
      <c r="VP120" s="17">
        <f t="shared" si="637"/>
        <v>0</v>
      </c>
      <c r="VQ120" s="17">
        <f t="shared" si="637"/>
        <v>0</v>
      </c>
      <c r="VR120" s="17">
        <f t="shared" si="637"/>
        <v>0</v>
      </c>
      <c r="VS120" s="17">
        <f t="shared" si="637"/>
        <v>0</v>
      </c>
      <c r="VT120" s="17">
        <f t="shared" si="637"/>
        <v>0</v>
      </c>
      <c r="VU120" s="17">
        <f t="shared" si="637"/>
        <v>0</v>
      </c>
      <c r="VV120" s="17">
        <f t="shared" si="637"/>
        <v>0</v>
      </c>
      <c r="VW120" s="17">
        <f t="shared" si="637"/>
        <v>0</v>
      </c>
      <c r="VX120" s="17">
        <f t="shared" si="637"/>
        <v>0</v>
      </c>
      <c r="VY120" s="17">
        <f t="shared" si="637"/>
        <v>0</v>
      </c>
      <c r="VZ120" s="127">
        <f t="shared" si="637"/>
        <v>0</v>
      </c>
      <c r="WA120" s="190">
        <f>SUM(WA121:WA125)</f>
        <v>0</v>
      </c>
      <c r="WB120" s="190">
        <f>SUM(WB121:WB125)</f>
        <v>0</v>
      </c>
      <c r="WC120" s="190">
        <f>SUM(WC121:WC125)</f>
        <v>0</v>
      </c>
      <c r="WD120" s="194">
        <f t="shared" si="419"/>
        <v>0</v>
      </c>
      <c r="WE120" s="190">
        <f>SUM(WE121:WE125)</f>
        <v>0</v>
      </c>
      <c r="WF120" s="190">
        <f>SUM(WF121:WF125)</f>
        <v>0</v>
      </c>
      <c r="WG120" s="190">
        <f>SUM(WG121:WG125)</f>
        <v>0</v>
      </c>
      <c r="WH120" s="190">
        <f>SUM(WE120:WG120)</f>
        <v>0</v>
      </c>
      <c r="WI120" s="190">
        <f>SUM(WI121:WI125)</f>
        <v>0</v>
      </c>
      <c r="WJ120" s="190">
        <f>SUM(WJ121:WJ125)</f>
        <v>0</v>
      </c>
      <c r="WK120" s="190">
        <f>SUM(WK121:WK125)</f>
        <v>0</v>
      </c>
      <c r="WL120" s="190">
        <f>SUM(WI120:WK120)</f>
        <v>0</v>
      </c>
      <c r="WM120" s="190">
        <f>SUM(WM121:WM125)</f>
        <v>0</v>
      </c>
      <c r="WN120" s="190">
        <f>SUM(WN121:WN125)</f>
        <v>0</v>
      </c>
      <c r="WO120" s="190">
        <f>SUM(WO121:WO125)</f>
        <v>0</v>
      </c>
      <c r="WP120" s="190">
        <f>SUM(WM120:WO120)</f>
        <v>0</v>
      </c>
      <c r="WQ120" s="137">
        <f>SUM(WP120,WL120,WH120,WD120,VZ120,VU120)</f>
        <v>0</v>
      </c>
      <c r="WR120" s="129">
        <f t="shared" si="600"/>
        <v>0</v>
      </c>
      <c r="WS120" s="129">
        <f>VI120-VZ120</f>
        <v>0</v>
      </c>
      <c r="WT120" s="17">
        <f>VZ120-WQ120</f>
        <v>0</v>
      </c>
      <c r="WU120" s="17"/>
      <c r="WV120" s="115">
        <f t="shared" si="526"/>
        <v>0</v>
      </c>
      <c r="WY120" s="115">
        <f>VI120-BT120-DP120-FL120-HI120-JE120-LM120-NI120-PE120-RA120-SW120</f>
        <v>0</v>
      </c>
      <c r="WZ120" s="115">
        <f>VD120-BO120-DK120-FG120-HD120-IZ120-LH120-ND120-OZ120-QV120-SR120</f>
        <v>0</v>
      </c>
    </row>
    <row r="121" spans="1:624" s="116" customFormat="1" ht="13.5" hidden="1" x14ac:dyDescent="0.25">
      <c r="A121" s="444"/>
      <c r="B121" s="416" t="s">
        <v>215</v>
      </c>
      <c r="C121" s="415"/>
      <c r="D121" s="415"/>
      <c r="E121" s="415"/>
      <c r="F121" s="249"/>
      <c r="G121" s="263" t="s">
        <v>216</v>
      </c>
      <c r="H121" s="250">
        <f>BM121+DI121+FE121+HB121+IX121+LF121+NB121+OX121+QT121+SP121</f>
        <v>0</v>
      </c>
      <c r="I121" s="250">
        <f>BN121+DJ121+FF121+HC121+IY121+LG121+NC121+OY121+QU121+SQ121</f>
        <v>0</v>
      </c>
      <c r="J121" s="238">
        <f t="shared" ref="J121:J126" si="638">SUM(H121:I121)</f>
        <v>0</v>
      </c>
      <c r="K121" s="250">
        <f t="shared" si="537"/>
        <v>0</v>
      </c>
      <c r="L121" s="250"/>
      <c r="M121" s="250"/>
      <c r="N121" s="250"/>
      <c r="O121" s="238">
        <f t="shared" si="538"/>
        <v>0</v>
      </c>
      <c r="P121" s="250">
        <f>BU121+DQ121+FM121+HJ121+JF121+LN121+NJ121+PF121+RB121+SX121</f>
        <v>0</v>
      </c>
      <c r="Q121" s="250">
        <f>BV121+DR121+FN121+HK121+JG121+LO121+NK121+PG121+RC121+SY121</f>
        <v>0</v>
      </c>
      <c r="R121" s="250">
        <f>BW121+DS121+FO121+HL121+JH121+LP121+NL121+PH121+RD121+SZ121</f>
        <v>0</v>
      </c>
      <c r="S121" s="238">
        <f t="shared" ref="S121:S127" si="639">SUM(P121:R121)</f>
        <v>0</v>
      </c>
      <c r="T121" s="250">
        <f>BY121+DU121+FQ121+HN121+JJ121+LR121+NN121+PJ121+RF121+TB121</f>
        <v>0</v>
      </c>
      <c r="U121" s="250">
        <f>BZ121+DV121+FR121+HO121+JK121+LS121+NO121+PK121+RG121+TC121</f>
        <v>0</v>
      </c>
      <c r="V121" s="250">
        <f>CA121+DW121+FS121+HP121+JL121+LT121+NP121+PL121+RH121+TD121</f>
        <v>0</v>
      </c>
      <c r="W121" s="238">
        <f t="shared" ref="W121:W127" si="640">SUM(T121:V121)</f>
        <v>0</v>
      </c>
      <c r="X121" s="250">
        <f>CC121+DY121+FU121+HR121+JN121+LV121+NR121+PN121+RJ121+TF121</f>
        <v>0</v>
      </c>
      <c r="Y121" s="250">
        <f>CD121+DZ121+FV121+HS121+JO121+LW121+NS121+PO121+RK121+TG121</f>
        <v>0</v>
      </c>
      <c r="Z121" s="250">
        <f>CE121+EA121+FW121+HT121+JP121+LX121+NT121+PP121+RL121+TH121</f>
        <v>0</v>
      </c>
      <c r="AA121" s="238">
        <f t="shared" ref="AA121:AA127" si="641">SUM(X121:Z121)</f>
        <v>0</v>
      </c>
      <c r="AB121" s="250">
        <f>CG121+EC121+FY121+HV121+JR121+LZ121+NV121+PR121+RN121+TJ121</f>
        <v>0</v>
      </c>
      <c r="AC121" s="250">
        <f>CH121+ED121+FZ121+HW121+JS121+MA121+NW121+PS121+RO121+TK121</f>
        <v>0</v>
      </c>
      <c r="AD121" s="250">
        <f>CI121+EE121+GA121+HX121+JT121+MB121+NX121+PT121+RP121+TL121</f>
        <v>0</v>
      </c>
      <c r="AE121" s="250">
        <f t="shared" ref="AE121:AE127" si="642">SUM(AB121:AD121)</f>
        <v>0</v>
      </c>
      <c r="AF121" s="238">
        <f t="shared" si="527"/>
        <v>0</v>
      </c>
      <c r="AG121" s="250">
        <f>CL121+EH121+GD121+IA121+JW121+ME121+OA121+PW121+RS121+TO121</f>
        <v>0</v>
      </c>
      <c r="AH121" s="250">
        <f>CM121+EI121+GE121+IB121+JZ121+MF121+OB121+PX121+RT121+TP121</f>
        <v>0</v>
      </c>
      <c r="AI121" s="250">
        <f>CN121+EJ121+GF121+IC121+KA121+MG121+OC121+PY121+RU121+TQ121</f>
        <v>0</v>
      </c>
      <c r="AJ121" s="238">
        <f t="shared" ref="AJ121:AJ127" si="643">SUM(AG121:AI121)</f>
        <v>0</v>
      </c>
      <c r="AK121" s="250">
        <f>CP121+EL121+GH121+IE121+KC121+MI121+OE121+QA121+RW121+TS121</f>
        <v>0</v>
      </c>
      <c r="AL121" s="250">
        <f>CQ121+EM121+GI121+IF121+KD121+MJ121+OF121+QB121+RX121+TT121</f>
        <v>0</v>
      </c>
      <c r="AM121" s="250">
        <f>CR121+EN121+GJ121+IG121+KE121+MK121+OG121+QC121+RY121+TU121</f>
        <v>0</v>
      </c>
      <c r="AN121" s="238">
        <f t="shared" ref="AN121:AN127" si="644">SUM(AK121:AM121)</f>
        <v>0</v>
      </c>
      <c r="AO121" s="250">
        <f>CT121+EP121+GL121+II121+KG121+MM121+OI121+QE121+SA121+TW121</f>
        <v>0</v>
      </c>
      <c r="AP121" s="250">
        <f>CU121+EQ121+GM121+IJ121+KH121+MN121+OJ121+QF121+SB121+TX121</f>
        <v>0</v>
      </c>
      <c r="AQ121" s="250">
        <f>CV121+ER121+GN121+IK121+KI121+MO121+OK121+QG121+SC121+TY121</f>
        <v>0</v>
      </c>
      <c r="AR121" s="238">
        <f t="shared" ref="AR121:AR127" si="645">SUM(AO121:AQ121)</f>
        <v>0</v>
      </c>
      <c r="AS121" s="250">
        <f>CX121+ET121+GP121+IM121+KK121+MQ121+OM121+QI121+SE121+UA121</f>
        <v>0</v>
      </c>
      <c r="AT121" s="250">
        <f>CY121+EU121+GQ121+IN121+KL121+MR121+ON121+QJ121+SF121+UB121</f>
        <v>0</v>
      </c>
      <c r="AU121" s="250">
        <f>CZ121+EV121+GR121+IO121+KM121+MS121+OO121+QK121+SG121+UC121</f>
        <v>0</v>
      </c>
      <c r="AV121" s="238">
        <f t="shared" si="499"/>
        <v>0</v>
      </c>
      <c r="AW121" s="238">
        <f t="shared" ref="AW121:AW127" si="646">SUM(AV121,AR121,AN121,AJ121)</f>
        <v>0</v>
      </c>
      <c r="AX121" s="250">
        <f t="shared" si="461"/>
        <v>0</v>
      </c>
      <c r="AY121" s="238">
        <f t="shared" si="529"/>
        <v>0</v>
      </c>
      <c r="AZ121" s="238">
        <f>DE121+FA121+GW121+IT121+KR121+MX121+OT121+QP121+SL121+UH121</f>
        <v>0</v>
      </c>
      <c r="BA121" s="238">
        <f>DF121+FB121+GX121+IU121+KS121+MY121+OU121+QQ121+SM121+UI121</f>
        <v>0</v>
      </c>
      <c r="BB121" s="239">
        <f>CK121+EG121+GC121+HZ121+JV121+MD121+NZ121+PV121+RR121+TN121</f>
        <v>0</v>
      </c>
      <c r="BC121" s="239">
        <f t="shared" si="450"/>
        <v>0</v>
      </c>
      <c r="BD121" s="238">
        <f>AZ121-DE121-FA121-GW121-IT121-KR121-MX121-OT121-QP121-SL121-UH121</f>
        <v>0</v>
      </c>
      <c r="BE121" s="240"/>
      <c r="BF121" s="241">
        <f t="shared" si="449"/>
        <v>0</v>
      </c>
      <c r="BG121" s="241">
        <f t="shared" si="451"/>
        <v>0</v>
      </c>
      <c r="BH121" s="242"/>
      <c r="BI121" s="242"/>
      <c r="BJ121" s="241"/>
      <c r="BK121" s="251"/>
      <c r="BL121" s="251">
        <f>DI121+FE121+HB121+IX121+LF121+NB121+OX121+QT121+SP121</f>
        <v>0</v>
      </c>
      <c r="BM121" s="251"/>
      <c r="BN121" s="251"/>
      <c r="BO121" s="238">
        <f t="shared" ref="BO121:BO126" si="647">SUM(BM121:BN121)</f>
        <v>0</v>
      </c>
      <c r="BP121" s="251">
        <f t="shared" ref="BP121:BP126" si="648">SUM(BO121)</f>
        <v>0</v>
      </c>
      <c r="BQ121" s="251"/>
      <c r="BR121" s="251"/>
      <c r="BS121" s="251"/>
      <c r="BT121" s="238">
        <f t="shared" ref="BT121:BT126" si="649">SUM(BP121+BQ121-BR121+BS121)</f>
        <v>0</v>
      </c>
      <c r="BU121" s="251"/>
      <c r="BV121" s="251"/>
      <c r="BW121" s="251"/>
      <c r="BX121" s="238">
        <f t="shared" ref="BX121:BX139" si="650">SUM(BU121:BW121)</f>
        <v>0</v>
      </c>
      <c r="BY121" s="251"/>
      <c r="BZ121" s="251"/>
      <c r="CA121" s="251"/>
      <c r="CB121" s="238">
        <f t="shared" si="463"/>
        <v>0</v>
      </c>
      <c r="CC121" s="251"/>
      <c r="CD121" s="251"/>
      <c r="CE121" s="251"/>
      <c r="CF121" s="238">
        <f t="shared" ref="CF121:CF127" si="651">SUM(CC121:CE121)</f>
        <v>0</v>
      </c>
      <c r="CG121" s="251"/>
      <c r="CH121" s="251"/>
      <c r="CI121" s="251"/>
      <c r="CJ121" s="251"/>
      <c r="CK121" s="238">
        <f t="shared" si="465"/>
        <v>0</v>
      </c>
      <c r="CL121" s="251"/>
      <c r="CM121" s="251"/>
      <c r="CN121" s="251"/>
      <c r="CO121" s="238">
        <f t="shared" ref="CO121:CO127" si="652">SUM(CL121:CN121)</f>
        <v>0</v>
      </c>
      <c r="CP121" s="251"/>
      <c r="CQ121" s="251"/>
      <c r="CR121" s="251"/>
      <c r="CS121" s="238">
        <f t="shared" ref="CS121:CS127" si="653">SUM(CP121:CR121)</f>
        <v>0</v>
      </c>
      <c r="CT121" s="251"/>
      <c r="CU121" s="251"/>
      <c r="CV121" s="251"/>
      <c r="CW121" s="238"/>
      <c r="CX121" s="251"/>
      <c r="CY121" s="251"/>
      <c r="CZ121" s="251"/>
      <c r="DA121" s="251"/>
      <c r="DB121" s="238">
        <f t="shared" ref="DB121:DB126" si="654">SUM(DA121,CW121,CS121,CO121)</f>
        <v>0</v>
      </c>
      <c r="DC121" s="251"/>
      <c r="DD121" s="251">
        <f t="shared" ref="DD121:DD126" si="655">BT121-CK121</f>
        <v>0</v>
      </c>
      <c r="DE121" s="238"/>
      <c r="DF121" s="238"/>
      <c r="DG121" s="243">
        <f t="shared" si="467"/>
        <v>0</v>
      </c>
      <c r="DH121" s="244"/>
      <c r="DI121" s="250"/>
      <c r="DJ121" s="250"/>
      <c r="DK121" s="250">
        <f t="shared" si="544"/>
        <v>0</v>
      </c>
      <c r="DL121" s="250"/>
      <c r="DM121" s="250"/>
      <c r="DN121" s="250"/>
      <c r="DO121" s="250"/>
      <c r="DP121" s="238">
        <f t="shared" si="546"/>
        <v>0</v>
      </c>
      <c r="DQ121" s="250"/>
      <c r="DR121" s="250"/>
      <c r="DS121" s="250"/>
      <c r="DT121" s="238">
        <f t="shared" ref="DT121:DT127" si="656">SUM(DQ121:DS121)</f>
        <v>0</v>
      </c>
      <c r="DU121" s="250"/>
      <c r="DV121" s="250"/>
      <c r="DW121" s="250"/>
      <c r="DX121" s="238">
        <f t="shared" ref="DX121:DX127" si="657">SUM(DU121:DW121)</f>
        <v>0</v>
      </c>
      <c r="DY121" s="250"/>
      <c r="DZ121" s="250"/>
      <c r="EA121" s="250"/>
      <c r="EB121" s="238"/>
      <c r="EC121" s="250"/>
      <c r="ED121" s="250"/>
      <c r="EE121" s="250"/>
      <c r="EF121" s="250"/>
      <c r="EG121" s="259">
        <f t="shared" ref="EG121:EG126" si="658">SUM(EF121,EB121,DX121,DT121)</f>
        <v>0</v>
      </c>
      <c r="EH121" s="250"/>
      <c r="EI121" s="250"/>
      <c r="EJ121" s="250"/>
      <c r="EK121" s="238">
        <f t="shared" ref="EK121:EK139" si="659">SUM(EH121:EJ121)</f>
        <v>0</v>
      </c>
      <c r="EL121" s="250"/>
      <c r="EM121" s="250"/>
      <c r="EN121" s="250"/>
      <c r="EO121" s="238">
        <f t="shared" ref="EO121:EO127" si="660">SUM(EL121:EN121)</f>
        <v>0</v>
      </c>
      <c r="EP121" s="250"/>
      <c r="EQ121" s="250"/>
      <c r="ER121" s="250"/>
      <c r="ES121" s="238">
        <f t="shared" ref="ES121:ES127" si="661">SUM(EP121:ER121)</f>
        <v>0</v>
      </c>
      <c r="ET121" s="250"/>
      <c r="EU121" s="250"/>
      <c r="EV121" s="250"/>
      <c r="EW121" s="238">
        <f t="shared" ref="EW121:EW127" si="662">SUM(ET121:EV121)</f>
        <v>0</v>
      </c>
      <c r="EX121" s="260">
        <f t="shared" ref="EX121:EX127" si="663">SUM(EW121,ES121,EO121,EK121)</f>
        <v>0</v>
      </c>
      <c r="EY121" s="238">
        <f t="shared" si="580"/>
        <v>0</v>
      </c>
      <c r="EZ121" s="250">
        <f t="shared" si="473"/>
        <v>0</v>
      </c>
      <c r="FA121" s="238"/>
      <c r="FB121" s="238"/>
      <c r="FC121" s="246">
        <f t="shared" si="474"/>
        <v>0</v>
      </c>
      <c r="FD121" s="244"/>
      <c r="FE121" s="250"/>
      <c r="FF121" s="250"/>
      <c r="FG121" s="250"/>
      <c r="FH121" s="250">
        <f t="shared" ref="FH121:FH126" si="664">SUM(FG121)</f>
        <v>0</v>
      </c>
      <c r="FI121" s="250"/>
      <c r="FJ121" s="250"/>
      <c r="FK121" s="250"/>
      <c r="FL121" s="238">
        <f t="shared" ref="FL121:FL126" si="665">SUM(FH121+FI121-FJ121+FK121)</f>
        <v>0</v>
      </c>
      <c r="FM121" s="250"/>
      <c r="FN121" s="250"/>
      <c r="FO121" s="250"/>
      <c r="FP121" s="238">
        <f t="shared" ref="FP121:FP127" si="666">SUM(FM121:FO121)</f>
        <v>0</v>
      </c>
      <c r="FQ121" s="250"/>
      <c r="FR121" s="250"/>
      <c r="FS121" s="250"/>
      <c r="FT121" s="238">
        <f t="shared" ref="FT121:FT127" si="667">SUM(FQ121:FS121)</f>
        <v>0</v>
      </c>
      <c r="FU121" s="250"/>
      <c r="FV121" s="250"/>
      <c r="FW121" s="250"/>
      <c r="FX121" s="238"/>
      <c r="FY121" s="250"/>
      <c r="FZ121" s="250"/>
      <c r="GA121" s="250"/>
      <c r="GB121" s="265">
        <f t="shared" si="476"/>
        <v>0</v>
      </c>
      <c r="GC121" s="259">
        <f t="shared" ref="GC121:GC126" si="668">SUM(GB121,FX121,FT121,FP121)</f>
        <v>0</v>
      </c>
      <c r="GD121" s="250"/>
      <c r="GE121" s="250"/>
      <c r="GF121" s="250"/>
      <c r="GG121" s="238">
        <f t="shared" ref="GG121:GG139" si="669">SUM(GD121:GF121)</f>
        <v>0</v>
      </c>
      <c r="GH121" s="250"/>
      <c r="GI121" s="250"/>
      <c r="GJ121" s="250"/>
      <c r="GK121" s="238">
        <f t="shared" ref="GK121:GK127" si="670">SUM(GH121:GJ121)</f>
        <v>0</v>
      </c>
      <c r="GL121" s="250"/>
      <c r="GM121" s="250"/>
      <c r="GN121" s="250"/>
      <c r="GO121" s="238">
        <f t="shared" ref="GO121:GO127" si="671">SUM(GL121:GN121)</f>
        <v>0</v>
      </c>
      <c r="GP121" s="250"/>
      <c r="GQ121" s="250"/>
      <c r="GR121" s="250"/>
      <c r="GS121" s="238">
        <f t="shared" ref="GS121:GS127" si="672">SUM(GP121:GR121)</f>
        <v>0</v>
      </c>
      <c r="GT121" s="260">
        <f t="shared" ref="GT121:GT127" si="673">SUM(GS121,GO121,GK121,GG121)</f>
        <v>0</v>
      </c>
      <c r="GU121" s="238">
        <f t="shared" si="583"/>
        <v>0</v>
      </c>
      <c r="GV121" s="250">
        <f t="shared" si="479"/>
        <v>0</v>
      </c>
      <c r="GW121" s="238"/>
      <c r="GX121" s="238"/>
      <c r="GY121" s="246">
        <f t="shared" si="480"/>
        <v>0</v>
      </c>
      <c r="GZ121" s="244"/>
      <c r="HA121" s="244"/>
      <c r="HB121" s="250"/>
      <c r="HC121" s="250"/>
      <c r="HD121" s="250">
        <f t="shared" si="584"/>
        <v>0</v>
      </c>
      <c r="HE121" s="250">
        <f t="shared" si="550"/>
        <v>0</v>
      </c>
      <c r="HF121" s="250"/>
      <c r="HG121" s="250"/>
      <c r="HH121" s="238"/>
      <c r="HI121" s="238"/>
      <c r="HJ121" s="250"/>
      <c r="HK121" s="250"/>
      <c r="HL121" s="250"/>
      <c r="HM121" s="238">
        <f t="shared" ref="HM121:HM127" si="674">SUM(HJ121:HL121)</f>
        <v>0</v>
      </c>
      <c r="HN121" s="250"/>
      <c r="HO121" s="250"/>
      <c r="HP121" s="250"/>
      <c r="HQ121" s="238">
        <f t="shared" ref="HQ121:HQ127" si="675">SUM(HN121:HP121)</f>
        <v>0</v>
      </c>
      <c r="HR121" s="250"/>
      <c r="HS121" s="250"/>
      <c r="HT121" s="250"/>
      <c r="HU121" s="238"/>
      <c r="HV121" s="250"/>
      <c r="HW121" s="250"/>
      <c r="HX121" s="250"/>
      <c r="HY121" s="250"/>
      <c r="HZ121" s="259">
        <f t="shared" ref="HZ121:HZ126" si="676">SUM(HY121,HU121,HQ121,HM121)</f>
        <v>0</v>
      </c>
      <c r="IA121" s="250"/>
      <c r="IB121" s="250"/>
      <c r="IC121" s="250"/>
      <c r="ID121" s="238">
        <f t="shared" ref="ID121:ID139" si="677">SUM(IA121:IC121)</f>
        <v>0</v>
      </c>
      <c r="IE121" s="250"/>
      <c r="IF121" s="250"/>
      <c r="IG121" s="250"/>
      <c r="IH121" s="238">
        <f t="shared" ref="IH121:IH127" si="678">SUM(IE121:IG121)</f>
        <v>0</v>
      </c>
      <c r="II121" s="250"/>
      <c r="IJ121" s="250"/>
      <c r="IK121" s="250"/>
      <c r="IL121" s="238">
        <f t="shared" ref="IL121:IL127" si="679">SUM(II121:IK121)</f>
        <v>0</v>
      </c>
      <c r="IM121" s="250"/>
      <c r="IN121" s="250"/>
      <c r="IO121" s="250"/>
      <c r="IP121" s="250"/>
      <c r="IQ121" s="260">
        <f t="shared" ref="IQ121:IQ127" si="680">SUM(IP121,IL121,IH121,ID121)</f>
        <v>0</v>
      </c>
      <c r="IR121" s="238">
        <f t="shared" si="587"/>
        <v>0</v>
      </c>
      <c r="IS121" s="250">
        <f t="shared" si="484"/>
        <v>0</v>
      </c>
      <c r="IT121" s="238"/>
      <c r="IU121" s="238"/>
      <c r="IV121" s="246">
        <f t="shared" si="510"/>
        <v>0</v>
      </c>
      <c r="IW121" s="244"/>
      <c r="IX121" s="254"/>
      <c r="IY121" s="254"/>
      <c r="IZ121" s="247">
        <f t="shared" ref="IZ121:IZ139" si="681">SUM(IX121:IY121)</f>
        <v>0</v>
      </c>
      <c r="JA121" s="254">
        <f t="shared" ref="JA121:JA139" si="682">SUM(IZ121)</f>
        <v>0</v>
      </c>
      <c r="JB121" s="254"/>
      <c r="JC121" s="254"/>
      <c r="JD121" s="254"/>
      <c r="JE121" s="247">
        <f t="shared" ref="JE121:JE127" si="683">SUM(JA121+JB121-JC121+JD121)</f>
        <v>0</v>
      </c>
      <c r="JF121" s="254"/>
      <c r="JG121" s="254"/>
      <c r="JH121" s="254"/>
      <c r="JI121" s="247">
        <f t="shared" ref="JI121:JI127" si="684">SUM(JF121:JH121)</f>
        <v>0</v>
      </c>
      <c r="JJ121" s="254"/>
      <c r="JK121" s="254"/>
      <c r="JL121" s="254"/>
      <c r="JM121" s="247">
        <f t="shared" ref="JM121:JM127" si="685">SUM(JJ121:JL121)</f>
        <v>0</v>
      </c>
      <c r="JN121" s="254"/>
      <c r="JO121" s="254"/>
      <c r="JP121" s="254"/>
      <c r="JQ121" s="247"/>
      <c r="JR121" s="254"/>
      <c r="JS121" s="254"/>
      <c r="JT121" s="254"/>
      <c r="JU121" s="254"/>
      <c r="JV121" s="261">
        <f t="shared" ref="JV121:JV126" si="686">SUM(JU121,JQ121,JM121,JI121)</f>
        <v>0</v>
      </c>
      <c r="JW121" s="558"/>
      <c r="JX121" s="588"/>
      <c r="JY121" s="589"/>
      <c r="JZ121" s="571"/>
      <c r="KA121" s="254"/>
      <c r="KB121" s="247">
        <f>SUM(JW121:KA121)</f>
        <v>0</v>
      </c>
      <c r="KC121" s="254"/>
      <c r="KD121" s="254"/>
      <c r="KE121" s="254"/>
      <c r="KF121" s="247">
        <f t="shared" ref="KF121:KF127" si="687">SUM(KC121:KE121)</f>
        <v>0</v>
      </c>
      <c r="KG121" s="254"/>
      <c r="KH121" s="254"/>
      <c r="KI121" s="254"/>
      <c r="KJ121" s="247">
        <f t="shared" ref="KJ121:KJ127" si="688">SUM(KG121:KI121)</f>
        <v>0</v>
      </c>
      <c r="KK121" s="254"/>
      <c r="KL121" s="254"/>
      <c r="KM121" s="254"/>
      <c r="KN121" s="254"/>
      <c r="KO121" s="262">
        <f t="shared" ref="KO121:KO127" si="689">SUM(KN121,KJ121,KF121,KB121)</f>
        <v>0</v>
      </c>
      <c r="KP121" s="247">
        <f>IZ121-JE121</f>
        <v>0</v>
      </c>
      <c r="KQ121" s="254">
        <f>JE121-JV121</f>
        <v>0</v>
      </c>
      <c r="KR121" s="247"/>
      <c r="KS121" s="248"/>
      <c r="KT121" s="211">
        <f>JV121-KO121</f>
        <v>0</v>
      </c>
      <c r="KU121" s="211"/>
      <c r="KV121" s="211"/>
      <c r="KW121" s="211"/>
      <c r="KX121" s="211"/>
      <c r="KY121" s="211"/>
      <c r="KZ121" s="211"/>
      <c r="LA121" s="211"/>
      <c r="LB121" s="211"/>
      <c r="LC121" s="211"/>
      <c r="LD121" s="211"/>
      <c r="LF121" s="193"/>
      <c r="LG121" s="193"/>
      <c r="LH121" s="194">
        <f t="shared" ref="LH121:LH126" si="690">SUM(LF121:LG121)</f>
        <v>0</v>
      </c>
      <c r="LI121" s="193">
        <f t="shared" si="554"/>
        <v>0</v>
      </c>
      <c r="LJ121" s="193"/>
      <c r="LK121" s="193"/>
      <c r="LL121" s="193"/>
      <c r="LM121" s="194">
        <f t="shared" ref="LM121:LM126" si="691">SUM(LI121+LJ121-LK121+LL121)</f>
        <v>0</v>
      </c>
      <c r="LN121" s="193"/>
      <c r="LO121" s="193"/>
      <c r="LP121" s="193"/>
      <c r="LQ121" s="194">
        <f t="shared" ref="LQ121:LQ127" si="692">SUM(LN121:LP121)</f>
        <v>0</v>
      </c>
      <c r="LR121" s="193"/>
      <c r="LS121" s="193"/>
      <c r="LT121" s="193"/>
      <c r="LU121" s="194">
        <f t="shared" ref="LU121:LU127" si="693">SUM(LR121:LT121)</f>
        <v>0</v>
      </c>
      <c r="LV121" s="193"/>
      <c r="LW121" s="193"/>
      <c r="LX121" s="193"/>
      <c r="LY121" s="194">
        <f t="shared" si="556"/>
        <v>0</v>
      </c>
      <c r="LZ121" s="193"/>
      <c r="MA121" s="193"/>
      <c r="MB121" s="193"/>
      <c r="MC121" s="193"/>
      <c r="MD121" s="121">
        <f t="shared" ref="MD121:MD126" si="694">SUM(MC121,LY121,LU121,LQ121)</f>
        <v>0</v>
      </c>
      <c r="ME121" s="193"/>
      <c r="MF121" s="193"/>
      <c r="MG121" s="193"/>
      <c r="MH121" s="194">
        <f t="shared" ref="MH121:MH127" si="695">SUM(ME121:MG121)</f>
        <v>0</v>
      </c>
      <c r="MI121" s="193"/>
      <c r="MJ121" s="193"/>
      <c r="MK121" s="193"/>
      <c r="ML121" s="194">
        <f t="shared" ref="ML121:ML127" si="696">SUM(MI121:MK121)</f>
        <v>0</v>
      </c>
      <c r="MM121" s="193"/>
      <c r="MN121" s="193"/>
      <c r="MO121" s="193"/>
      <c r="MP121" s="194">
        <f t="shared" ref="MP121:MP126" si="697">SUM(MM121:MO121)</f>
        <v>0</v>
      </c>
      <c r="MQ121" s="193"/>
      <c r="MR121" s="193"/>
      <c r="MS121" s="193"/>
      <c r="MT121" s="193"/>
      <c r="MU121" s="121">
        <f t="shared" ref="MU121:MU126" si="698">SUM(MT121,MP121,ML121,MH121)</f>
        <v>0</v>
      </c>
      <c r="MV121" s="17">
        <f t="shared" si="588"/>
        <v>0</v>
      </c>
      <c r="MW121" s="193">
        <f t="shared" ref="MW121:MW139" si="699">LM121-MD121</f>
        <v>0</v>
      </c>
      <c r="MX121" s="194"/>
      <c r="MY121" s="194"/>
      <c r="MZ121" s="115">
        <f t="shared" si="485"/>
        <v>0</v>
      </c>
      <c r="NB121" s="193"/>
      <c r="NC121" s="193"/>
      <c r="ND121" s="193"/>
      <c r="NE121" s="193"/>
      <c r="NF121" s="193"/>
      <c r="NG121" s="193"/>
      <c r="NH121" s="193"/>
      <c r="NI121" s="193"/>
      <c r="NJ121" s="193"/>
      <c r="NK121" s="193"/>
      <c r="NL121" s="193"/>
      <c r="NM121" s="194">
        <f t="shared" ref="NM121:NM127" si="700">SUM(NJ121:NL121)</f>
        <v>0</v>
      </c>
      <c r="NN121" s="193"/>
      <c r="NO121" s="193"/>
      <c r="NP121" s="193"/>
      <c r="NQ121" s="194">
        <f t="shared" ref="NQ121:NQ127" si="701">SUM(NN121:NP121)</f>
        <v>0</v>
      </c>
      <c r="NR121" s="193"/>
      <c r="NS121" s="193"/>
      <c r="NT121" s="193"/>
      <c r="NU121" s="194"/>
      <c r="NV121" s="193"/>
      <c r="NW121" s="193"/>
      <c r="NX121" s="193"/>
      <c r="NY121" s="193"/>
      <c r="NZ121" s="121">
        <f t="shared" ref="NZ121:NZ126" si="702">SUM(NY121,NU121,NQ121,NM121)</f>
        <v>0</v>
      </c>
      <c r="OA121" s="193"/>
      <c r="OB121" s="193"/>
      <c r="OC121" s="193"/>
      <c r="OD121" s="194">
        <f t="shared" ref="OD121:OD139" si="703">SUM(OA121:OC121)</f>
        <v>0</v>
      </c>
      <c r="OE121" s="193"/>
      <c r="OF121" s="193"/>
      <c r="OG121" s="193"/>
      <c r="OH121" s="194">
        <f t="shared" ref="OH121:OH127" si="704">SUM(OE121:OG121)</f>
        <v>0</v>
      </c>
      <c r="OI121" s="193"/>
      <c r="OJ121" s="193"/>
      <c r="OK121" s="193"/>
      <c r="OL121" s="194">
        <f t="shared" ref="OL121:OL127" si="705">SUM(OI121:OK121)</f>
        <v>0</v>
      </c>
      <c r="OM121" s="193"/>
      <c r="ON121" s="193"/>
      <c r="OO121" s="193"/>
      <c r="OP121" s="194">
        <f t="shared" ref="OP121:OP127" si="706">SUM(OM121:OO121)</f>
        <v>0</v>
      </c>
      <c r="OQ121" s="122">
        <f t="shared" ref="OQ121:OQ127" si="707">SUM(OP121,OL121,OH121,OD121)</f>
        <v>0</v>
      </c>
      <c r="OR121" s="17">
        <f t="shared" si="591"/>
        <v>0</v>
      </c>
      <c r="OS121" s="193">
        <f t="shared" si="456"/>
        <v>0</v>
      </c>
      <c r="OT121" s="194"/>
      <c r="OU121" s="194"/>
      <c r="OV121" s="115">
        <f t="shared" si="515"/>
        <v>0</v>
      </c>
      <c r="OX121" s="193"/>
      <c r="OY121" s="193"/>
      <c r="OZ121" s="193"/>
      <c r="PA121" s="193"/>
      <c r="PB121" s="193"/>
      <c r="PC121" s="193"/>
      <c r="PD121" s="193"/>
      <c r="PE121" s="193"/>
      <c r="PF121" s="193"/>
      <c r="PG121" s="193"/>
      <c r="PH121" s="193"/>
      <c r="PI121" s="194">
        <f t="shared" ref="PI121:PI127" si="708">SUM(PF121:PH121)</f>
        <v>0</v>
      </c>
      <c r="PJ121" s="193"/>
      <c r="PK121" s="193"/>
      <c r="PL121" s="193"/>
      <c r="PM121" s="194">
        <f t="shared" ref="PM121:PM127" si="709">SUM(PJ121:PL121)</f>
        <v>0</v>
      </c>
      <c r="PN121" s="193"/>
      <c r="PO121" s="193"/>
      <c r="PP121" s="193"/>
      <c r="PQ121" s="194"/>
      <c r="PR121" s="193"/>
      <c r="PS121" s="193"/>
      <c r="PT121" s="193"/>
      <c r="PU121" s="193"/>
      <c r="PV121" s="121">
        <f t="shared" ref="PV121:PV126" si="710">SUM(PU121,PQ121,PM121,PI121)</f>
        <v>0</v>
      </c>
      <c r="PW121" s="193"/>
      <c r="PX121" s="193"/>
      <c r="PY121" s="193"/>
      <c r="PZ121" s="194">
        <f t="shared" ref="PZ121:PZ127" si="711">SUM(PW121:PY121)</f>
        <v>0</v>
      </c>
      <c r="QA121" s="193"/>
      <c r="QB121" s="193"/>
      <c r="QC121" s="193"/>
      <c r="QD121" s="194">
        <f t="shared" ref="QD121:QD127" si="712">SUM(QA121:QC121)</f>
        <v>0</v>
      </c>
      <c r="QE121" s="193"/>
      <c r="QF121" s="193"/>
      <c r="QG121" s="193"/>
      <c r="QH121" s="194">
        <f t="shared" ref="QH121:QH127" si="713">SUM(QE121:QG121)</f>
        <v>0</v>
      </c>
      <c r="QI121" s="193"/>
      <c r="QJ121" s="193"/>
      <c r="QK121" s="193"/>
      <c r="QL121" s="193"/>
      <c r="QM121" s="122">
        <f t="shared" ref="QM121:QM127" si="714">SUM(QL121,QH121,QD121,PZ121)</f>
        <v>0</v>
      </c>
      <c r="QN121" s="17">
        <f t="shared" si="594"/>
        <v>0</v>
      </c>
      <c r="QO121" s="193">
        <f t="shared" ref="QO121:QO139" si="715">PE121-PV121</f>
        <v>0</v>
      </c>
      <c r="QP121" s="194"/>
      <c r="QQ121" s="194"/>
      <c r="QR121" s="115">
        <f t="shared" si="486"/>
        <v>0</v>
      </c>
      <c r="QT121" s="193"/>
      <c r="QU121" s="193"/>
      <c r="QV121" s="194">
        <f t="shared" ref="QV121:QV126" si="716">SUM(QT121:QU121)</f>
        <v>0</v>
      </c>
      <c r="QW121" s="193">
        <f t="shared" si="568"/>
        <v>0</v>
      </c>
      <c r="QX121" s="193"/>
      <c r="QY121" s="193"/>
      <c r="QZ121" s="193"/>
      <c r="RA121" s="194">
        <f t="shared" ref="RA121:RA126" si="717">SUM(QW121:QZ121)</f>
        <v>0</v>
      </c>
      <c r="RB121" s="193"/>
      <c r="RC121" s="193"/>
      <c r="RD121" s="193"/>
      <c r="RE121" s="194">
        <f t="shared" ref="RE121:RE127" si="718">SUM(RB121:RD121)</f>
        <v>0</v>
      </c>
      <c r="RF121" s="193"/>
      <c r="RG121" s="193"/>
      <c r="RH121" s="193"/>
      <c r="RI121" s="194">
        <f t="shared" ref="RI121:RI127" si="719">SUM(RF121:RH121)</f>
        <v>0</v>
      </c>
      <c r="RJ121" s="193"/>
      <c r="RK121" s="193"/>
      <c r="RL121" s="193"/>
      <c r="RM121" s="194"/>
      <c r="RN121" s="193"/>
      <c r="RO121" s="193"/>
      <c r="RP121" s="193"/>
      <c r="RQ121" s="193"/>
      <c r="RR121" s="121">
        <f t="shared" ref="RR121:RR126" si="720">SUM(RQ121,RM121,RI121,RE121)</f>
        <v>0</v>
      </c>
      <c r="RS121" s="193"/>
      <c r="RT121" s="193"/>
      <c r="RU121" s="193"/>
      <c r="RV121" s="194">
        <f t="shared" ref="RV121:RV127" si="721">SUM(RS121:RU121)</f>
        <v>0</v>
      </c>
      <c r="RW121" s="193"/>
      <c r="RX121" s="193"/>
      <c r="RY121" s="193"/>
      <c r="RZ121" s="194">
        <f t="shared" ref="RZ121:RZ127" si="722">SUM(RW121:RY121)</f>
        <v>0</v>
      </c>
      <c r="SA121" s="193"/>
      <c r="SB121" s="193"/>
      <c r="SC121" s="193"/>
      <c r="SD121" s="194">
        <f t="shared" ref="SD121:SD127" si="723">SUM(SA121:SC121)</f>
        <v>0</v>
      </c>
      <c r="SE121" s="193"/>
      <c r="SF121" s="193"/>
      <c r="SG121" s="193"/>
      <c r="SH121" s="193"/>
      <c r="SI121" s="122">
        <f t="shared" ref="SI121:SI127" si="724">SUM(SH121,SD121,RZ121,RV121)</f>
        <v>0</v>
      </c>
      <c r="SJ121" s="17">
        <f t="shared" si="596"/>
        <v>0</v>
      </c>
      <c r="SK121" s="193">
        <f t="shared" ref="SK121:SK126" si="725">RA121-RR121</f>
        <v>0</v>
      </c>
      <c r="SL121" s="194"/>
      <c r="SM121" s="194"/>
      <c r="SN121" s="115">
        <f t="shared" si="487"/>
        <v>0</v>
      </c>
      <c r="SP121" s="193"/>
      <c r="SQ121" s="193"/>
      <c r="SR121" s="194">
        <f t="shared" si="572"/>
        <v>0</v>
      </c>
      <c r="SS121" s="193">
        <f t="shared" si="573"/>
        <v>0</v>
      </c>
      <c r="ST121" s="193"/>
      <c r="SU121" s="193"/>
      <c r="SV121" s="193"/>
      <c r="SW121" s="194">
        <f t="shared" si="574"/>
        <v>0</v>
      </c>
      <c r="SX121" s="193"/>
      <c r="SY121" s="193"/>
      <c r="SZ121" s="193"/>
      <c r="TA121" s="194">
        <f t="shared" ref="TA121:TA127" si="726">SUM(SX121:SZ121)</f>
        <v>0</v>
      </c>
      <c r="TB121" s="193"/>
      <c r="TC121" s="193"/>
      <c r="TD121" s="193"/>
      <c r="TE121" s="194">
        <f t="shared" ref="TE121:TE127" si="727">SUM(TB121:TD121)</f>
        <v>0</v>
      </c>
      <c r="TF121" s="193"/>
      <c r="TG121" s="193"/>
      <c r="TH121" s="193"/>
      <c r="TI121" s="194"/>
      <c r="TJ121" s="193"/>
      <c r="TK121" s="193"/>
      <c r="TL121" s="193"/>
      <c r="TM121" s="193"/>
      <c r="TN121" s="121">
        <f t="shared" ref="TN121:TN126" si="728">SUM(TM121,TI121,TE121,TA121)</f>
        <v>0</v>
      </c>
      <c r="TO121" s="193"/>
      <c r="TP121" s="193"/>
      <c r="TQ121" s="193"/>
      <c r="TR121" s="194">
        <f t="shared" ref="TR121:TR139" si="729">SUM(TO121:TQ121)</f>
        <v>0</v>
      </c>
      <c r="TS121" s="193"/>
      <c r="TT121" s="193"/>
      <c r="TU121" s="193"/>
      <c r="TV121" s="194">
        <f t="shared" ref="TV121:TV127" si="730">SUM(TS121:TU121)</f>
        <v>0</v>
      </c>
      <c r="TW121" s="193"/>
      <c r="TX121" s="193"/>
      <c r="TY121" s="193"/>
      <c r="TZ121" s="194">
        <f t="shared" ref="TZ121:TZ127" si="731">SUM(TW121:TY121)</f>
        <v>0</v>
      </c>
      <c r="UA121" s="193"/>
      <c r="UB121" s="193"/>
      <c r="UC121" s="193"/>
      <c r="UD121" s="194">
        <f t="shared" ref="UD121:UD127" si="732">SUM(UA121:UC121)</f>
        <v>0</v>
      </c>
      <c r="UE121" s="122">
        <f t="shared" ref="UE121:UE127" si="733">SUM(UD121,TZ121,TV121,TR121)</f>
        <v>0</v>
      </c>
      <c r="UF121" s="17">
        <f t="shared" si="597"/>
        <v>0</v>
      </c>
      <c r="UG121" s="193">
        <f t="shared" si="460"/>
        <v>0</v>
      </c>
      <c r="UH121" s="194"/>
      <c r="UI121" s="194"/>
      <c r="UJ121" s="194"/>
      <c r="UK121" s="115">
        <f t="shared" si="488"/>
        <v>0</v>
      </c>
      <c r="UL121" s="115">
        <f>CK121+EG121+GC121+HZ121+JV121+MD121+NZ121+PV121+RR121+TN121</f>
        <v>0</v>
      </c>
      <c r="UM121" s="115">
        <f>UL121-AF121</f>
        <v>0</v>
      </c>
      <c r="UN121" s="115">
        <f>DB121+EX121+GT121+IQ121+KO121+MU121+OQ121+QM121+SI121+UE121</f>
        <v>0</v>
      </c>
      <c r="UO121" s="115">
        <f>UN121-AW121</f>
        <v>0</v>
      </c>
      <c r="UP121" s="115"/>
      <c r="UQ121" s="115"/>
      <c r="UR121" s="115">
        <f>BU121+DQ121+FM121+HJ121+JF121+LN121+NJ121+PF121+RB121+SX121</f>
        <v>0</v>
      </c>
      <c r="US121" s="115">
        <f>UR121-P121</f>
        <v>0</v>
      </c>
      <c r="UT121" s="115"/>
      <c r="UU121" s="115"/>
      <c r="UV121" s="115"/>
      <c r="UW121" s="115"/>
      <c r="UX121" s="115"/>
      <c r="UY121" s="115"/>
      <c r="UZ121" s="115"/>
      <c r="VA121" s="115"/>
      <c r="VB121" s="193">
        <f>BM121+DI121+FE121+HB121+IX121+LF121+NB121+OX121+QT121+SP121</f>
        <v>0</v>
      </c>
      <c r="VC121" s="193">
        <f>BN121+DJ121+FF121+HC121+IY121+LG121+NC121+OY121+QU121+SQ121</f>
        <v>0</v>
      </c>
      <c r="VD121" s="194">
        <f t="shared" ref="VD121:VD127" si="734">VB121+VC121</f>
        <v>0</v>
      </c>
      <c r="VE121" s="193">
        <f t="shared" ref="VE121:VE126" si="735">SUM(VD121)</f>
        <v>0</v>
      </c>
      <c r="VF121" s="193"/>
      <c r="VG121" s="193"/>
      <c r="VH121" s="193"/>
      <c r="VI121" s="194">
        <f t="shared" ref="VI121:VI126" si="736">SUM(VE121+VF121-VG121+VH121)</f>
        <v>0</v>
      </c>
      <c r="VJ121" s="193"/>
      <c r="VK121" s="193"/>
      <c r="VL121" s="193"/>
      <c r="VM121" s="194">
        <f t="shared" ref="VM121:VM127" si="737">SUM(VJ121:VL121)</f>
        <v>0</v>
      </c>
      <c r="VN121" s="193"/>
      <c r="VO121" s="193"/>
      <c r="VP121" s="193"/>
      <c r="VQ121" s="194">
        <f t="shared" ref="VQ121:VQ127" si="738">SUM(VN121:VP121)</f>
        <v>0</v>
      </c>
      <c r="VR121" s="193"/>
      <c r="VS121" s="193"/>
      <c r="VT121" s="193"/>
      <c r="VU121" s="194"/>
      <c r="VV121" s="193"/>
      <c r="VW121" s="193"/>
      <c r="VX121" s="193"/>
      <c r="VY121" s="193"/>
      <c r="VZ121" s="121">
        <f t="shared" ref="VZ121:VZ126" si="739">SUM(VY121,VU121,VQ121,VM121)</f>
        <v>0</v>
      </c>
      <c r="WA121" s="193"/>
      <c r="WB121" s="193"/>
      <c r="WC121" s="193"/>
      <c r="WD121" s="194">
        <f t="shared" ref="WD121:WD139" si="740">SUM(WA121:WC121)</f>
        <v>0</v>
      </c>
      <c r="WE121" s="193"/>
      <c r="WF121" s="193"/>
      <c r="WG121" s="193"/>
      <c r="WH121" s="194">
        <f t="shared" ref="WH121:WH127" si="741">SUM(WE121:WG121)</f>
        <v>0</v>
      </c>
      <c r="WI121" s="193"/>
      <c r="WJ121" s="193"/>
      <c r="WK121" s="193"/>
      <c r="WL121" s="194">
        <f t="shared" ref="WL121:WL127" si="742">SUM(WI121:WK121)</f>
        <v>0</v>
      </c>
      <c r="WM121" s="193"/>
      <c r="WN121" s="193"/>
      <c r="WO121" s="193"/>
      <c r="WP121" s="194">
        <f t="shared" ref="WP121:WP127" si="743">SUM(WM121:WO121)</f>
        <v>0</v>
      </c>
      <c r="WQ121" s="122">
        <f t="shared" ref="WQ121:WQ127" si="744">SUM(WP121,WL121,WH121,WD121)</f>
        <v>0</v>
      </c>
      <c r="WR121" s="129">
        <f t="shared" si="600"/>
        <v>0</v>
      </c>
      <c r="WS121" s="120"/>
      <c r="WT121" s="194"/>
      <c r="WU121" s="194"/>
      <c r="WV121" s="115">
        <f t="shared" si="526"/>
        <v>0</v>
      </c>
      <c r="WY121" s="115">
        <f>VI121-BT121-DP121-FL121-HI121-JE121-LM121-NI121-PE121-RA121-SW121</f>
        <v>0</v>
      </c>
      <c r="WZ121" s="115">
        <f>VD121-BO121-DK121-FG121-HD121-IZ121-LH121-ND121-OZ121-QV121-SR121</f>
        <v>0</v>
      </c>
    </row>
    <row r="122" spans="1:624" s="116" customFormat="1" ht="13.5" hidden="1" x14ac:dyDescent="0.25">
      <c r="A122" s="444"/>
      <c r="B122" s="416" t="s">
        <v>217</v>
      </c>
      <c r="C122" s="415"/>
      <c r="D122" s="415"/>
      <c r="E122" s="415"/>
      <c r="F122" s="249"/>
      <c r="G122" s="263" t="s">
        <v>218</v>
      </c>
      <c r="H122" s="250">
        <f>BM122+DI122+FE122+HB122+IX122+LF122+NB122+OX122+QT122+SP122</f>
        <v>0</v>
      </c>
      <c r="I122" s="250">
        <f>BN122+DJ122+FF122+HC122+IY122+LG122+NC122+OY122+QU122+SQ122</f>
        <v>0</v>
      </c>
      <c r="J122" s="238">
        <f t="shared" si="638"/>
        <v>0</v>
      </c>
      <c r="K122" s="250">
        <f t="shared" si="537"/>
        <v>0</v>
      </c>
      <c r="L122" s="250"/>
      <c r="M122" s="250"/>
      <c r="N122" s="250"/>
      <c r="O122" s="238">
        <f t="shared" si="538"/>
        <v>0</v>
      </c>
      <c r="P122" s="250">
        <f>BU122+DQ122+FM122+HJ122+JF122+LN122+NJ122+PF122+RB122+SX122</f>
        <v>0</v>
      </c>
      <c r="Q122" s="250">
        <f>BV122+DR122+FN122+HK122+JG122+LO122+NK122+PG122+RC122+SY122</f>
        <v>0</v>
      </c>
      <c r="R122" s="250">
        <f>BW122+DS122+FO122+HL122+JH122+LP122+NL122+PH122+RD122+SZ122</f>
        <v>0</v>
      </c>
      <c r="S122" s="238">
        <f t="shared" si="639"/>
        <v>0</v>
      </c>
      <c r="T122" s="250">
        <f>BY122+DU122+FQ122+HN122+JJ122+LR122+NN122+PJ122+RF122+TB122</f>
        <v>0</v>
      </c>
      <c r="U122" s="250">
        <f>BZ122+DV122+FR122+HO122+JK122+LS122+NO122+PK122+RG122+TC122</f>
        <v>0</v>
      </c>
      <c r="V122" s="250">
        <f>CA122+DW122+FS122+HP122+JL122+LT122+NP122+PL122+RH122+TD122</f>
        <v>0</v>
      </c>
      <c r="W122" s="238">
        <f t="shared" si="640"/>
        <v>0</v>
      </c>
      <c r="X122" s="250">
        <f>CC122+DY122+FU122+HR122+JN122+LV122+NR122+PN122+RJ122+TF122</f>
        <v>0</v>
      </c>
      <c r="Y122" s="250">
        <f>CD122+DZ122+FV122+HS122+JO122+LW122+NS122+PO122+RK122+TG122</f>
        <v>0</v>
      </c>
      <c r="Z122" s="250">
        <f>CE122+EA122+FW122+HT122+JP122+LX122+NT122+PP122+RL122+TH122</f>
        <v>0</v>
      </c>
      <c r="AA122" s="238">
        <f t="shared" si="641"/>
        <v>0</v>
      </c>
      <c r="AB122" s="250">
        <f>CG122+EC122+FY122+HV122+JR122+LZ122+NV122+PR122+RN122+TJ122</f>
        <v>0</v>
      </c>
      <c r="AC122" s="250">
        <f>CH122+ED122+FZ122+HW122+JS122+MA122+NW122+PS122+RO122+TK122</f>
        <v>0</v>
      </c>
      <c r="AD122" s="250">
        <f>CI122+EE122+GA122+HX122+JT122+MB122+NX122+PT122+RP122+TL122</f>
        <v>0</v>
      </c>
      <c r="AE122" s="250">
        <f t="shared" si="642"/>
        <v>0</v>
      </c>
      <c r="AF122" s="238">
        <f t="shared" si="527"/>
        <v>0</v>
      </c>
      <c r="AG122" s="250">
        <f>CL122+EH122+GD122+IA122+JW122+ME122+OA122+PW122+RS122+TO122</f>
        <v>0</v>
      </c>
      <c r="AH122" s="250">
        <f>CM122+EI122+GE122+IB122+JZ122+MF122+OB122+PX122+RT122+TP122</f>
        <v>0</v>
      </c>
      <c r="AI122" s="250">
        <f>CN122+EJ122+GF122+IC122+KA122+MG122+OC122+PY122+RU122+TQ122</f>
        <v>0</v>
      </c>
      <c r="AJ122" s="238">
        <f t="shared" si="643"/>
        <v>0</v>
      </c>
      <c r="AK122" s="250">
        <f>CP122+EL122+GH122+IE122+KC122+MI122+OE122+QA122+RW122+TS122</f>
        <v>0</v>
      </c>
      <c r="AL122" s="250">
        <f>CQ122+EM122+GI122+IF122+KD122+MJ122+OF122+QB122+RX122+TT122</f>
        <v>0</v>
      </c>
      <c r="AM122" s="250">
        <f>CR122+EN122+GJ122+IG122+KE122+MK122+OG122+QC122+RY122+TU122</f>
        <v>0</v>
      </c>
      <c r="AN122" s="238">
        <f t="shared" si="644"/>
        <v>0</v>
      </c>
      <c r="AO122" s="250">
        <f>CT122+EP122+GL122+II122+KG122+MM122+OI122+QE122+SA122+TW122</f>
        <v>0</v>
      </c>
      <c r="AP122" s="250">
        <f>CU122+EQ122+GM122+IJ122+KH122+MN122+OJ122+QF122+SB122+TX122</f>
        <v>0</v>
      </c>
      <c r="AQ122" s="250">
        <f>CV122+ER122+GN122+IK122+KI122+MO122+OK122+QG122+SC122+TY122</f>
        <v>0</v>
      </c>
      <c r="AR122" s="238">
        <f t="shared" si="645"/>
        <v>0</v>
      </c>
      <c r="AS122" s="250">
        <f>CX122+ET122+GP122+IM122+KK122+MQ122+OM122+QI122+SE122+UA122</f>
        <v>0</v>
      </c>
      <c r="AT122" s="250">
        <f>CY122+EU122+GQ122+IN122+KL122+MR122+ON122+QJ122+SF122+UB122</f>
        <v>0</v>
      </c>
      <c r="AU122" s="250">
        <f>CZ122+EV122+GR122+IO122+KM122+MS122+OO122+QK122+SG122+UC122</f>
        <v>0</v>
      </c>
      <c r="AV122" s="238">
        <f t="shared" si="499"/>
        <v>0</v>
      </c>
      <c r="AW122" s="238">
        <f t="shared" si="646"/>
        <v>0</v>
      </c>
      <c r="AX122" s="250">
        <f t="shared" si="461"/>
        <v>0</v>
      </c>
      <c r="AY122" s="238">
        <f t="shared" si="529"/>
        <v>0</v>
      </c>
      <c r="AZ122" s="238">
        <f>DE122+FA122+GW122+IT122+KR122+MX122+OT122+QP122+SL122+UH122</f>
        <v>0</v>
      </c>
      <c r="BA122" s="238">
        <f>DF122+FB122+GX122+IU122+KS122+MY122+OU122+QQ122+SM122+UI122</f>
        <v>0</v>
      </c>
      <c r="BB122" s="239">
        <f>CK122+EG122+GC122+HZ122+JV122+MD122+NZ122+PV122+RR122+TN122</f>
        <v>0</v>
      </c>
      <c r="BC122" s="239">
        <f t="shared" si="450"/>
        <v>0</v>
      </c>
      <c r="BD122" s="238">
        <f>AZ122-DE122-FA122-GW122-IT122-KR122-MX122-OT122-QP122-SL122-UH122</f>
        <v>0</v>
      </c>
      <c r="BE122" s="240"/>
      <c r="BF122" s="241">
        <f t="shared" si="449"/>
        <v>0</v>
      </c>
      <c r="BG122" s="241">
        <f t="shared" si="451"/>
        <v>0</v>
      </c>
      <c r="BH122" s="242"/>
      <c r="BI122" s="242"/>
      <c r="BJ122" s="241"/>
      <c r="BK122" s="251"/>
      <c r="BL122" s="251">
        <f>DI122+FE122+HB122+IX122+LF122+NB122+OX122+QT122+SP122</f>
        <v>0</v>
      </c>
      <c r="BM122" s="251"/>
      <c r="BN122" s="251"/>
      <c r="BO122" s="238">
        <f t="shared" si="647"/>
        <v>0</v>
      </c>
      <c r="BP122" s="251">
        <f t="shared" si="648"/>
        <v>0</v>
      </c>
      <c r="BQ122" s="251"/>
      <c r="BR122" s="251"/>
      <c r="BS122" s="251"/>
      <c r="BT122" s="238">
        <f t="shared" si="649"/>
        <v>0</v>
      </c>
      <c r="BU122" s="251"/>
      <c r="BV122" s="251"/>
      <c r="BW122" s="251"/>
      <c r="BX122" s="238">
        <f t="shared" si="650"/>
        <v>0</v>
      </c>
      <c r="BY122" s="251"/>
      <c r="BZ122" s="251"/>
      <c r="CA122" s="251"/>
      <c r="CB122" s="238">
        <f t="shared" si="463"/>
        <v>0</v>
      </c>
      <c r="CC122" s="251"/>
      <c r="CD122" s="251"/>
      <c r="CE122" s="251"/>
      <c r="CF122" s="238">
        <f t="shared" si="651"/>
        <v>0</v>
      </c>
      <c r="CG122" s="251"/>
      <c r="CH122" s="251"/>
      <c r="CI122" s="251"/>
      <c r="CJ122" s="251"/>
      <c r="CK122" s="238">
        <f t="shared" si="465"/>
        <v>0</v>
      </c>
      <c r="CL122" s="251"/>
      <c r="CM122" s="251"/>
      <c r="CN122" s="251"/>
      <c r="CO122" s="238">
        <f t="shared" si="652"/>
        <v>0</v>
      </c>
      <c r="CP122" s="251"/>
      <c r="CQ122" s="251"/>
      <c r="CR122" s="251"/>
      <c r="CS122" s="238">
        <f t="shared" si="653"/>
        <v>0</v>
      </c>
      <c r="CT122" s="251"/>
      <c r="CU122" s="251"/>
      <c r="CV122" s="251"/>
      <c r="CW122" s="238"/>
      <c r="CX122" s="251"/>
      <c r="CY122" s="251"/>
      <c r="CZ122" s="251"/>
      <c r="DA122" s="251"/>
      <c r="DB122" s="238">
        <f t="shared" si="654"/>
        <v>0</v>
      </c>
      <c r="DC122" s="251"/>
      <c r="DD122" s="251">
        <f t="shared" si="655"/>
        <v>0</v>
      </c>
      <c r="DE122" s="238"/>
      <c r="DF122" s="238"/>
      <c r="DG122" s="243">
        <f t="shared" si="467"/>
        <v>0</v>
      </c>
      <c r="DH122" s="244"/>
      <c r="DI122" s="250"/>
      <c r="DJ122" s="250"/>
      <c r="DK122" s="250">
        <f t="shared" si="544"/>
        <v>0</v>
      </c>
      <c r="DL122" s="250"/>
      <c r="DM122" s="250"/>
      <c r="DN122" s="250"/>
      <c r="DO122" s="250"/>
      <c r="DP122" s="238">
        <f t="shared" si="546"/>
        <v>0</v>
      </c>
      <c r="DQ122" s="250"/>
      <c r="DR122" s="250"/>
      <c r="DS122" s="250"/>
      <c r="DT122" s="238">
        <f t="shared" si="656"/>
        <v>0</v>
      </c>
      <c r="DU122" s="250"/>
      <c r="DV122" s="250"/>
      <c r="DW122" s="250"/>
      <c r="DX122" s="238">
        <f t="shared" si="657"/>
        <v>0</v>
      </c>
      <c r="DY122" s="250"/>
      <c r="DZ122" s="250"/>
      <c r="EA122" s="250"/>
      <c r="EB122" s="238"/>
      <c r="EC122" s="250"/>
      <c r="ED122" s="250"/>
      <c r="EE122" s="250"/>
      <c r="EF122" s="250"/>
      <c r="EG122" s="259">
        <f t="shared" si="658"/>
        <v>0</v>
      </c>
      <c r="EH122" s="250"/>
      <c r="EI122" s="250"/>
      <c r="EJ122" s="250"/>
      <c r="EK122" s="238">
        <f t="shared" si="659"/>
        <v>0</v>
      </c>
      <c r="EL122" s="250"/>
      <c r="EM122" s="250"/>
      <c r="EN122" s="250"/>
      <c r="EO122" s="238">
        <f t="shared" si="660"/>
        <v>0</v>
      </c>
      <c r="EP122" s="250"/>
      <c r="EQ122" s="250"/>
      <c r="ER122" s="250"/>
      <c r="ES122" s="238">
        <f t="shared" si="661"/>
        <v>0</v>
      </c>
      <c r="ET122" s="250"/>
      <c r="EU122" s="250"/>
      <c r="EV122" s="250"/>
      <c r="EW122" s="238">
        <f t="shared" si="662"/>
        <v>0</v>
      </c>
      <c r="EX122" s="260">
        <f t="shared" si="663"/>
        <v>0</v>
      </c>
      <c r="EY122" s="238">
        <f t="shared" si="580"/>
        <v>0</v>
      </c>
      <c r="EZ122" s="250">
        <f t="shared" si="473"/>
        <v>0</v>
      </c>
      <c r="FA122" s="238"/>
      <c r="FB122" s="238"/>
      <c r="FC122" s="246">
        <f t="shared" si="474"/>
        <v>0</v>
      </c>
      <c r="FD122" s="244"/>
      <c r="FE122" s="250"/>
      <c r="FF122" s="250"/>
      <c r="FG122" s="250"/>
      <c r="FH122" s="250">
        <f t="shared" si="664"/>
        <v>0</v>
      </c>
      <c r="FI122" s="250"/>
      <c r="FJ122" s="250"/>
      <c r="FK122" s="250"/>
      <c r="FL122" s="238">
        <f t="shared" si="665"/>
        <v>0</v>
      </c>
      <c r="FM122" s="250"/>
      <c r="FN122" s="250"/>
      <c r="FO122" s="250"/>
      <c r="FP122" s="238">
        <f t="shared" si="666"/>
        <v>0</v>
      </c>
      <c r="FQ122" s="250"/>
      <c r="FR122" s="250"/>
      <c r="FS122" s="250"/>
      <c r="FT122" s="238">
        <f t="shared" si="667"/>
        <v>0</v>
      </c>
      <c r="FU122" s="250"/>
      <c r="FV122" s="250"/>
      <c r="FW122" s="250"/>
      <c r="FX122" s="238"/>
      <c r="FY122" s="250"/>
      <c r="FZ122" s="250"/>
      <c r="GA122" s="250"/>
      <c r="GB122" s="265">
        <f t="shared" si="476"/>
        <v>0</v>
      </c>
      <c r="GC122" s="259">
        <f t="shared" si="668"/>
        <v>0</v>
      </c>
      <c r="GD122" s="250"/>
      <c r="GE122" s="250"/>
      <c r="GF122" s="250"/>
      <c r="GG122" s="238">
        <f t="shared" si="669"/>
        <v>0</v>
      </c>
      <c r="GH122" s="250"/>
      <c r="GI122" s="250"/>
      <c r="GJ122" s="250"/>
      <c r="GK122" s="238">
        <f t="shared" si="670"/>
        <v>0</v>
      </c>
      <c r="GL122" s="250"/>
      <c r="GM122" s="250"/>
      <c r="GN122" s="250"/>
      <c r="GO122" s="238">
        <f t="shared" si="671"/>
        <v>0</v>
      </c>
      <c r="GP122" s="250"/>
      <c r="GQ122" s="250"/>
      <c r="GR122" s="250"/>
      <c r="GS122" s="238">
        <f t="shared" si="672"/>
        <v>0</v>
      </c>
      <c r="GT122" s="260">
        <f t="shared" si="673"/>
        <v>0</v>
      </c>
      <c r="GU122" s="238">
        <f t="shared" si="583"/>
        <v>0</v>
      </c>
      <c r="GV122" s="250">
        <f t="shared" si="479"/>
        <v>0</v>
      </c>
      <c r="GW122" s="238"/>
      <c r="GX122" s="238"/>
      <c r="GY122" s="246">
        <f t="shared" si="480"/>
        <v>0</v>
      </c>
      <c r="GZ122" s="244"/>
      <c r="HA122" s="244"/>
      <c r="HB122" s="250"/>
      <c r="HC122" s="250"/>
      <c r="HD122" s="250">
        <f t="shared" si="584"/>
        <v>0</v>
      </c>
      <c r="HE122" s="250">
        <f t="shared" si="550"/>
        <v>0</v>
      </c>
      <c r="HF122" s="250"/>
      <c r="HG122" s="250"/>
      <c r="HH122" s="238"/>
      <c r="HI122" s="238"/>
      <c r="HJ122" s="250"/>
      <c r="HK122" s="250"/>
      <c r="HL122" s="250"/>
      <c r="HM122" s="238">
        <f t="shared" si="674"/>
        <v>0</v>
      </c>
      <c r="HN122" s="250"/>
      <c r="HO122" s="250"/>
      <c r="HP122" s="250"/>
      <c r="HQ122" s="238">
        <f t="shared" si="675"/>
        <v>0</v>
      </c>
      <c r="HR122" s="250"/>
      <c r="HS122" s="250"/>
      <c r="HT122" s="250"/>
      <c r="HU122" s="238"/>
      <c r="HV122" s="250"/>
      <c r="HW122" s="250"/>
      <c r="HX122" s="250"/>
      <c r="HY122" s="250"/>
      <c r="HZ122" s="259">
        <f t="shared" si="676"/>
        <v>0</v>
      </c>
      <c r="IA122" s="250"/>
      <c r="IB122" s="250"/>
      <c r="IC122" s="250"/>
      <c r="ID122" s="238">
        <f t="shared" si="677"/>
        <v>0</v>
      </c>
      <c r="IE122" s="250"/>
      <c r="IF122" s="250"/>
      <c r="IG122" s="250"/>
      <c r="IH122" s="238">
        <f t="shared" si="678"/>
        <v>0</v>
      </c>
      <c r="II122" s="250"/>
      <c r="IJ122" s="250"/>
      <c r="IK122" s="250"/>
      <c r="IL122" s="238">
        <f t="shared" si="679"/>
        <v>0</v>
      </c>
      <c r="IM122" s="250"/>
      <c r="IN122" s="250"/>
      <c r="IO122" s="250"/>
      <c r="IP122" s="250"/>
      <c r="IQ122" s="260">
        <f t="shared" si="680"/>
        <v>0</v>
      </c>
      <c r="IR122" s="238">
        <f t="shared" si="587"/>
        <v>0</v>
      </c>
      <c r="IS122" s="250">
        <f t="shared" si="484"/>
        <v>0</v>
      </c>
      <c r="IT122" s="238"/>
      <c r="IU122" s="238"/>
      <c r="IV122" s="246">
        <f t="shared" si="510"/>
        <v>0</v>
      </c>
      <c r="IW122" s="244"/>
      <c r="IX122" s="254"/>
      <c r="IY122" s="254"/>
      <c r="IZ122" s="247">
        <f t="shared" si="681"/>
        <v>0</v>
      </c>
      <c r="JA122" s="254">
        <f t="shared" si="682"/>
        <v>0</v>
      </c>
      <c r="JB122" s="254"/>
      <c r="JC122" s="254"/>
      <c r="JD122" s="254"/>
      <c r="JE122" s="247">
        <f t="shared" si="683"/>
        <v>0</v>
      </c>
      <c r="JF122" s="254"/>
      <c r="JG122" s="254"/>
      <c r="JH122" s="254"/>
      <c r="JI122" s="247">
        <f t="shared" si="684"/>
        <v>0</v>
      </c>
      <c r="JJ122" s="254"/>
      <c r="JK122" s="254"/>
      <c r="JL122" s="254"/>
      <c r="JM122" s="247">
        <f t="shared" si="685"/>
        <v>0</v>
      </c>
      <c r="JN122" s="254"/>
      <c r="JO122" s="254"/>
      <c r="JP122" s="254"/>
      <c r="JQ122" s="247"/>
      <c r="JR122" s="254"/>
      <c r="JS122" s="254"/>
      <c r="JT122" s="254"/>
      <c r="JU122" s="254"/>
      <c r="JV122" s="261">
        <f t="shared" si="686"/>
        <v>0</v>
      </c>
      <c r="JW122" s="558"/>
      <c r="JX122" s="588"/>
      <c r="JY122" s="589"/>
      <c r="JZ122" s="571"/>
      <c r="KA122" s="254"/>
      <c r="KB122" s="247">
        <f>SUM(JW122:KA122)</f>
        <v>0</v>
      </c>
      <c r="KC122" s="254"/>
      <c r="KD122" s="254"/>
      <c r="KE122" s="254"/>
      <c r="KF122" s="247">
        <f t="shared" si="687"/>
        <v>0</v>
      </c>
      <c r="KG122" s="254"/>
      <c r="KH122" s="254"/>
      <c r="KI122" s="254"/>
      <c r="KJ122" s="247">
        <f t="shared" si="688"/>
        <v>0</v>
      </c>
      <c r="KK122" s="254"/>
      <c r="KL122" s="254"/>
      <c r="KM122" s="254"/>
      <c r="KN122" s="254"/>
      <c r="KO122" s="262">
        <f t="shared" si="689"/>
        <v>0</v>
      </c>
      <c r="KP122" s="247">
        <f>IZ122-JE122</f>
        <v>0</v>
      </c>
      <c r="KQ122" s="254">
        <f>JE122-JV122</f>
        <v>0</v>
      </c>
      <c r="KR122" s="247"/>
      <c r="KS122" s="248"/>
      <c r="KT122" s="211">
        <f>JV122-KO122</f>
        <v>0</v>
      </c>
      <c r="KU122" s="211"/>
      <c r="KV122" s="211"/>
      <c r="KW122" s="211"/>
      <c r="KX122" s="211"/>
      <c r="KY122" s="211"/>
      <c r="KZ122" s="211"/>
      <c r="LA122" s="211"/>
      <c r="LB122" s="211"/>
      <c r="LC122" s="211"/>
      <c r="LD122" s="211"/>
      <c r="LF122" s="193"/>
      <c r="LG122" s="193"/>
      <c r="LH122" s="194">
        <f t="shared" si="690"/>
        <v>0</v>
      </c>
      <c r="LI122" s="193">
        <f t="shared" si="554"/>
        <v>0</v>
      </c>
      <c r="LJ122" s="193"/>
      <c r="LK122" s="193"/>
      <c r="LL122" s="193"/>
      <c r="LM122" s="194">
        <f t="shared" si="691"/>
        <v>0</v>
      </c>
      <c r="LN122" s="193"/>
      <c r="LO122" s="193"/>
      <c r="LP122" s="193"/>
      <c r="LQ122" s="194">
        <f t="shared" si="692"/>
        <v>0</v>
      </c>
      <c r="LR122" s="193"/>
      <c r="LS122" s="193"/>
      <c r="LT122" s="193"/>
      <c r="LU122" s="194">
        <f t="shared" si="693"/>
        <v>0</v>
      </c>
      <c r="LV122" s="193"/>
      <c r="LW122" s="193"/>
      <c r="LX122" s="193"/>
      <c r="LY122" s="194">
        <f t="shared" si="556"/>
        <v>0</v>
      </c>
      <c r="LZ122" s="193"/>
      <c r="MA122" s="193"/>
      <c r="MB122" s="193"/>
      <c r="MC122" s="193"/>
      <c r="MD122" s="121">
        <f t="shared" si="694"/>
        <v>0</v>
      </c>
      <c r="ME122" s="193"/>
      <c r="MF122" s="193"/>
      <c r="MG122" s="193"/>
      <c r="MH122" s="194">
        <f t="shared" si="695"/>
        <v>0</v>
      </c>
      <c r="MI122" s="193"/>
      <c r="MJ122" s="193"/>
      <c r="MK122" s="193"/>
      <c r="ML122" s="194">
        <f t="shared" si="696"/>
        <v>0</v>
      </c>
      <c r="MM122" s="193"/>
      <c r="MN122" s="193"/>
      <c r="MO122" s="193"/>
      <c r="MP122" s="194">
        <f t="shared" si="697"/>
        <v>0</v>
      </c>
      <c r="MQ122" s="193"/>
      <c r="MR122" s="193"/>
      <c r="MS122" s="193"/>
      <c r="MT122" s="193"/>
      <c r="MU122" s="121">
        <f t="shared" si="698"/>
        <v>0</v>
      </c>
      <c r="MV122" s="17">
        <f t="shared" si="588"/>
        <v>0</v>
      </c>
      <c r="MW122" s="193">
        <f t="shared" si="699"/>
        <v>0</v>
      </c>
      <c r="MX122" s="194"/>
      <c r="MY122" s="194"/>
      <c r="MZ122" s="115">
        <f t="shared" si="485"/>
        <v>0</v>
      </c>
      <c r="NB122" s="193"/>
      <c r="NC122" s="193"/>
      <c r="ND122" s="193"/>
      <c r="NE122" s="193"/>
      <c r="NF122" s="193"/>
      <c r="NG122" s="193"/>
      <c r="NH122" s="193"/>
      <c r="NI122" s="193"/>
      <c r="NJ122" s="193"/>
      <c r="NK122" s="193"/>
      <c r="NL122" s="193"/>
      <c r="NM122" s="194">
        <f t="shared" si="700"/>
        <v>0</v>
      </c>
      <c r="NN122" s="193"/>
      <c r="NO122" s="193"/>
      <c r="NP122" s="193"/>
      <c r="NQ122" s="194">
        <f t="shared" si="701"/>
        <v>0</v>
      </c>
      <c r="NR122" s="193"/>
      <c r="NS122" s="193"/>
      <c r="NT122" s="193"/>
      <c r="NU122" s="194"/>
      <c r="NV122" s="193"/>
      <c r="NW122" s="193"/>
      <c r="NX122" s="193"/>
      <c r="NY122" s="193"/>
      <c r="NZ122" s="121">
        <f t="shared" si="702"/>
        <v>0</v>
      </c>
      <c r="OA122" s="193"/>
      <c r="OB122" s="193"/>
      <c r="OC122" s="193"/>
      <c r="OD122" s="194">
        <f t="shared" si="703"/>
        <v>0</v>
      </c>
      <c r="OE122" s="193"/>
      <c r="OF122" s="193"/>
      <c r="OG122" s="193"/>
      <c r="OH122" s="194">
        <f t="shared" si="704"/>
        <v>0</v>
      </c>
      <c r="OI122" s="193"/>
      <c r="OJ122" s="193"/>
      <c r="OK122" s="193"/>
      <c r="OL122" s="194">
        <f t="shared" si="705"/>
        <v>0</v>
      </c>
      <c r="OM122" s="193"/>
      <c r="ON122" s="193"/>
      <c r="OO122" s="193"/>
      <c r="OP122" s="194">
        <f t="shared" si="706"/>
        <v>0</v>
      </c>
      <c r="OQ122" s="122">
        <f t="shared" si="707"/>
        <v>0</v>
      </c>
      <c r="OR122" s="17">
        <f t="shared" si="591"/>
        <v>0</v>
      </c>
      <c r="OS122" s="193">
        <f t="shared" si="456"/>
        <v>0</v>
      </c>
      <c r="OT122" s="194"/>
      <c r="OU122" s="194"/>
      <c r="OV122" s="115">
        <f t="shared" si="515"/>
        <v>0</v>
      </c>
      <c r="OX122" s="193"/>
      <c r="OY122" s="193"/>
      <c r="OZ122" s="193"/>
      <c r="PA122" s="193"/>
      <c r="PB122" s="193"/>
      <c r="PC122" s="193"/>
      <c r="PD122" s="193"/>
      <c r="PE122" s="193"/>
      <c r="PF122" s="193"/>
      <c r="PG122" s="193"/>
      <c r="PH122" s="193"/>
      <c r="PI122" s="194">
        <f t="shared" si="708"/>
        <v>0</v>
      </c>
      <c r="PJ122" s="193"/>
      <c r="PK122" s="193"/>
      <c r="PL122" s="193"/>
      <c r="PM122" s="194">
        <f t="shared" si="709"/>
        <v>0</v>
      </c>
      <c r="PN122" s="193"/>
      <c r="PO122" s="193"/>
      <c r="PP122" s="193"/>
      <c r="PQ122" s="194"/>
      <c r="PR122" s="193"/>
      <c r="PS122" s="193"/>
      <c r="PT122" s="193"/>
      <c r="PU122" s="193"/>
      <c r="PV122" s="121">
        <f t="shared" si="710"/>
        <v>0</v>
      </c>
      <c r="PW122" s="193"/>
      <c r="PX122" s="193"/>
      <c r="PY122" s="193"/>
      <c r="PZ122" s="194">
        <f t="shared" si="711"/>
        <v>0</v>
      </c>
      <c r="QA122" s="193"/>
      <c r="QB122" s="193"/>
      <c r="QC122" s="193"/>
      <c r="QD122" s="194">
        <f t="shared" si="712"/>
        <v>0</v>
      </c>
      <c r="QE122" s="193"/>
      <c r="QF122" s="193"/>
      <c r="QG122" s="193"/>
      <c r="QH122" s="194">
        <f t="shared" si="713"/>
        <v>0</v>
      </c>
      <c r="QI122" s="193"/>
      <c r="QJ122" s="193"/>
      <c r="QK122" s="193"/>
      <c r="QL122" s="193"/>
      <c r="QM122" s="122">
        <f t="shared" si="714"/>
        <v>0</v>
      </c>
      <c r="QN122" s="17">
        <f t="shared" si="594"/>
        <v>0</v>
      </c>
      <c r="QO122" s="193">
        <f t="shared" si="715"/>
        <v>0</v>
      </c>
      <c r="QP122" s="194"/>
      <c r="QQ122" s="194"/>
      <c r="QR122" s="115">
        <f t="shared" si="486"/>
        <v>0</v>
      </c>
      <c r="QT122" s="193"/>
      <c r="QU122" s="193"/>
      <c r="QV122" s="194">
        <f t="shared" si="716"/>
        <v>0</v>
      </c>
      <c r="QW122" s="193">
        <f t="shared" si="568"/>
        <v>0</v>
      </c>
      <c r="QX122" s="193"/>
      <c r="QY122" s="193"/>
      <c r="QZ122" s="193"/>
      <c r="RA122" s="194">
        <f t="shared" si="717"/>
        <v>0</v>
      </c>
      <c r="RB122" s="193"/>
      <c r="RC122" s="193"/>
      <c r="RD122" s="193"/>
      <c r="RE122" s="194">
        <f t="shared" si="718"/>
        <v>0</v>
      </c>
      <c r="RF122" s="193"/>
      <c r="RG122" s="193"/>
      <c r="RH122" s="193"/>
      <c r="RI122" s="194">
        <f t="shared" si="719"/>
        <v>0</v>
      </c>
      <c r="RJ122" s="193"/>
      <c r="RK122" s="193"/>
      <c r="RL122" s="193"/>
      <c r="RM122" s="194"/>
      <c r="RN122" s="193"/>
      <c r="RO122" s="193"/>
      <c r="RP122" s="193"/>
      <c r="RQ122" s="193"/>
      <c r="RR122" s="121">
        <f t="shared" si="720"/>
        <v>0</v>
      </c>
      <c r="RS122" s="193"/>
      <c r="RT122" s="193"/>
      <c r="RU122" s="193"/>
      <c r="RV122" s="194">
        <f t="shared" si="721"/>
        <v>0</v>
      </c>
      <c r="RW122" s="193"/>
      <c r="RX122" s="193"/>
      <c r="RY122" s="193"/>
      <c r="RZ122" s="194">
        <f t="shared" si="722"/>
        <v>0</v>
      </c>
      <c r="SA122" s="193"/>
      <c r="SB122" s="193"/>
      <c r="SC122" s="193"/>
      <c r="SD122" s="194">
        <f t="shared" si="723"/>
        <v>0</v>
      </c>
      <c r="SE122" s="193"/>
      <c r="SF122" s="193"/>
      <c r="SG122" s="193"/>
      <c r="SH122" s="193"/>
      <c r="SI122" s="122">
        <f t="shared" si="724"/>
        <v>0</v>
      </c>
      <c r="SJ122" s="17">
        <f t="shared" si="596"/>
        <v>0</v>
      </c>
      <c r="SK122" s="193">
        <f t="shared" si="725"/>
        <v>0</v>
      </c>
      <c r="SL122" s="194"/>
      <c r="SM122" s="194"/>
      <c r="SN122" s="115">
        <f t="shared" si="487"/>
        <v>0</v>
      </c>
      <c r="SP122" s="193"/>
      <c r="SQ122" s="193"/>
      <c r="SR122" s="194">
        <f t="shared" si="572"/>
        <v>0</v>
      </c>
      <c r="SS122" s="193">
        <f t="shared" si="573"/>
        <v>0</v>
      </c>
      <c r="ST122" s="193"/>
      <c r="SU122" s="193"/>
      <c r="SV122" s="193"/>
      <c r="SW122" s="194">
        <f t="shared" si="574"/>
        <v>0</v>
      </c>
      <c r="SX122" s="193"/>
      <c r="SY122" s="193"/>
      <c r="SZ122" s="193"/>
      <c r="TA122" s="194">
        <f t="shared" si="726"/>
        <v>0</v>
      </c>
      <c r="TB122" s="193"/>
      <c r="TC122" s="193"/>
      <c r="TD122" s="193"/>
      <c r="TE122" s="194">
        <f t="shared" si="727"/>
        <v>0</v>
      </c>
      <c r="TF122" s="193"/>
      <c r="TG122" s="193"/>
      <c r="TH122" s="193"/>
      <c r="TI122" s="194"/>
      <c r="TJ122" s="193"/>
      <c r="TK122" s="193"/>
      <c r="TL122" s="193"/>
      <c r="TM122" s="193"/>
      <c r="TN122" s="121">
        <f t="shared" si="728"/>
        <v>0</v>
      </c>
      <c r="TO122" s="193"/>
      <c r="TP122" s="193"/>
      <c r="TQ122" s="193"/>
      <c r="TR122" s="194">
        <f t="shared" si="729"/>
        <v>0</v>
      </c>
      <c r="TS122" s="193"/>
      <c r="TT122" s="193"/>
      <c r="TU122" s="193"/>
      <c r="TV122" s="194">
        <f t="shared" si="730"/>
        <v>0</v>
      </c>
      <c r="TW122" s="193"/>
      <c r="TX122" s="193"/>
      <c r="TY122" s="193"/>
      <c r="TZ122" s="194">
        <f t="shared" si="731"/>
        <v>0</v>
      </c>
      <c r="UA122" s="193"/>
      <c r="UB122" s="193"/>
      <c r="UC122" s="193"/>
      <c r="UD122" s="194">
        <f t="shared" si="732"/>
        <v>0</v>
      </c>
      <c r="UE122" s="122">
        <f t="shared" si="733"/>
        <v>0</v>
      </c>
      <c r="UF122" s="17">
        <f t="shared" si="597"/>
        <v>0</v>
      </c>
      <c r="UG122" s="193">
        <f t="shared" si="460"/>
        <v>0</v>
      </c>
      <c r="UH122" s="194"/>
      <c r="UI122" s="194"/>
      <c r="UJ122" s="194"/>
      <c r="UK122" s="115">
        <f t="shared" si="488"/>
        <v>0</v>
      </c>
      <c r="UL122" s="115">
        <f>CK122+EG122+GC122+HZ122+JV122+MD122+NZ122+PV122+RR122+TN122</f>
        <v>0</v>
      </c>
      <c r="UM122" s="115">
        <f>UL122-AF122</f>
        <v>0</v>
      </c>
      <c r="UN122" s="115">
        <f>DB122+EX122+GT122+IQ122+KO122+MU122+OQ122+QM122+SI122+UE122</f>
        <v>0</v>
      </c>
      <c r="UO122" s="115">
        <f>UN122-AW122</f>
        <v>0</v>
      </c>
      <c r="UP122" s="115"/>
      <c r="UQ122" s="115"/>
      <c r="UR122" s="115">
        <f>BU122+DQ122+FM122+HJ122+JF122+LN122+NJ122+PF122+RB122+SX122</f>
        <v>0</v>
      </c>
      <c r="US122" s="115">
        <f>UR122-P122</f>
        <v>0</v>
      </c>
      <c r="UT122" s="115"/>
      <c r="UU122" s="115"/>
      <c r="UV122" s="115"/>
      <c r="UW122" s="115"/>
      <c r="UX122" s="115"/>
      <c r="UY122" s="115"/>
      <c r="UZ122" s="115"/>
      <c r="VA122" s="115"/>
      <c r="VB122" s="193">
        <f>BM122+DI122+FE122+HB122+IX122+LF122+NB122+OX122+QT122+SP122</f>
        <v>0</v>
      </c>
      <c r="VC122" s="193">
        <f>BN122+DJ122+FF122+HC122+IY122+LG122+NC122+OY122+QU122+SQ122</f>
        <v>0</v>
      </c>
      <c r="VD122" s="194">
        <f t="shared" si="734"/>
        <v>0</v>
      </c>
      <c r="VE122" s="193">
        <f t="shared" si="735"/>
        <v>0</v>
      </c>
      <c r="VF122" s="193"/>
      <c r="VG122" s="193"/>
      <c r="VH122" s="193"/>
      <c r="VI122" s="194">
        <f t="shared" si="736"/>
        <v>0</v>
      </c>
      <c r="VJ122" s="193"/>
      <c r="VK122" s="193"/>
      <c r="VL122" s="193"/>
      <c r="VM122" s="194">
        <f t="shared" si="737"/>
        <v>0</v>
      </c>
      <c r="VN122" s="193"/>
      <c r="VO122" s="193"/>
      <c r="VP122" s="193"/>
      <c r="VQ122" s="194">
        <f t="shared" si="738"/>
        <v>0</v>
      </c>
      <c r="VR122" s="193"/>
      <c r="VS122" s="193"/>
      <c r="VT122" s="193"/>
      <c r="VU122" s="194"/>
      <c r="VV122" s="193"/>
      <c r="VW122" s="193"/>
      <c r="VX122" s="193"/>
      <c r="VY122" s="193"/>
      <c r="VZ122" s="121">
        <f t="shared" si="739"/>
        <v>0</v>
      </c>
      <c r="WA122" s="193"/>
      <c r="WB122" s="193"/>
      <c r="WC122" s="193"/>
      <c r="WD122" s="194">
        <f t="shared" si="740"/>
        <v>0</v>
      </c>
      <c r="WE122" s="193"/>
      <c r="WF122" s="193"/>
      <c r="WG122" s="193"/>
      <c r="WH122" s="194">
        <f t="shared" si="741"/>
        <v>0</v>
      </c>
      <c r="WI122" s="193"/>
      <c r="WJ122" s="193"/>
      <c r="WK122" s="193"/>
      <c r="WL122" s="194">
        <f t="shared" si="742"/>
        <v>0</v>
      </c>
      <c r="WM122" s="193"/>
      <c r="WN122" s="193"/>
      <c r="WO122" s="193"/>
      <c r="WP122" s="194">
        <f t="shared" si="743"/>
        <v>0</v>
      </c>
      <c r="WQ122" s="122">
        <f t="shared" si="744"/>
        <v>0</v>
      </c>
      <c r="WR122" s="129">
        <f t="shared" si="600"/>
        <v>0</v>
      </c>
      <c r="WS122" s="120"/>
      <c r="WT122" s="194"/>
      <c r="WU122" s="194"/>
      <c r="WV122" s="115">
        <f t="shared" si="526"/>
        <v>0</v>
      </c>
      <c r="WY122" s="115">
        <f>VI122-BT122-DP122-FL122-HI122-JE122-LM122-NI122-PE122-RA122-SW122</f>
        <v>0</v>
      </c>
      <c r="WZ122" s="115">
        <f>VD122-BO122-DK122-FG122-HD122-IZ122-LH122-ND122-OZ122-QV122-SR122</f>
        <v>0</v>
      </c>
    </row>
    <row r="123" spans="1:624" s="116" customFormat="1" ht="13.5" hidden="1" x14ac:dyDescent="0.25">
      <c r="A123" s="444"/>
      <c r="B123" s="453" t="s">
        <v>219</v>
      </c>
      <c r="C123" s="415"/>
      <c r="D123" s="415"/>
      <c r="E123" s="415"/>
      <c r="F123" s="249"/>
      <c r="G123" s="263" t="s">
        <v>220</v>
      </c>
      <c r="H123" s="250">
        <f>BM123+DI123+FE123+HB123+IX123+LF123+NB123+OX123+QT123+SP123</f>
        <v>0</v>
      </c>
      <c r="I123" s="250">
        <f>BN123+DJ123+FF123+HC123+IY123+LG123+NC123+OY123+QU123+SQ123</f>
        <v>0</v>
      </c>
      <c r="J123" s="238">
        <f t="shared" si="638"/>
        <v>0</v>
      </c>
      <c r="K123" s="250">
        <f t="shared" si="537"/>
        <v>0</v>
      </c>
      <c r="L123" s="250"/>
      <c r="M123" s="250"/>
      <c r="N123" s="250"/>
      <c r="O123" s="238">
        <f t="shared" si="538"/>
        <v>0</v>
      </c>
      <c r="P123" s="250">
        <f>BU123+DQ123+FM123+HJ123+JF123+LN123+NJ123+PF123+RB123+SX123</f>
        <v>0</v>
      </c>
      <c r="Q123" s="250">
        <f>BV123+DR123+FN123+HK123+JG123+LO123+NK123+PG123+RC123+SY123</f>
        <v>0</v>
      </c>
      <c r="R123" s="250">
        <f>BW123+DS123+FO123+HL123+JH123+LP123+NL123+PH123+RD123+SZ123</f>
        <v>0</v>
      </c>
      <c r="S123" s="238">
        <f t="shared" si="639"/>
        <v>0</v>
      </c>
      <c r="T123" s="250">
        <f>BY123+DU123+FQ123+HN123+JJ123+LR123+NN123+PJ123+RF123+TB123</f>
        <v>0</v>
      </c>
      <c r="U123" s="250">
        <f>BZ123+DV123+FR123+HO123+JK123+LS123+NO123+PK123+RG123+TC123</f>
        <v>0</v>
      </c>
      <c r="V123" s="250">
        <f>CA123+DW123+FS123+HP123+JL123+LT123+NP123+PL123+RH123+TD123</f>
        <v>0</v>
      </c>
      <c r="W123" s="238">
        <f t="shared" si="640"/>
        <v>0</v>
      </c>
      <c r="X123" s="250">
        <f>CC123+DY123+FU123+HR123+JN123+LV123+NR123+PN123+RJ123+TF123</f>
        <v>0</v>
      </c>
      <c r="Y123" s="250">
        <f>CD123+DZ123+FV123+HS123+JO123+LW123+NS123+PO123+RK123+TG123</f>
        <v>0</v>
      </c>
      <c r="Z123" s="250">
        <f>CE123+EA123+FW123+HT123+JP123+LX123+NT123+PP123+RL123+TH123</f>
        <v>0</v>
      </c>
      <c r="AA123" s="238">
        <f t="shared" si="641"/>
        <v>0</v>
      </c>
      <c r="AB123" s="250">
        <f>CG123+EC123+FY123+HV123+JR123+LZ123+NV123+PR123+RN123+TJ123</f>
        <v>0</v>
      </c>
      <c r="AC123" s="250">
        <f>CH123+ED123+FZ123+HW123+JS123+MA123+NW123+PS123+RO123+TK123</f>
        <v>0</v>
      </c>
      <c r="AD123" s="250">
        <f>CI123+EE123+GA123+HX123+JT123+MB123+NX123+PT123+RP123+TL123</f>
        <v>0</v>
      </c>
      <c r="AE123" s="250">
        <f t="shared" si="642"/>
        <v>0</v>
      </c>
      <c r="AF123" s="238">
        <f t="shared" si="527"/>
        <v>0</v>
      </c>
      <c r="AG123" s="250">
        <f>CL123+EH123+GD123+IA123+JW123+ME123+OA123+PW123+RS123+TO123</f>
        <v>0</v>
      </c>
      <c r="AH123" s="250">
        <f>CM123+EI123+GE123+IB123+JZ123+MF123+OB123+PX123+RT123+TP123</f>
        <v>0</v>
      </c>
      <c r="AI123" s="250">
        <f>CN123+EJ123+GF123+IC123+KA123+MG123+OC123+PY123+RU123+TQ123</f>
        <v>0</v>
      </c>
      <c r="AJ123" s="238">
        <f t="shared" si="643"/>
        <v>0</v>
      </c>
      <c r="AK123" s="250">
        <f>CP123+EL123+GH123+IE123+KC123+MI123+OE123+QA123+RW123+TS123</f>
        <v>0</v>
      </c>
      <c r="AL123" s="250">
        <f>CQ123+EM123+GI123+IF123+KD123+MJ123+OF123+QB123+RX123+TT123</f>
        <v>0</v>
      </c>
      <c r="AM123" s="250">
        <f>CR123+EN123+GJ123+IG123+KE123+MK123+OG123+QC123+RY123+TU123</f>
        <v>0</v>
      </c>
      <c r="AN123" s="238">
        <f t="shared" si="644"/>
        <v>0</v>
      </c>
      <c r="AO123" s="250">
        <f>CT123+EP123+GL123+II123+KG123+MM123+OI123+QE123+SA123+TW123</f>
        <v>0</v>
      </c>
      <c r="AP123" s="250">
        <f>CU123+EQ123+GM123+IJ123+KH123+MN123+OJ123+QF123+SB123+TX123</f>
        <v>0</v>
      </c>
      <c r="AQ123" s="250">
        <f>CV123+ER123+GN123+IK123+KI123+MO123+OK123+QG123+SC123+TY123</f>
        <v>0</v>
      </c>
      <c r="AR123" s="238">
        <f t="shared" si="645"/>
        <v>0</v>
      </c>
      <c r="AS123" s="250">
        <f>CX123+ET123+GP123+IM123+KK123+MQ123+OM123+QI123+SE123+UA123</f>
        <v>0</v>
      </c>
      <c r="AT123" s="250">
        <f>CY123+EU123+GQ123+IN123+KL123+MR123+ON123+QJ123+SF123+UB123</f>
        <v>0</v>
      </c>
      <c r="AU123" s="250">
        <f>CZ123+EV123+GR123+IO123+KM123+MS123+OO123+QK123+SG123+UC123</f>
        <v>0</v>
      </c>
      <c r="AV123" s="238">
        <f t="shared" si="499"/>
        <v>0</v>
      </c>
      <c r="AW123" s="238">
        <f t="shared" si="646"/>
        <v>0</v>
      </c>
      <c r="AX123" s="250">
        <f t="shared" si="461"/>
        <v>0</v>
      </c>
      <c r="AY123" s="238">
        <f t="shared" si="529"/>
        <v>0</v>
      </c>
      <c r="AZ123" s="238">
        <f>DE123+FA123+GW123+IT123+KR123+MX123+OT123+QP123+SL123+UH123</f>
        <v>0</v>
      </c>
      <c r="BA123" s="238">
        <f>DF123+FB123+GX123+IU123+KS123+MY123+OU123+QQ123+SM123+UI123</f>
        <v>0</v>
      </c>
      <c r="BB123" s="239">
        <f>CK123+EG123+GC123+HZ123+JV123+MD123+NZ123+PV123+RR123+TN123</f>
        <v>0</v>
      </c>
      <c r="BC123" s="239">
        <f t="shared" si="450"/>
        <v>0</v>
      </c>
      <c r="BD123" s="238">
        <f>AZ123-DE123-FA123-GW123-IT123-KR123-MX123-OT123-QP123-SL123-UH123</f>
        <v>0</v>
      </c>
      <c r="BE123" s="240"/>
      <c r="BF123" s="241">
        <f t="shared" si="449"/>
        <v>0</v>
      </c>
      <c r="BG123" s="241">
        <f t="shared" si="451"/>
        <v>0</v>
      </c>
      <c r="BH123" s="242"/>
      <c r="BI123" s="242"/>
      <c r="BJ123" s="241"/>
      <c r="BK123" s="251"/>
      <c r="BL123" s="251">
        <f>DI123+FE123+HB123+IX123+LF123+NB123+OX123+QT123+SP123</f>
        <v>0</v>
      </c>
      <c r="BM123" s="251"/>
      <c r="BN123" s="251"/>
      <c r="BO123" s="238">
        <f t="shared" si="647"/>
        <v>0</v>
      </c>
      <c r="BP123" s="251">
        <f t="shared" si="648"/>
        <v>0</v>
      </c>
      <c r="BQ123" s="251"/>
      <c r="BR123" s="251"/>
      <c r="BS123" s="251"/>
      <c r="BT123" s="238">
        <f t="shared" si="649"/>
        <v>0</v>
      </c>
      <c r="BU123" s="251"/>
      <c r="BV123" s="251"/>
      <c r="BW123" s="251"/>
      <c r="BX123" s="238">
        <f t="shared" si="650"/>
        <v>0</v>
      </c>
      <c r="BY123" s="251"/>
      <c r="BZ123" s="251"/>
      <c r="CA123" s="251"/>
      <c r="CB123" s="238">
        <f t="shared" si="463"/>
        <v>0</v>
      </c>
      <c r="CC123" s="251"/>
      <c r="CD123" s="251"/>
      <c r="CE123" s="251"/>
      <c r="CF123" s="238">
        <f t="shared" si="651"/>
        <v>0</v>
      </c>
      <c r="CG123" s="251"/>
      <c r="CH123" s="251"/>
      <c r="CI123" s="251"/>
      <c r="CJ123" s="251"/>
      <c r="CK123" s="238">
        <f t="shared" si="465"/>
        <v>0</v>
      </c>
      <c r="CL123" s="251"/>
      <c r="CM123" s="251"/>
      <c r="CN123" s="251"/>
      <c r="CO123" s="238">
        <f t="shared" si="652"/>
        <v>0</v>
      </c>
      <c r="CP123" s="251"/>
      <c r="CQ123" s="251"/>
      <c r="CR123" s="251"/>
      <c r="CS123" s="238">
        <f t="shared" si="653"/>
        <v>0</v>
      </c>
      <c r="CT123" s="251"/>
      <c r="CU123" s="251"/>
      <c r="CV123" s="251"/>
      <c r="CW123" s="238"/>
      <c r="CX123" s="251"/>
      <c r="CY123" s="251"/>
      <c r="CZ123" s="251"/>
      <c r="DA123" s="251"/>
      <c r="DB123" s="238">
        <f t="shared" si="654"/>
        <v>0</v>
      </c>
      <c r="DC123" s="251"/>
      <c r="DD123" s="251">
        <f t="shared" si="655"/>
        <v>0</v>
      </c>
      <c r="DE123" s="238"/>
      <c r="DF123" s="238"/>
      <c r="DG123" s="243">
        <f t="shared" si="467"/>
        <v>0</v>
      </c>
      <c r="DH123" s="244"/>
      <c r="DI123" s="250"/>
      <c r="DJ123" s="250"/>
      <c r="DK123" s="250">
        <f t="shared" si="544"/>
        <v>0</v>
      </c>
      <c r="DL123" s="250"/>
      <c r="DM123" s="250"/>
      <c r="DN123" s="250"/>
      <c r="DO123" s="250"/>
      <c r="DP123" s="238">
        <f t="shared" si="546"/>
        <v>0</v>
      </c>
      <c r="DQ123" s="250"/>
      <c r="DR123" s="250"/>
      <c r="DS123" s="250"/>
      <c r="DT123" s="238">
        <f t="shared" si="656"/>
        <v>0</v>
      </c>
      <c r="DU123" s="250"/>
      <c r="DV123" s="250"/>
      <c r="DW123" s="250"/>
      <c r="DX123" s="238">
        <f t="shared" si="657"/>
        <v>0</v>
      </c>
      <c r="DY123" s="250"/>
      <c r="DZ123" s="250"/>
      <c r="EA123" s="250"/>
      <c r="EB123" s="238"/>
      <c r="EC123" s="250"/>
      <c r="ED123" s="250"/>
      <c r="EE123" s="250"/>
      <c r="EF123" s="250"/>
      <c r="EG123" s="259">
        <f t="shared" si="658"/>
        <v>0</v>
      </c>
      <c r="EH123" s="250"/>
      <c r="EI123" s="250"/>
      <c r="EJ123" s="250"/>
      <c r="EK123" s="238">
        <f t="shared" si="659"/>
        <v>0</v>
      </c>
      <c r="EL123" s="250"/>
      <c r="EM123" s="250"/>
      <c r="EN123" s="250"/>
      <c r="EO123" s="238">
        <f t="shared" si="660"/>
        <v>0</v>
      </c>
      <c r="EP123" s="250"/>
      <c r="EQ123" s="250"/>
      <c r="ER123" s="250"/>
      <c r="ES123" s="238">
        <f t="shared" si="661"/>
        <v>0</v>
      </c>
      <c r="ET123" s="250"/>
      <c r="EU123" s="250"/>
      <c r="EV123" s="250"/>
      <c r="EW123" s="238">
        <f t="shared" si="662"/>
        <v>0</v>
      </c>
      <c r="EX123" s="260">
        <f t="shared" si="663"/>
        <v>0</v>
      </c>
      <c r="EY123" s="238">
        <f t="shared" si="580"/>
        <v>0</v>
      </c>
      <c r="EZ123" s="250">
        <f t="shared" si="473"/>
        <v>0</v>
      </c>
      <c r="FA123" s="238"/>
      <c r="FB123" s="238"/>
      <c r="FC123" s="246">
        <f t="shared" si="474"/>
        <v>0</v>
      </c>
      <c r="FD123" s="244"/>
      <c r="FE123" s="250"/>
      <c r="FF123" s="250"/>
      <c r="FG123" s="250"/>
      <c r="FH123" s="250">
        <f t="shared" si="664"/>
        <v>0</v>
      </c>
      <c r="FI123" s="250"/>
      <c r="FJ123" s="250"/>
      <c r="FK123" s="250"/>
      <c r="FL123" s="238">
        <f t="shared" si="665"/>
        <v>0</v>
      </c>
      <c r="FM123" s="250"/>
      <c r="FN123" s="250"/>
      <c r="FO123" s="250"/>
      <c r="FP123" s="238">
        <f t="shared" si="666"/>
        <v>0</v>
      </c>
      <c r="FQ123" s="250"/>
      <c r="FR123" s="250"/>
      <c r="FS123" s="250"/>
      <c r="FT123" s="238">
        <f t="shared" si="667"/>
        <v>0</v>
      </c>
      <c r="FU123" s="250"/>
      <c r="FV123" s="250"/>
      <c r="FW123" s="250"/>
      <c r="FX123" s="238"/>
      <c r="FY123" s="250"/>
      <c r="FZ123" s="250"/>
      <c r="GA123" s="250"/>
      <c r="GB123" s="265">
        <f t="shared" si="476"/>
        <v>0</v>
      </c>
      <c r="GC123" s="259">
        <f t="shared" si="668"/>
        <v>0</v>
      </c>
      <c r="GD123" s="250"/>
      <c r="GE123" s="250"/>
      <c r="GF123" s="250"/>
      <c r="GG123" s="238">
        <f t="shared" si="669"/>
        <v>0</v>
      </c>
      <c r="GH123" s="250"/>
      <c r="GI123" s="250"/>
      <c r="GJ123" s="250"/>
      <c r="GK123" s="238">
        <f t="shared" si="670"/>
        <v>0</v>
      </c>
      <c r="GL123" s="250"/>
      <c r="GM123" s="250"/>
      <c r="GN123" s="250"/>
      <c r="GO123" s="238">
        <f t="shared" si="671"/>
        <v>0</v>
      </c>
      <c r="GP123" s="250"/>
      <c r="GQ123" s="250"/>
      <c r="GR123" s="250"/>
      <c r="GS123" s="238">
        <f t="shared" si="672"/>
        <v>0</v>
      </c>
      <c r="GT123" s="260">
        <f t="shared" si="673"/>
        <v>0</v>
      </c>
      <c r="GU123" s="238">
        <f t="shared" si="583"/>
        <v>0</v>
      </c>
      <c r="GV123" s="250">
        <f t="shared" si="479"/>
        <v>0</v>
      </c>
      <c r="GW123" s="238"/>
      <c r="GX123" s="238"/>
      <c r="GY123" s="246">
        <f t="shared" si="480"/>
        <v>0</v>
      </c>
      <c r="GZ123" s="244"/>
      <c r="HA123" s="244"/>
      <c r="HB123" s="250"/>
      <c r="HC123" s="250"/>
      <c r="HD123" s="250">
        <f t="shared" si="584"/>
        <v>0</v>
      </c>
      <c r="HE123" s="250">
        <f t="shared" si="550"/>
        <v>0</v>
      </c>
      <c r="HF123" s="250"/>
      <c r="HG123" s="250"/>
      <c r="HH123" s="238"/>
      <c r="HI123" s="238"/>
      <c r="HJ123" s="250"/>
      <c r="HK123" s="250"/>
      <c r="HL123" s="250"/>
      <c r="HM123" s="238">
        <f t="shared" si="674"/>
        <v>0</v>
      </c>
      <c r="HN123" s="250"/>
      <c r="HO123" s="250"/>
      <c r="HP123" s="250"/>
      <c r="HQ123" s="238">
        <f t="shared" si="675"/>
        <v>0</v>
      </c>
      <c r="HR123" s="250"/>
      <c r="HS123" s="250"/>
      <c r="HT123" s="250"/>
      <c r="HU123" s="238"/>
      <c r="HV123" s="250"/>
      <c r="HW123" s="250"/>
      <c r="HX123" s="250"/>
      <c r="HY123" s="250"/>
      <c r="HZ123" s="259">
        <f t="shared" si="676"/>
        <v>0</v>
      </c>
      <c r="IA123" s="250"/>
      <c r="IB123" s="250"/>
      <c r="IC123" s="250"/>
      <c r="ID123" s="238">
        <f t="shared" si="677"/>
        <v>0</v>
      </c>
      <c r="IE123" s="250"/>
      <c r="IF123" s="250"/>
      <c r="IG123" s="250"/>
      <c r="IH123" s="238">
        <f t="shared" si="678"/>
        <v>0</v>
      </c>
      <c r="II123" s="250"/>
      <c r="IJ123" s="250"/>
      <c r="IK123" s="250"/>
      <c r="IL123" s="238">
        <f t="shared" si="679"/>
        <v>0</v>
      </c>
      <c r="IM123" s="250"/>
      <c r="IN123" s="250"/>
      <c r="IO123" s="250"/>
      <c r="IP123" s="250"/>
      <c r="IQ123" s="260">
        <f t="shared" si="680"/>
        <v>0</v>
      </c>
      <c r="IR123" s="238">
        <f t="shared" si="587"/>
        <v>0</v>
      </c>
      <c r="IS123" s="250">
        <f t="shared" si="484"/>
        <v>0</v>
      </c>
      <c r="IT123" s="238"/>
      <c r="IU123" s="238"/>
      <c r="IV123" s="246">
        <f t="shared" si="510"/>
        <v>0</v>
      </c>
      <c r="IW123" s="244"/>
      <c r="IX123" s="254"/>
      <c r="IY123" s="254"/>
      <c r="IZ123" s="247">
        <f t="shared" si="681"/>
        <v>0</v>
      </c>
      <c r="JA123" s="254">
        <f t="shared" si="682"/>
        <v>0</v>
      </c>
      <c r="JB123" s="254"/>
      <c r="JC123" s="254"/>
      <c r="JD123" s="254"/>
      <c r="JE123" s="247">
        <f t="shared" si="683"/>
        <v>0</v>
      </c>
      <c r="JF123" s="254"/>
      <c r="JG123" s="254"/>
      <c r="JH123" s="254"/>
      <c r="JI123" s="247">
        <f t="shared" si="684"/>
        <v>0</v>
      </c>
      <c r="JJ123" s="254"/>
      <c r="JK123" s="254"/>
      <c r="JL123" s="254"/>
      <c r="JM123" s="247">
        <f t="shared" si="685"/>
        <v>0</v>
      </c>
      <c r="JN123" s="254"/>
      <c r="JO123" s="254"/>
      <c r="JP123" s="254"/>
      <c r="JQ123" s="247"/>
      <c r="JR123" s="254"/>
      <c r="JS123" s="254"/>
      <c r="JT123" s="254"/>
      <c r="JU123" s="254"/>
      <c r="JV123" s="261">
        <f t="shared" si="686"/>
        <v>0</v>
      </c>
      <c r="JW123" s="558"/>
      <c r="JX123" s="588"/>
      <c r="JY123" s="589"/>
      <c r="JZ123" s="571"/>
      <c r="KA123" s="254"/>
      <c r="KB123" s="247">
        <f>SUM(JW123:KA123)</f>
        <v>0</v>
      </c>
      <c r="KC123" s="254"/>
      <c r="KD123" s="254"/>
      <c r="KE123" s="254"/>
      <c r="KF123" s="247">
        <f t="shared" si="687"/>
        <v>0</v>
      </c>
      <c r="KG123" s="254"/>
      <c r="KH123" s="254"/>
      <c r="KI123" s="254"/>
      <c r="KJ123" s="247">
        <f t="shared" si="688"/>
        <v>0</v>
      </c>
      <c r="KK123" s="254"/>
      <c r="KL123" s="254"/>
      <c r="KM123" s="254"/>
      <c r="KN123" s="254"/>
      <c r="KO123" s="262">
        <f t="shared" si="689"/>
        <v>0</v>
      </c>
      <c r="KP123" s="247">
        <f>IZ123-JE123</f>
        <v>0</v>
      </c>
      <c r="KQ123" s="254">
        <f>JE123-JV123</f>
        <v>0</v>
      </c>
      <c r="KR123" s="247"/>
      <c r="KS123" s="248"/>
      <c r="KT123" s="211">
        <f>JV123-KO123</f>
        <v>0</v>
      </c>
      <c r="KU123" s="211"/>
      <c r="KV123" s="211"/>
      <c r="KW123" s="211"/>
      <c r="KX123" s="211"/>
      <c r="KY123" s="211"/>
      <c r="KZ123" s="211"/>
      <c r="LA123" s="211"/>
      <c r="LB123" s="211"/>
      <c r="LC123" s="211"/>
      <c r="LD123" s="211"/>
      <c r="LF123" s="193"/>
      <c r="LG123" s="193"/>
      <c r="LH123" s="194">
        <f t="shared" si="690"/>
        <v>0</v>
      </c>
      <c r="LI123" s="193">
        <f t="shared" si="554"/>
        <v>0</v>
      </c>
      <c r="LJ123" s="193"/>
      <c r="LK123" s="193"/>
      <c r="LL123" s="193"/>
      <c r="LM123" s="194">
        <f t="shared" si="691"/>
        <v>0</v>
      </c>
      <c r="LN123" s="193"/>
      <c r="LO123" s="193"/>
      <c r="LP123" s="193"/>
      <c r="LQ123" s="194">
        <f t="shared" si="692"/>
        <v>0</v>
      </c>
      <c r="LR123" s="193"/>
      <c r="LS123" s="193"/>
      <c r="LT123" s="193"/>
      <c r="LU123" s="194">
        <f t="shared" si="693"/>
        <v>0</v>
      </c>
      <c r="LV123" s="193"/>
      <c r="LW123" s="193"/>
      <c r="LX123" s="193"/>
      <c r="LY123" s="194">
        <f t="shared" si="556"/>
        <v>0</v>
      </c>
      <c r="LZ123" s="193"/>
      <c r="MA123" s="193"/>
      <c r="MB123" s="193"/>
      <c r="MC123" s="193"/>
      <c r="MD123" s="121">
        <f t="shared" si="694"/>
        <v>0</v>
      </c>
      <c r="ME123" s="193"/>
      <c r="MF123" s="193"/>
      <c r="MG123" s="193"/>
      <c r="MH123" s="194">
        <f t="shared" si="695"/>
        <v>0</v>
      </c>
      <c r="MI123" s="193"/>
      <c r="MJ123" s="193"/>
      <c r="MK123" s="193"/>
      <c r="ML123" s="194">
        <f t="shared" si="696"/>
        <v>0</v>
      </c>
      <c r="MM123" s="193"/>
      <c r="MN123" s="193"/>
      <c r="MO123" s="193"/>
      <c r="MP123" s="194">
        <f t="shared" si="697"/>
        <v>0</v>
      </c>
      <c r="MQ123" s="193"/>
      <c r="MR123" s="193"/>
      <c r="MS123" s="193"/>
      <c r="MT123" s="193"/>
      <c r="MU123" s="121">
        <f t="shared" si="698"/>
        <v>0</v>
      </c>
      <c r="MV123" s="17">
        <f t="shared" si="588"/>
        <v>0</v>
      </c>
      <c r="MW123" s="193">
        <f t="shared" si="699"/>
        <v>0</v>
      </c>
      <c r="MX123" s="194"/>
      <c r="MY123" s="194"/>
      <c r="MZ123" s="115">
        <f t="shared" si="485"/>
        <v>0</v>
      </c>
      <c r="NB123" s="193"/>
      <c r="NC123" s="193"/>
      <c r="ND123" s="193"/>
      <c r="NE123" s="193"/>
      <c r="NF123" s="193"/>
      <c r="NG123" s="193"/>
      <c r="NH123" s="193"/>
      <c r="NI123" s="193"/>
      <c r="NJ123" s="193"/>
      <c r="NK123" s="193"/>
      <c r="NL123" s="193"/>
      <c r="NM123" s="194">
        <f t="shared" si="700"/>
        <v>0</v>
      </c>
      <c r="NN123" s="193"/>
      <c r="NO123" s="193"/>
      <c r="NP123" s="193"/>
      <c r="NQ123" s="194">
        <f t="shared" si="701"/>
        <v>0</v>
      </c>
      <c r="NR123" s="193"/>
      <c r="NS123" s="193"/>
      <c r="NT123" s="193"/>
      <c r="NU123" s="194"/>
      <c r="NV123" s="193"/>
      <c r="NW123" s="193"/>
      <c r="NX123" s="193"/>
      <c r="NY123" s="193"/>
      <c r="NZ123" s="121">
        <f t="shared" si="702"/>
        <v>0</v>
      </c>
      <c r="OA123" s="193"/>
      <c r="OB123" s="193"/>
      <c r="OC123" s="193"/>
      <c r="OD123" s="194">
        <f t="shared" si="703"/>
        <v>0</v>
      </c>
      <c r="OE123" s="193"/>
      <c r="OF123" s="193"/>
      <c r="OG123" s="193"/>
      <c r="OH123" s="194">
        <f t="shared" si="704"/>
        <v>0</v>
      </c>
      <c r="OI123" s="193"/>
      <c r="OJ123" s="193"/>
      <c r="OK123" s="193"/>
      <c r="OL123" s="194">
        <f t="shared" si="705"/>
        <v>0</v>
      </c>
      <c r="OM123" s="193"/>
      <c r="ON123" s="193"/>
      <c r="OO123" s="193"/>
      <c r="OP123" s="194">
        <f t="shared" si="706"/>
        <v>0</v>
      </c>
      <c r="OQ123" s="122">
        <f t="shared" si="707"/>
        <v>0</v>
      </c>
      <c r="OR123" s="17">
        <f t="shared" si="591"/>
        <v>0</v>
      </c>
      <c r="OS123" s="193">
        <f t="shared" si="456"/>
        <v>0</v>
      </c>
      <c r="OT123" s="194"/>
      <c r="OU123" s="194"/>
      <c r="OV123" s="115">
        <f t="shared" si="515"/>
        <v>0</v>
      </c>
      <c r="OX123" s="193"/>
      <c r="OY123" s="193"/>
      <c r="OZ123" s="193"/>
      <c r="PA123" s="193"/>
      <c r="PB123" s="193"/>
      <c r="PC123" s="193"/>
      <c r="PD123" s="193"/>
      <c r="PE123" s="193"/>
      <c r="PF123" s="193"/>
      <c r="PG123" s="193"/>
      <c r="PH123" s="193"/>
      <c r="PI123" s="194">
        <f t="shared" si="708"/>
        <v>0</v>
      </c>
      <c r="PJ123" s="193"/>
      <c r="PK123" s="193"/>
      <c r="PL123" s="193"/>
      <c r="PM123" s="194">
        <f t="shared" si="709"/>
        <v>0</v>
      </c>
      <c r="PN123" s="193"/>
      <c r="PO123" s="193"/>
      <c r="PP123" s="193"/>
      <c r="PQ123" s="194"/>
      <c r="PR123" s="193"/>
      <c r="PS123" s="193"/>
      <c r="PT123" s="193"/>
      <c r="PU123" s="193"/>
      <c r="PV123" s="121">
        <f t="shared" si="710"/>
        <v>0</v>
      </c>
      <c r="PW123" s="193"/>
      <c r="PX123" s="193"/>
      <c r="PY123" s="193"/>
      <c r="PZ123" s="194">
        <f t="shared" si="711"/>
        <v>0</v>
      </c>
      <c r="QA123" s="193"/>
      <c r="QB123" s="193"/>
      <c r="QC123" s="193"/>
      <c r="QD123" s="194">
        <f t="shared" si="712"/>
        <v>0</v>
      </c>
      <c r="QE123" s="193"/>
      <c r="QF123" s="193"/>
      <c r="QG123" s="193"/>
      <c r="QH123" s="194">
        <f t="shared" si="713"/>
        <v>0</v>
      </c>
      <c r="QI123" s="193"/>
      <c r="QJ123" s="193"/>
      <c r="QK123" s="193"/>
      <c r="QL123" s="193"/>
      <c r="QM123" s="122">
        <f t="shared" si="714"/>
        <v>0</v>
      </c>
      <c r="QN123" s="17">
        <f t="shared" si="594"/>
        <v>0</v>
      </c>
      <c r="QO123" s="193">
        <f t="shared" si="715"/>
        <v>0</v>
      </c>
      <c r="QP123" s="194"/>
      <c r="QQ123" s="194"/>
      <c r="QR123" s="115">
        <f t="shared" si="486"/>
        <v>0</v>
      </c>
      <c r="QT123" s="193"/>
      <c r="QU123" s="193"/>
      <c r="QV123" s="194">
        <f t="shared" si="716"/>
        <v>0</v>
      </c>
      <c r="QW123" s="193">
        <f t="shared" si="568"/>
        <v>0</v>
      </c>
      <c r="QX123" s="193"/>
      <c r="QY123" s="193"/>
      <c r="QZ123" s="193"/>
      <c r="RA123" s="194">
        <f t="shared" si="717"/>
        <v>0</v>
      </c>
      <c r="RB123" s="193"/>
      <c r="RC123" s="193"/>
      <c r="RD123" s="193"/>
      <c r="RE123" s="194">
        <f t="shared" si="718"/>
        <v>0</v>
      </c>
      <c r="RF123" s="193"/>
      <c r="RG123" s="193"/>
      <c r="RH123" s="193"/>
      <c r="RI123" s="194">
        <f t="shared" si="719"/>
        <v>0</v>
      </c>
      <c r="RJ123" s="193"/>
      <c r="RK123" s="193"/>
      <c r="RL123" s="193"/>
      <c r="RM123" s="194"/>
      <c r="RN123" s="193"/>
      <c r="RO123" s="193"/>
      <c r="RP123" s="193"/>
      <c r="RQ123" s="193"/>
      <c r="RR123" s="121">
        <f t="shared" si="720"/>
        <v>0</v>
      </c>
      <c r="RS123" s="193"/>
      <c r="RT123" s="193"/>
      <c r="RU123" s="193"/>
      <c r="RV123" s="194">
        <f t="shared" si="721"/>
        <v>0</v>
      </c>
      <c r="RW123" s="193"/>
      <c r="RX123" s="193"/>
      <c r="RY123" s="193"/>
      <c r="RZ123" s="194">
        <f t="shared" si="722"/>
        <v>0</v>
      </c>
      <c r="SA123" s="193"/>
      <c r="SB123" s="193"/>
      <c r="SC123" s="193"/>
      <c r="SD123" s="194">
        <f t="shared" si="723"/>
        <v>0</v>
      </c>
      <c r="SE123" s="193"/>
      <c r="SF123" s="193"/>
      <c r="SG123" s="193"/>
      <c r="SH123" s="193"/>
      <c r="SI123" s="122">
        <f t="shared" si="724"/>
        <v>0</v>
      </c>
      <c r="SJ123" s="17">
        <f t="shared" si="596"/>
        <v>0</v>
      </c>
      <c r="SK123" s="193">
        <f t="shared" si="725"/>
        <v>0</v>
      </c>
      <c r="SL123" s="194"/>
      <c r="SM123" s="194"/>
      <c r="SN123" s="115">
        <f t="shared" si="487"/>
        <v>0</v>
      </c>
      <c r="SP123" s="193"/>
      <c r="SQ123" s="193"/>
      <c r="SR123" s="194">
        <f t="shared" si="572"/>
        <v>0</v>
      </c>
      <c r="SS123" s="193">
        <f t="shared" si="573"/>
        <v>0</v>
      </c>
      <c r="ST123" s="193"/>
      <c r="SU123" s="193"/>
      <c r="SV123" s="193"/>
      <c r="SW123" s="194">
        <f t="shared" si="574"/>
        <v>0</v>
      </c>
      <c r="SX123" s="193"/>
      <c r="SY123" s="193"/>
      <c r="SZ123" s="193"/>
      <c r="TA123" s="194">
        <f t="shared" si="726"/>
        <v>0</v>
      </c>
      <c r="TB123" s="193"/>
      <c r="TC123" s="193"/>
      <c r="TD123" s="193"/>
      <c r="TE123" s="194">
        <f t="shared" si="727"/>
        <v>0</v>
      </c>
      <c r="TF123" s="193"/>
      <c r="TG123" s="193"/>
      <c r="TH123" s="193"/>
      <c r="TI123" s="194"/>
      <c r="TJ123" s="193"/>
      <c r="TK123" s="193"/>
      <c r="TL123" s="193"/>
      <c r="TM123" s="193"/>
      <c r="TN123" s="121">
        <f t="shared" si="728"/>
        <v>0</v>
      </c>
      <c r="TO123" s="193"/>
      <c r="TP123" s="193"/>
      <c r="TQ123" s="193"/>
      <c r="TR123" s="194">
        <f t="shared" si="729"/>
        <v>0</v>
      </c>
      <c r="TS123" s="193"/>
      <c r="TT123" s="193"/>
      <c r="TU123" s="193"/>
      <c r="TV123" s="194">
        <f t="shared" si="730"/>
        <v>0</v>
      </c>
      <c r="TW123" s="193"/>
      <c r="TX123" s="193"/>
      <c r="TY123" s="193"/>
      <c r="TZ123" s="194">
        <f t="shared" si="731"/>
        <v>0</v>
      </c>
      <c r="UA123" s="193"/>
      <c r="UB123" s="193"/>
      <c r="UC123" s="193"/>
      <c r="UD123" s="194">
        <f t="shared" si="732"/>
        <v>0</v>
      </c>
      <c r="UE123" s="122">
        <f t="shared" si="733"/>
        <v>0</v>
      </c>
      <c r="UF123" s="17">
        <f t="shared" si="597"/>
        <v>0</v>
      </c>
      <c r="UG123" s="193">
        <f t="shared" si="460"/>
        <v>0</v>
      </c>
      <c r="UH123" s="194"/>
      <c r="UI123" s="194"/>
      <c r="UJ123" s="194"/>
      <c r="UK123" s="115">
        <f t="shared" si="488"/>
        <v>0</v>
      </c>
      <c r="UL123" s="115">
        <f>CK123+EG123+GC123+HZ123+JV123+MD123+NZ123+PV123+RR123+TN123</f>
        <v>0</v>
      </c>
      <c r="UM123" s="115">
        <f>UL123-AF123</f>
        <v>0</v>
      </c>
      <c r="UN123" s="115">
        <f>DB123+EX123+GT123+IQ123+KO123+MU123+OQ123+QM123+SI123+UE123</f>
        <v>0</v>
      </c>
      <c r="UO123" s="115">
        <f>UN123-AW123</f>
        <v>0</v>
      </c>
      <c r="UP123" s="115"/>
      <c r="UQ123" s="115"/>
      <c r="UR123" s="115">
        <f>BU123+DQ123+FM123+HJ123+JF123+LN123+NJ123+PF123+RB123+SX123</f>
        <v>0</v>
      </c>
      <c r="US123" s="115">
        <f>UR123-P123</f>
        <v>0</v>
      </c>
      <c r="UT123" s="115"/>
      <c r="UU123" s="115"/>
      <c r="UV123" s="115"/>
      <c r="UW123" s="115"/>
      <c r="UX123" s="115"/>
      <c r="UY123" s="115"/>
      <c r="UZ123" s="115"/>
      <c r="VA123" s="115"/>
      <c r="VB123" s="193">
        <f>BM123+DI123+FE123+HB123+IX123+LF123+NB123+OX123+QT123+SP123</f>
        <v>0</v>
      </c>
      <c r="VC123" s="193">
        <f>BN123+DJ123+FF123+HC123+IY123+LG123+NC123+OY123+QU123+SQ123</f>
        <v>0</v>
      </c>
      <c r="VD123" s="194">
        <f t="shared" si="734"/>
        <v>0</v>
      </c>
      <c r="VE123" s="193">
        <f t="shared" si="735"/>
        <v>0</v>
      </c>
      <c r="VF123" s="193"/>
      <c r="VG123" s="193"/>
      <c r="VH123" s="193"/>
      <c r="VI123" s="194">
        <f t="shared" si="736"/>
        <v>0</v>
      </c>
      <c r="VJ123" s="193"/>
      <c r="VK123" s="193"/>
      <c r="VL123" s="193"/>
      <c r="VM123" s="194">
        <f t="shared" si="737"/>
        <v>0</v>
      </c>
      <c r="VN123" s="193"/>
      <c r="VO123" s="193"/>
      <c r="VP123" s="193"/>
      <c r="VQ123" s="194">
        <f t="shared" si="738"/>
        <v>0</v>
      </c>
      <c r="VR123" s="193"/>
      <c r="VS123" s="193"/>
      <c r="VT123" s="193"/>
      <c r="VU123" s="194"/>
      <c r="VV123" s="193"/>
      <c r="VW123" s="193"/>
      <c r="VX123" s="193"/>
      <c r="VY123" s="193"/>
      <c r="VZ123" s="121">
        <f t="shared" si="739"/>
        <v>0</v>
      </c>
      <c r="WA123" s="193"/>
      <c r="WB123" s="193"/>
      <c r="WC123" s="193"/>
      <c r="WD123" s="194">
        <f t="shared" si="740"/>
        <v>0</v>
      </c>
      <c r="WE123" s="193"/>
      <c r="WF123" s="193"/>
      <c r="WG123" s="193"/>
      <c r="WH123" s="194">
        <f t="shared" si="741"/>
        <v>0</v>
      </c>
      <c r="WI123" s="193"/>
      <c r="WJ123" s="193"/>
      <c r="WK123" s="193"/>
      <c r="WL123" s="194">
        <f t="shared" si="742"/>
        <v>0</v>
      </c>
      <c r="WM123" s="193"/>
      <c r="WN123" s="193"/>
      <c r="WO123" s="193"/>
      <c r="WP123" s="194">
        <f t="shared" si="743"/>
        <v>0</v>
      </c>
      <c r="WQ123" s="122">
        <f t="shared" si="744"/>
        <v>0</v>
      </c>
      <c r="WR123" s="129">
        <f t="shared" si="600"/>
        <v>0</v>
      </c>
      <c r="WS123" s="120"/>
      <c r="WT123" s="194"/>
      <c r="WU123" s="194"/>
      <c r="WV123" s="115">
        <f t="shared" si="526"/>
        <v>0</v>
      </c>
      <c r="WY123" s="115">
        <f>VI123-BT123-DP123-FL123-HI123-JE123-LM123-NI123-PE123-RA123-SW123</f>
        <v>0</v>
      </c>
      <c r="WZ123" s="115">
        <f>VD123-BO123-DK123-FG123-HD123-IZ123-LH123-ND123-OZ123-QV123-SR123</f>
        <v>0</v>
      </c>
    </row>
    <row r="124" spans="1:624" s="116" customFormat="1" ht="13.5" hidden="1" x14ac:dyDescent="0.25">
      <c r="A124" s="444"/>
      <c r="B124" s="453" t="s">
        <v>221</v>
      </c>
      <c r="C124" s="415"/>
      <c r="D124" s="415"/>
      <c r="E124" s="415"/>
      <c r="F124" s="249"/>
      <c r="G124" s="263" t="s">
        <v>222</v>
      </c>
      <c r="H124" s="250">
        <f>BM124+DI124+FE124+HB124+IX124+LF124+NB124+OX124+QT124+SP124</f>
        <v>0</v>
      </c>
      <c r="I124" s="250">
        <f>BN124+DJ124+FF124+HC124+IY124+LG124+NC124+OY124+QU124+SQ124</f>
        <v>0</v>
      </c>
      <c r="J124" s="238">
        <f t="shared" si="638"/>
        <v>0</v>
      </c>
      <c r="K124" s="250">
        <f t="shared" si="537"/>
        <v>0</v>
      </c>
      <c r="L124" s="250"/>
      <c r="M124" s="250"/>
      <c r="N124" s="250"/>
      <c r="O124" s="238">
        <f t="shared" si="538"/>
        <v>0</v>
      </c>
      <c r="P124" s="250">
        <f>BU124+DQ124+FM124+HJ124+JF124+LN124+NJ124+PF124+RB124+SX124</f>
        <v>0</v>
      </c>
      <c r="Q124" s="250">
        <f>BV124+DR124+FN124+HK124+JG124+LO124+NK124+PG124+RC124+SY124</f>
        <v>0</v>
      </c>
      <c r="R124" s="250">
        <f>BW124+DS124+FO124+HL124+JH124+LP124+NL124+PH124+RD124+SZ124</f>
        <v>0</v>
      </c>
      <c r="S124" s="238">
        <f t="shared" si="639"/>
        <v>0</v>
      </c>
      <c r="T124" s="250">
        <f>BY124+DU124+FQ124+HN124+JJ124+LR124+NN124+PJ124+RF124+TB124</f>
        <v>0</v>
      </c>
      <c r="U124" s="250">
        <f>BZ124+DV124+FR124+HO124+JK124+LS124+NO124+PK124+RG124+TC124</f>
        <v>0</v>
      </c>
      <c r="V124" s="250">
        <f>CA124+DW124+FS124+HP124+JL124+LT124+NP124+PL124+RH124+TD124</f>
        <v>0</v>
      </c>
      <c r="W124" s="238">
        <f t="shared" si="640"/>
        <v>0</v>
      </c>
      <c r="X124" s="250">
        <f>CC124+DY124+FU124+HR124+JN124+LV124+NR124+PN124+RJ124+TF124</f>
        <v>0</v>
      </c>
      <c r="Y124" s="250">
        <f>CD124+DZ124+FV124+HS124+JO124+LW124+NS124+PO124+RK124+TG124</f>
        <v>0</v>
      </c>
      <c r="Z124" s="250">
        <f>CE124+EA124+FW124+HT124+JP124+LX124+NT124+PP124+RL124+TH124</f>
        <v>0</v>
      </c>
      <c r="AA124" s="238">
        <f t="shared" si="641"/>
        <v>0</v>
      </c>
      <c r="AB124" s="250">
        <f>CG124+EC124+FY124+HV124+JR124+LZ124+NV124+PR124+RN124+TJ124</f>
        <v>0</v>
      </c>
      <c r="AC124" s="250">
        <f>CH124+ED124+FZ124+HW124+JS124+MA124+NW124+PS124+RO124+TK124</f>
        <v>0</v>
      </c>
      <c r="AD124" s="250">
        <f>CI124+EE124+GA124+HX124+JT124+MB124+NX124+PT124+RP124+TL124</f>
        <v>0</v>
      </c>
      <c r="AE124" s="250">
        <f t="shared" si="642"/>
        <v>0</v>
      </c>
      <c r="AF124" s="238">
        <f t="shared" si="527"/>
        <v>0</v>
      </c>
      <c r="AG124" s="250">
        <f>CL124+EH124+GD124+IA124+JW124+ME124+OA124+PW124+RS124+TO124</f>
        <v>0</v>
      </c>
      <c r="AH124" s="250">
        <f>CM124+EI124+GE124+IB124+JZ124+MF124+OB124+PX124+RT124+TP124</f>
        <v>0</v>
      </c>
      <c r="AI124" s="250">
        <f>CN124+EJ124+GF124+IC124+KA124+MG124+OC124+PY124+RU124+TQ124</f>
        <v>0</v>
      </c>
      <c r="AJ124" s="238">
        <f t="shared" si="643"/>
        <v>0</v>
      </c>
      <c r="AK124" s="250">
        <f>CP124+EL124+GH124+IE124+KC124+MI124+OE124+QA124+RW124+TS124</f>
        <v>0</v>
      </c>
      <c r="AL124" s="250">
        <f>CQ124+EM124+GI124+IF124+KD124+MJ124+OF124+QB124+RX124+TT124</f>
        <v>0</v>
      </c>
      <c r="AM124" s="250">
        <f>CR124+EN124+GJ124+IG124+KE124+MK124+OG124+QC124+RY124+TU124</f>
        <v>0</v>
      </c>
      <c r="AN124" s="238">
        <f t="shared" si="644"/>
        <v>0</v>
      </c>
      <c r="AO124" s="250">
        <f>CT124+EP124+GL124+II124+KG124+MM124+OI124+QE124+SA124+TW124</f>
        <v>0</v>
      </c>
      <c r="AP124" s="250">
        <f>CU124+EQ124+GM124+IJ124+KH124+MN124+OJ124+QF124+SB124+TX124</f>
        <v>0</v>
      </c>
      <c r="AQ124" s="250">
        <f>CV124+ER124+GN124+IK124+KI124+MO124+OK124+QG124+SC124+TY124</f>
        <v>0</v>
      </c>
      <c r="AR124" s="238">
        <f t="shared" si="645"/>
        <v>0</v>
      </c>
      <c r="AS124" s="250">
        <f>CX124+ET124+GP124+IM124+KK124+MQ124+OM124+QI124+SE124+UA124</f>
        <v>0</v>
      </c>
      <c r="AT124" s="250">
        <f>CY124+EU124+GQ124+IN124+KL124+MR124+ON124+QJ124+SF124+UB124</f>
        <v>0</v>
      </c>
      <c r="AU124" s="250">
        <f>CZ124+EV124+GR124+IO124+KM124+MS124+OO124+QK124+SG124+UC124</f>
        <v>0</v>
      </c>
      <c r="AV124" s="238">
        <f t="shared" si="499"/>
        <v>0</v>
      </c>
      <c r="AW124" s="238">
        <f t="shared" si="646"/>
        <v>0</v>
      </c>
      <c r="AX124" s="250">
        <f t="shared" si="461"/>
        <v>0</v>
      </c>
      <c r="AY124" s="238">
        <f t="shared" si="529"/>
        <v>0</v>
      </c>
      <c r="AZ124" s="238">
        <f>DE124+FA124+GW124+IT124+KR124+MX124+OT124+QP124+SL124+UH124</f>
        <v>0</v>
      </c>
      <c r="BA124" s="238">
        <f>DF124+FB124+GX124+IU124+KS124+MY124+OU124+QQ124+SM124+UI124</f>
        <v>0</v>
      </c>
      <c r="BB124" s="239">
        <f>CK124+EG124+GC124+HZ124+JV124+MD124+NZ124+PV124+RR124+TN124</f>
        <v>0</v>
      </c>
      <c r="BC124" s="239">
        <f t="shared" si="450"/>
        <v>0</v>
      </c>
      <c r="BD124" s="238">
        <f>AZ124-DE124-FA124-GW124-IT124-KR124-MX124-OT124-QP124-SL124-UH124</f>
        <v>0</v>
      </c>
      <c r="BE124" s="240"/>
      <c r="BF124" s="241">
        <f t="shared" si="449"/>
        <v>0</v>
      </c>
      <c r="BG124" s="241">
        <f t="shared" si="451"/>
        <v>0</v>
      </c>
      <c r="BH124" s="242"/>
      <c r="BI124" s="242"/>
      <c r="BJ124" s="241"/>
      <c r="BK124" s="251"/>
      <c r="BL124" s="251">
        <f>DI124+FE124+HB124+IX124+LF124+NB124+OX124+QT124+SP124</f>
        <v>0</v>
      </c>
      <c r="BM124" s="251"/>
      <c r="BN124" s="251"/>
      <c r="BO124" s="238">
        <f t="shared" si="647"/>
        <v>0</v>
      </c>
      <c r="BP124" s="251">
        <f t="shared" si="648"/>
        <v>0</v>
      </c>
      <c r="BQ124" s="251"/>
      <c r="BR124" s="251"/>
      <c r="BS124" s="251"/>
      <c r="BT124" s="238">
        <f t="shared" si="649"/>
        <v>0</v>
      </c>
      <c r="BU124" s="251"/>
      <c r="BV124" s="251"/>
      <c r="BW124" s="251"/>
      <c r="BX124" s="238">
        <f t="shared" si="650"/>
        <v>0</v>
      </c>
      <c r="BY124" s="251"/>
      <c r="BZ124" s="251"/>
      <c r="CA124" s="251"/>
      <c r="CB124" s="238">
        <f t="shared" si="463"/>
        <v>0</v>
      </c>
      <c r="CC124" s="251"/>
      <c r="CD124" s="251"/>
      <c r="CE124" s="251"/>
      <c r="CF124" s="238">
        <f t="shared" si="651"/>
        <v>0</v>
      </c>
      <c r="CG124" s="251"/>
      <c r="CH124" s="251"/>
      <c r="CI124" s="251"/>
      <c r="CJ124" s="251"/>
      <c r="CK124" s="238">
        <f t="shared" si="465"/>
        <v>0</v>
      </c>
      <c r="CL124" s="251"/>
      <c r="CM124" s="251"/>
      <c r="CN124" s="251"/>
      <c r="CO124" s="238">
        <f t="shared" si="652"/>
        <v>0</v>
      </c>
      <c r="CP124" s="251"/>
      <c r="CQ124" s="251"/>
      <c r="CR124" s="251"/>
      <c r="CS124" s="238">
        <f t="shared" si="653"/>
        <v>0</v>
      </c>
      <c r="CT124" s="251"/>
      <c r="CU124" s="251"/>
      <c r="CV124" s="251"/>
      <c r="CW124" s="238"/>
      <c r="CX124" s="251"/>
      <c r="CY124" s="251"/>
      <c r="CZ124" s="251"/>
      <c r="DA124" s="251"/>
      <c r="DB124" s="238">
        <f t="shared" si="654"/>
        <v>0</v>
      </c>
      <c r="DC124" s="251"/>
      <c r="DD124" s="251">
        <f t="shared" si="655"/>
        <v>0</v>
      </c>
      <c r="DE124" s="238"/>
      <c r="DF124" s="238"/>
      <c r="DG124" s="243">
        <f t="shared" si="467"/>
        <v>0</v>
      </c>
      <c r="DH124" s="244"/>
      <c r="DI124" s="250"/>
      <c r="DJ124" s="250"/>
      <c r="DK124" s="250">
        <f t="shared" si="544"/>
        <v>0</v>
      </c>
      <c r="DL124" s="250"/>
      <c r="DM124" s="250"/>
      <c r="DN124" s="250"/>
      <c r="DO124" s="250"/>
      <c r="DP124" s="238">
        <f t="shared" si="546"/>
        <v>0</v>
      </c>
      <c r="DQ124" s="250"/>
      <c r="DR124" s="250"/>
      <c r="DS124" s="250"/>
      <c r="DT124" s="238">
        <f t="shared" si="656"/>
        <v>0</v>
      </c>
      <c r="DU124" s="250"/>
      <c r="DV124" s="250"/>
      <c r="DW124" s="250"/>
      <c r="DX124" s="238">
        <f t="shared" si="657"/>
        <v>0</v>
      </c>
      <c r="DY124" s="250"/>
      <c r="DZ124" s="250"/>
      <c r="EA124" s="250"/>
      <c r="EB124" s="238"/>
      <c r="EC124" s="250"/>
      <c r="ED124" s="250"/>
      <c r="EE124" s="250"/>
      <c r="EF124" s="250"/>
      <c r="EG124" s="259">
        <f t="shared" si="658"/>
        <v>0</v>
      </c>
      <c r="EH124" s="250"/>
      <c r="EI124" s="250"/>
      <c r="EJ124" s="250"/>
      <c r="EK124" s="238">
        <f t="shared" si="659"/>
        <v>0</v>
      </c>
      <c r="EL124" s="250"/>
      <c r="EM124" s="250"/>
      <c r="EN124" s="250"/>
      <c r="EO124" s="238">
        <f t="shared" si="660"/>
        <v>0</v>
      </c>
      <c r="EP124" s="250"/>
      <c r="EQ124" s="250"/>
      <c r="ER124" s="250"/>
      <c r="ES124" s="238">
        <f t="shared" si="661"/>
        <v>0</v>
      </c>
      <c r="ET124" s="250"/>
      <c r="EU124" s="250"/>
      <c r="EV124" s="250"/>
      <c r="EW124" s="238">
        <f t="shared" si="662"/>
        <v>0</v>
      </c>
      <c r="EX124" s="260">
        <f t="shared" si="663"/>
        <v>0</v>
      </c>
      <c r="EY124" s="238">
        <f t="shared" si="580"/>
        <v>0</v>
      </c>
      <c r="EZ124" s="250">
        <f t="shared" si="473"/>
        <v>0</v>
      </c>
      <c r="FA124" s="238"/>
      <c r="FB124" s="238"/>
      <c r="FC124" s="246">
        <f t="shared" si="474"/>
        <v>0</v>
      </c>
      <c r="FD124" s="244"/>
      <c r="FE124" s="250"/>
      <c r="FF124" s="250"/>
      <c r="FG124" s="250"/>
      <c r="FH124" s="250">
        <f t="shared" si="664"/>
        <v>0</v>
      </c>
      <c r="FI124" s="250"/>
      <c r="FJ124" s="250"/>
      <c r="FK124" s="250"/>
      <c r="FL124" s="238">
        <f t="shared" si="665"/>
        <v>0</v>
      </c>
      <c r="FM124" s="250"/>
      <c r="FN124" s="250"/>
      <c r="FO124" s="250"/>
      <c r="FP124" s="238">
        <f t="shared" si="666"/>
        <v>0</v>
      </c>
      <c r="FQ124" s="250"/>
      <c r="FR124" s="250"/>
      <c r="FS124" s="250"/>
      <c r="FT124" s="238">
        <f t="shared" si="667"/>
        <v>0</v>
      </c>
      <c r="FU124" s="250"/>
      <c r="FV124" s="250"/>
      <c r="FW124" s="250"/>
      <c r="FX124" s="238"/>
      <c r="FY124" s="250"/>
      <c r="FZ124" s="250"/>
      <c r="GA124" s="250"/>
      <c r="GB124" s="265">
        <f t="shared" si="476"/>
        <v>0</v>
      </c>
      <c r="GC124" s="259">
        <f t="shared" si="668"/>
        <v>0</v>
      </c>
      <c r="GD124" s="250"/>
      <c r="GE124" s="250"/>
      <c r="GF124" s="250"/>
      <c r="GG124" s="238">
        <f t="shared" si="669"/>
        <v>0</v>
      </c>
      <c r="GH124" s="250"/>
      <c r="GI124" s="250"/>
      <c r="GJ124" s="250"/>
      <c r="GK124" s="238">
        <f t="shared" si="670"/>
        <v>0</v>
      </c>
      <c r="GL124" s="250"/>
      <c r="GM124" s="250"/>
      <c r="GN124" s="250"/>
      <c r="GO124" s="238">
        <f t="shared" si="671"/>
        <v>0</v>
      </c>
      <c r="GP124" s="250"/>
      <c r="GQ124" s="250"/>
      <c r="GR124" s="250"/>
      <c r="GS124" s="238">
        <f t="shared" si="672"/>
        <v>0</v>
      </c>
      <c r="GT124" s="260">
        <f t="shared" si="673"/>
        <v>0</v>
      </c>
      <c r="GU124" s="238">
        <f t="shared" si="583"/>
        <v>0</v>
      </c>
      <c r="GV124" s="250">
        <f t="shared" si="479"/>
        <v>0</v>
      </c>
      <c r="GW124" s="238"/>
      <c r="GX124" s="238"/>
      <c r="GY124" s="246">
        <f t="shared" si="480"/>
        <v>0</v>
      </c>
      <c r="GZ124" s="244"/>
      <c r="HA124" s="244"/>
      <c r="HB124" s="250"/>
      <c r="HC124" s="250"/>
      <c r="HD124" s="250">
        <f t="shared" si="584"/>
        <v>0</v>
      </c>
      <c r="HE124" s="250">
        <f t="shared" si="550"/>
        <v>0</v>
      </c>
      <c r="HF124" s="250"/>
      <c r="HG124" s="250"/>
      <c r="HH124" s="238"/>
      <c r="HI124" s="238"/>
      <c r="HJ124" s="250"/>
      <c r="HK124" s="250"/>
      <c r="HL124" s="250"/>
      <c r="HM124" s="238">
        <f t="shared" si="674"/>
        <v>0</v>
      </c>
      <c r="HN124" s="250"/>
      <c r="HO124" s="250"/>
      <c r="HP124" s="250"/>
      <c r="HQ124" s="238">
        <f t="shared" si="675"/>
        <v>0</v>
      </c>
      <c r="HR124" s="250"/>
      <c r="HS124" s="250"/>
      <c r="HT124" s="250"/>
      <c r="HU124" s="238"/>
      <c r="HV124" s="250"/>
      <c r="HW124" s="250"/>
      <c r="HX124" s="250"/>
      <c r="HY124" s="250"/>
      <c r="HZ124" s="259">
        <f t="shared" si="676"/>
        <v>0</v>
      </c>
      <c r="IA124" s="250"/>
      <c r="IB124" s="250"/>
      <c r="IC124" s="250"/>
      <c r="ID124" s="238">
        <f t="shared" si="677"/>
        <v>0</v>
      </c>
      <c r="IE124" s="250"/>
      <c r="IF124" s="250"/>
      <c r="IG124" s="250"/>
      <c r="IH124" s="238">
        <f t="shared" si="678"/>
        <v>0</v>
      </c>
      <c r="II124" s="250"/>
      <c r="IJ124" s="250"/>
      <c r="IK124" s="250"/>
      <c r="IL124" s="238">
        <f t="shared" si="679"/>
        <v>0</v>
      </c>
      <c r="IM124" s="250"/>
      <c r="IN124" s="250"/>
      <c r="IO124" s="250"/>
      <c r="IP124" s="250"/>
      <c r="IQ124" s="260">
        <f t="shared" si="680"/>
        <v>0</v>
      </c>
      <c r="IR124" s="238">
        <f t="shared" si="587"/>
        <v>0</v>
      </c>
      <c r="IS124" s="250">
        <f t="shared" si="484"/>
        <v>0</v>
      </c>
      <c r="IT124" s="238"/>
      <c r="IU124" s="238"/>
      <c r="IV124" s="246">
        <f t="shared" si="510"/>
        <v>0</v>
      </c>
      <c r="IW124" s="244"/>
      <c r="IX124" s="254"/>
      <c r="IY124" s="254"/>
      <c r="IZ124" s="247">
        <f t="shared" si="681"/>
        <v>0</v>
      </c>
      <c r="JA124" s="254">
        <f t="shared" si="682"/>
        <v>0</v>
      </c>
      <c r="JB124" s="254"/>
      <c r="JC124" s="254"/>
      <c r="JD124" s="254"/>
      <c r="JE124" s="247">
        <f t="shared" si="683"/>
        <v>0</v>
      </c>
      <c r="JF124" s="254"/>
      <c r="JG124" s="254"/>
      <c r="JH124" s="254"/>
      <c r="JI124" s="247">
        <f t="shared" si="684"/>
        <v>0</v>
      </c>
      <c r="JJ124" s="254"/>
      <c r="JK124" s="254"/>
      <c r="JL124" s="254"/>
      <c r="JM124" s="247">
        <f t="shared" si="685"/>
        <v>0</v>
      </c>
      <c r="JN124" s="254"/>
      <c r="JO124" s="254"/>
      <c r="JP124" s="254"/>
      <c r="JQ124" s="247"/>
      <c r="JR124" s="254"/>
      <c r="JS124" s="254"/>
      <c r="JT124" s="254"/>
      <c r="JU124" s="254"/>
      <c r="JV124" s="261">
        <f t="shared" si="686"/>
        <v>0</v>
      </c>
      <c r="JW124" s="558"/>
      <c r="JX124" s="588"/>
      <c r="JY124" s="589"/>
      <c r="JZ124" s="571"/>
      <c r="KA124" s="254"/>
      <c r="KB124" s="247">
        <f>SUM(JW124:KA124)</f>
        <v>0</v>
      </c>
      <c r="KC124" s="254"/>
      <c r="KD124" s="254"/>
      <c r="KE124" s="254"/>
      <c r="KF124" s="247">
        <f t="shared" si="687"/>
        <v>0</v>
      </c>
      <c r="KG124" s="254"/>
      <c r="KH124" s="254"/>
      <c r="KI124" s="254"/>
      <c r="KJ124" s="247">
        <f t="shared" si="688"/>
        <v>0</v>
      </c>
      <c r="KK124" s="254"/>
      <c r="KL124" s="254"/>
      <c r="KM124" s="254"/>
      <c r="KN124" s="254"/>
      <c r="KO124" s="262">
        <f t="shared" si="689"/>
        <v>0</v>
      </c>
      <c r="KP124" s="247">
        <f>IZ124-JE124</f>
        <v>0</v>
      </c>
      <c r="KQ124" s="254">
        <f>JE124-JV124</f>
        <v>0</v>
      </c>
      <c r="KR124" s="247"/>
      <c r="KS124" s="248"/>
      <c r="KT124" s="211">
        <f>JV124-KO124</f>
        <v>0</v>
      </c>
      <c r="KU124" s="211"/>
      <c r="KV124" s="211"/>
      <c r="KW124" s="211"/>
      <c r="KX124" s="211"/>
      <c r="KY124" s="211"/>
      <c r="KZ124" s="211"/>
      <c r="LA124" s="211"/>
      <c r="LB124" s="211"/>
      <c r="LC124" s="211"/>
      <c r="LD124" s="211"/>
      <c r="LF124" s="193"/>
      <c r="LG124" s="193"/>
      <c r="LH124" s="194">
        <f t="shared" si="690"/>
        <v>0</v>
      </c>
      <c r="LI124" s="193">
        <f t="shared" si="554"/>
        <v>0</v>
      </c>
      <c r="LJ124" s="193"/>
      <c r="LK124" s="193"/>
      <c r="LL124" s="193"/>
      <c r="LM124" s="194">
        <f t="shared" si="691"/>
        <v>0</v>
      </c>
      <c r="LN124" s="193"/>
      <c r="LO124" s="193"/>
      <c r="LP124" s="193"/>
      <c r="LQ124" s="194">
        <f t="shared" si="692"/>
        <v>0</v>
      </c>
      <c r="LR124" s="193"/>
      <c r="LS124" s="193"/>
      <c r="LT124" s="193"/>
      <c r="LU124" s="194">
        <f t="shared" si="693"/>
        <v>0</v>
      </c>
      <c r="LV124" s="193"/>
      <c r="LW124" s="193"/>
      <c r="LX124" s="193"/>
      <c r="LY124" s="194">
        <f t="shared" si="556"/>
        <v>0</v>
      </c>
      <c r="LZ124" s="193"/>
      <c r="MA124" s="193"/>
      <c r="MB124" s="193"/>
      <c r="MC124" s="193"/>
      <c r="MD124" s="121">
        <f t="shared" si="694"/>
        <v>0</v>
      </c>
      <c r="ME124" s="193"/>
      <c r="MF124" s="193"/>
      <c r="MG124" s="193"/>
      <c r="MH124" s="194">
        <f t="shared" si="695"/>
        <v>0</v>
      </c>
      <c r="MI124" s="193"/>
      <c r="MJ124" s="193"/>
      <c r="MK124" s="193"/>
      <c r="ML124" s="194">
        <f t="shared" si="696"/>
        <v>0</v>
      </c>
      <c r="MM124" s="193"/>
      <c r="MN124" s="193"/>
      <c r="MO124" s="193"/>
      <c r="MP124" s="194">
        <f t="shared" si="697"/>
        <v>0</v>
      </c>
      <c r="MQ124" s="193"/>
      <c r="MR124" s="193"/>
      <c r="MS124" s="193"/>
      <c r="MT124" s="193"/>
      <c r="MU124" s="121">
        <f t="shared" si="698"/>
        <v>0</v>
      </c>
      <c r="MV124" s="17">
        <f t="shared" si="588"/>
        <v>0</v>
      </c>
      <c r="MW124" s="193">
        <f t="shared" si="699"/>
        <v>0</v>
      </c>
      <c r="MX124" s="194"/>
      <c r="MY124" s="194"/>
      <c r="MZ124" s="115">
        <f t="shared" si="485"/>
        <v>0</v>
      </c>
      <c r="NB124" s="193"/>
      <c r="NC124" s="193"/>
      <c r="ND124" s="193"/>
      <c r="NE124" s="193"/>
      <c r="NF124" s="193"/>
      <c r="NG124" s="193"/>
      <c r="NH124" s="193"/>
      <c r="NI124" s="193"/>
      <c r="NJ124" s="193"/>
      <c r="NK124" s="193"/>
      <c r="NL124" s="193"/>
      <c r="NM124" s="194">
        <f t="shared" si="700"/>
        <v>0</v>
      </c>
      <c r="NN124" s="193"/>
      <c r="NO124" s="193"/>
      <c r="NP124" s="193"/>
      <c r="NQ124" s="194">
        <f t="shared" si="701"/>
        <v>0</v>
      </c>
      <c r="NR124" s="193"/>
      <c r="NS124" s="193"/>
      <c r="NT124" s="193"/>
      <c r="NU124" s="194"/>
      <c r="NV124" s="193"/>
      <c r="NW124" s="193"/>
      <c r="NX124" s="193"/>
      <c r="NY124" s="193"/>
      <c r="NZ124" s="121">
        <f t="shared" si="702"/>
        <v>0</v>
      </c>
      <c r="OA124" s="193"/>
      <c r="OB124" s="193"/>
      <c r="OC124" s="193"/>
      <c r="OD124" s="194">
        <f t="shared" si="703"/>
        <v>0</v>
      </c>
      <c r="OE124" s="193"/>
      <c r="OF124" s="193"/>
      <c r="OG124" s="193"/>
      <c r="OH124" s="194">
        <f t="shared" si="704"/>
        <v>0</v>
      </c>
      <c r="OI124" s="193"/>
      <c r="OJ124" s="193"/>
      <c r="OK124" s="193"/>
      <c r="OL124" s="194">
        <f t="shared" si="705"/>
        <v>0</v>
      </c>
      <c r="OM124" s="193"/>
      <c r="ON124" s="193"/>
      <c r="OO124" s="193"/>
      <c r="OP124" s="194">
        <f t="shared" si="706"/>
        <v>0</v>
      </c>
      <c r="OQ124" s="122">
        <f t="shared" si="707"/>
        <v>0</v>
      </c>
      <c r="OR124" s="17">
        <f t="shared" si="591"/>
        <v>0</v>
      </c>
      <c r="OS124" s="193">
        <f t="shared" si="456"/>
        <v>0</v>
      </c>
      <c r="OT124" s="194"/>
      <c r="OU124" s="194"/>
      <c r="OV124" s="115">
        <f t="shared" si="515"/>
        <v>0</v>
      </c>
      <c r="OX124" s="193"/>
      <c r="OY124" s="193"/>
      <c r="OZ124" s="193"/>
      <c r="PA124" s="193"/>
      <c r="PB124" s="193"/>
      <c r="PC124" s="193"/>
      <c r="PD124" s="193"/>
      <c r="PE124" s="193"/>
      <c r="PF124" s="193"/>
      <c r="PG124" s="193"/>
      <c r="PH124" s="193"/>
      <c r="PI124" s="194">
        <f t="shared" si="708"/>
        <v>0</v>
      </c>
      <c r="PJ124" s="193"/>
      <c r="PK124" s="193"/>
      <c r="PL124" s="193"/>
      <c r="PM124" s="194">
        <f t="shared" si="709"/>
        <v>0</v>
      </c>
      <c r="PN124" s="193"/>
      <c r="PO124" s="193"/>
      <c r="PP124" s="193"/>
      <c r="PQ124" s="194"/>
      <c r="PR124" s="193"/>
      <c r="PS124" s="193"/>
      <c r="PT124" s="193"/>
      <c r="PU124" s="193"/>
      <c r="PV124" s="121">
        <f t="shared" si="710"/>
        <v>0</v>
      </c>
      <c r="PW124" s="193"/>
      <c r="PX124" s="193"/>
      <c r="PY124" s="193"/>
      <c r="PZ124" s="194">
        <f t="shared" si="711"/>
        <v>0</v>
      </c>
      <c r="QA124" s="193"/>
      <c r="QB124" s="193"/>
      <c r="QC124" s="193"/>
      <c r="QD124" s="194">
        <f t="shared" si="712"/>
        <v>0</v>
      </c>
      <c r="QE124" s="193"/>
      <c r="QF124" s="193"/>
      <c r="QG124" s="193"/>
      <c r="QH124" s="194">
        <f t="shared" si="713"/>
        <v>0</v>
      </c>
      <c r="QI124" s="193"/>
      <c r="QJ124" s="193"/>
      <c r="QK124" s="193"/>
      <c r="QL124" s="193"/>
      <c r="QM124" s="122">
        <f t="shared" si="714"/>
        <v>0</v>
      </c>
      <c r="QN124" s="17">
        <f t="shared" si="594"/>
        <v>0</v>
      </c>
      <c r="QO124" s="193">
        <f t="shared" si="715"/>
        <v>0</v>
      </c>
      <c r="QP124" s="194"/>
      <c r="QQ124" s="194"/>
      <c r="QR124" s="115">
        <f t="shared" si="486"/>
        <v>0</v>
      </c>
      <c r="QT124" s="193"/>
      <c r="QU124" s="193"/>
      <c r="QV124" s="194">
        <f t="shared" si="716"/>
        <v>0</v>
      </c>
      <c r="QW124" s="193">
        <f t="shared" si="568"/>
        <v>0</v>
      </c>
      <c r="QX124" s="193"/>
      <c r="QY124" s="193"/>
      <c r="QZ124" s="193"/>
      <c r="RA124" s="194">
        <f t="shared" si="717"/>
        <v>0</v>
      </c>
      <c r="RB124" s="193"/>
      <c r="RC124" s="193"/>
      <c r="RD124" s="193"/>
      <c r="RE124" s="194">
        <f t="shared" si="718"/>
        <v>0</v>
      </c>
      <c r="RF124" s="193"/>
      <c r="RG124" s="193"/>
      <c r="RH124" s="193"/>
      <c r="RI124" s="194">
        <f t="shared" si="719"/>
        <v>0</v>
      </c>
      <c r="RJ124" s="193"/>
      <c r="RK124" s="193"/>
      <c r="RL124" s="193"/>
      <c r="RM124" s="194"/>
      <c r="RN124" s="193"/>
      <c r="RO124" s="193"/>
      <c r="RP124" s="193"/>
      <c r="RQ124" s="193"/>
      <c r="RR124" s="121">
        <f t="shared" si="720"/>
        <v>0</v>
      </c>
      <c r="RS124" s="193"/>
      <c r="RT124" s="193"/>
      <c r="RU124" s="193"/>
      <c r="RV124" s="194">
        <f t="shared" si="721"/>
        <v>0</v>
      </c>
      <c r="RW124" s="193"/>
      <c r="RX124" s="193"/>
      <c r="RY124" s="193"/>
      <c r="RZ124" s="194">
        <f t="shared" si="722"/>
        <v>0</v>
      </c>
      <c r="SA124" s="193"/>
      <c r="SB124" s="193"/>
      <c r="SC124" s="193"/>
      <c r="SD124" s="194">
        <f t="shared" si="723"/>
        <v>0</v>
      </c>
      <c r="SE124" s="193"/>
      <c r="SF124" s="193"/>
      <c r="SG124" s="193"/>
      <c r="SH124" s="193"/>
      <c r="SI124" s="122">
        <f t="shared" si="724"/>
        <v>0</v>
      </c>
      <c r="SJ124" s="17">
        <f t="shared" si="596"/>
        <v>0</v>
      </c>
      <c r="SK124" s="193">
        <f t="shared" si="725"/>
        <v>0</v>
      </c>
      <c r="SL124" s="194"/>
      <c r="SM124" s="194"/>
      <c r="SN124" s="115">
        <f t="shared" si="487"/>
        <v>0</v>
      </c>
      <c r="SP124" s="193"/>
      <c r="SQ124" s="193"/>
      <c r="SR124" s="194">
        <f t="shared" si="572"/>
        <v>0</v>
      </c>
      <c r="SS124" s="193">
        <f t="shared" si="573"/>
        <v>0</v>
      </c>
      <c r="ST124" s="193"/>
      <c r="SU124" s="193"/>
      <c r="SV124" s="193"/>
      <c r="SW124" s="194">
        <f t="shared" si="574"/>
        <v>0</v>
      </c>
      <c r="SX124" s="193"/>
      <c r="SY124" s="193"/>
      <c r="SZ124" s="193"/>
      <c r="TA124" s="194">
        <f t="shared" si="726"/>
        <v>0</v>
      </c>
      <c r="TB124" s="193"/>
      <c r="TC124" s="193"/>
      <c r="TD124" s="193"/>
      <c r="TE124" s="194">
        <f t="shared" si="727"/>
        <v>0</v>
      </c>
      <c r="TF124" s="193"/>
      <c r="TG124" s="193"/>
      <c r="TH124" s="193"/>
      <c r="TI124" s="194"/>
      <c r="TJ124" s="193"/>
      <c r="TK124" s="193"/>
      <c r="TL124" s="193"/>
      <c r="TM124" s="193"/>
      <c r="TN124" s="121">
        <f t="shared" si="728"/>
        <v>0</v>
      </c>
      <c r="TO124" s="193"/>
      <c r="TP124" s="193"/>
      <c r="TQ124" s="193"/>
      <c r="TR124" s="194">
        <f t="shared" si="729"/>
        <v>0</v>
      </c>
      <c r="TS124" s="193"/>
      <c r="TT124" s="193"/>
      <c r="TU124" s="193"/>
      <c r="TV124" s="194">
        <f t="shared" si="730"/>
        <v>0</v>
      </c>
      <c r="TW124" s="193"/>
      <c r="TX124" s="193"/>
      <c r="TY124" s="193"/>
      <c r="TZ124" s="194">
        <f t="shared" si="731"/>
        <v>0</v>
      </c>
      <c r="UA124" s="193"/>
      <c r="UB124" s="193"/>
      <c r="UC124" s="193"/>
      <c r="UD124" s="194">
        <f t="shared" si="732"/>
        <v>0</v>
      </c>
      <c r="UE124" s="122">
        <f t="shared" si="733"/>
        <v>0</v>
      </c>
      <c r="UF124" s="17">
        <f t="shared" si="597"/>
        <v>0</v>
      </c>
      <c r="UG124" s="193">
        <f t="shared" si="460"/>
        <v>0</v>
      </c>
      <c r="UH124" s="194"/>
      <c r="UI124" s="194"/>
      <c r="UJ124" s="194"/>
      <c r="UK124" s="115">
        <f t="shared" si="488"/>
        <v>0</v>
      </c>
      <c r="UL124" s="115">
        <f>CK124+EG124+GC124+HZ124+JV124+MD124+NZ124+PV124+RR124+TN124</f>
        <v>0</v>
      </c>
      <c r="UM124" s="115">
        <f>UL124-AF124</f>
        <v>0</v>
      </c>
      <c r="UN124" s="115">
        <f>DB124+EX124+GT124+IQ124+KO124+MU124+OQ124+QM124+SI124+UE124</f>
        <v>0</v>
      </c>
      <c r="UO124" s="115">
        <f>UN124-AW124</f>
        <v>0</v>
      </c>
      <c r="UP124" s="115"/>
      <c r="UQ124" s="115"/>
      <c r="UR124" s="115">
        <f>BU124+DQ124+FM124+HJ124+JF124+LN124+NJ124+PF124+RB124+SX124</f>
        <v>0</v>
      </c>
      <c r="US124" s="115">
        <f>UR124-P124</f>
        <v>0</v>
      </c>
      <c r="UT124" s="115"/>
      <c r="UU124" s="115"/>
      <c r="UV124" s="115"/>
      <c r="UW124" s="115"/>
      <c r="UX124" s="115"/>
      <c r="UY124" s="115"/>
      <c r="UZ124" s="115"/>
      <c r="VA124" s="115"/>
      <c r="VB124" s="193">
        <f>BM124+DI124+FE124+HB124+IX124+LF124+NB124+OX124+QT124+SP124</f>
        <v>0</v>
      </c>
      <c r="VC124" s="193">
        <f>BN124+DJ124+FF124+HC124+IY124+LG124+NC124+OY124+QU124+SQ124</f>
        <v>0</v>
      </c>
      <c r="VD124" s="194">
        <f t="shared" si="734"/>
        <v>0</v>
      </c>
      <c r="VE124" s="193">
        <f t="shared" si="735"/>
        <v>0</v>
      </c>
      <c r="VF124" s="193"/>
      <c r="VG124" s="193"/>
      <c r="VH124" s="193"/>
      <c r="VI124" s="194">
        <f t="shared" si="736"/>
        <v>0</v>
      </c>
      <c r="VJ124" s="193"/>
      <c r="VK124" s="193"/>
      <c r="VL124" s="193"/>
      <c r="VM124" s="194">
        <f t="shared" si="737"/>
        <v>0</v>
      </c>
      <c r="VN124" s="193"/>
      <c r="VO124" s="193"/>
      <c r="VP124" s="193"/>
      <c r="VQ124" s="194">
        <f t="shared" si="738"/>
        <v>0</v>
      </c>
      <c r="VR124" s="193"/>
      <c r="VS124" s="193"/>
      <c r="VT124" s="193"/>
      <c r="VU124" s="194"/>
      <c r="VV124" s="193"/>
      <c r="VW124" s="193"/>
      <c r="VX124" s="193"/>
      <c r="VY124" s="193"/>
      <c r="VZ124" s="121">
        <f t="shared" si="739"/>
        <v>0</v>
      </c>
      <c r="WA124" s="193"/>
      <c r="WB124" s="193"/>
      <c r="WC124" s="193"/>
      <c r="WD124" s="194">
        <f t="shared" si="740"/>
        <v>0</v>
      </c>
      <c r="WE124" s="193"/>
      <c r="WF124" s="193"/>
      <c r="WG124" s="193"/>
      <c r="WH124" s="194">
        <f t="shared" si="741"/>
        <v>0</v>
      </c>
      <c r="WI124" s="193"/>
      <c r="WJ124" s="193"/>
      <c r="WK124" s="193"/>
      <c r="WL124" s="194">
        <f t="shared" si="742"/>
        <v>0</v>
      </c>
      <c r="WM124" s="193"/>
      <c r="WN124" s="193"/>
      <c r="WO124" s="193"/>
      <c r="WP124" s="194">
        <f t="shared" si="743"/>
        <v>0</v>
      </c>
      <c r="WQ124" s="122">
        <f t="shared" si="744"/>
        <v>0</v>
      </c>
      <c r="WR124" s="129">
        <f t="shared" si="600"/>
        <v>0</v>
      </c>
      <c r="WS124" s="120"/>
      <c r="WT124" s="194"/>
      <c r="WU124" s="194"/>
      <c r="WV124" s="115">
        <f t="shared" si="526"/>
        <v>0</v>
      </c>
      <c r="WY124" s="115">
        <f>VI124-BT124-DP124-FL124-HI124-JE124-LM124-NI124-PE124-RA124-SW124</f>
        <v>0</v>
      </c>
      <c r="WZ124" s="115">
        <f>VD124-BO124-DK124-FG124-HD124-IZ124-LH124-ND124-OZ124-QV124-SR124</f>
        <v>0</v>
      </c>
    </row>
    <row r="125" spans="1:624" s="116" customFormat="1" ht="13.5" hidden="1" x14ac:dyDescent="0.25">
      <c r="A125" s="444"/>
      <c r="B125" s="453" t="s">
        <v>223</v>
      </c>
      <c r="C125" s="415"/>
      <c r="D125" s="415"/>
      <c r="E125" s="415"/>
      <c r="F125" s="249"/>
      <c r="G125" s="263" t="s">
        <v>224</v>
      </c>
      <c r="H125" s="250">
        <f>BM125+DI125+FE125+HB125+IX125+LF125+NB125+OX125+QT125+SP125</f>
        <v>0</v>
      </c>
      <c r="I125" s="250">
        <f>BN125+DJ125+FF125+HC125+IY125+LG125+NC125+OY125+QU125+SQ125</f>
        <v>0</v>
      </c>
      <c r="J125" s="238">
        <f t="shared" si="638"/>
        <v>0</v>
      </c>
      <c r="K125" s="250">
        <f t="shared" si="537"/>
        <v>0</v>
      </c>
      <c r="L125" s="250"/>
      <c r="M125" s="250"/>
      <c r="N125" s="250"/>
      <c r="O125" s="238">
        <f t="shared" si="538"/>
        <v>0</v>
      </c>
      <c r="P125" s="250">
        <f>BU125+DQ125+FM125+HJ125+JF125+LN125+NJ125+PF125+RB125+SX125</f>
        <v>0</v>
      </c>
      <c r="Q125" s="250">
        <f>BV125+DR125+FN125+HK125+JG125+LO125+NK125+PG125+RC125+SY125</f>
        <v>0</v>
      </c>
      <c r="R125" s="250">
        <f>BW125+DS125+FO125+HL125+JH125+LP125+NL125+PH125+RD125+SZ125</f>
        <v>0</v>
      </c>
      <c r="S125" s="238">
        <f t="shared" si="639"/>
        <v>0</v>
      </c>
      <c r="T125" s="250">
        <f>BY125+DU125+FQ125+HN125+JJ125+LR125+NN125+PJ125+RF125+TB125</f>
        <v>0</v>
      </c>
      <c r="U125" s="250">
        <f>BZ125+DV125+FR125+HO125+JK125+LS125+NO125+PK125+RG125+TC125</f>
        <v>0</v>
      </c>
      <c r="V125" s="250">
        <f>CA125+DW125+FS125+HP125+JL125+LT125+NP125+PL125+RH125+TD125</f>
        <v>0</v>
      </c>
      <c r="W125" s="238">
        <f t="shared" si="640"/>
        <v>0</v>
      </c>
      <c r="X125" s="250">
        <f>CC125+DY125+FU125+HR125+JN125+LV125+NR125+PN125+RJ125+TF125</f>
        <v>0</v>
      </c>
      <c r="Y125" s="250">
        <f>CD125+DZ125+FV125+HS125+JO125+LW125+NS125+PO125+RK125+TG125</f>
        <v>0</v>
      </c>
      <c r="Z125" s="250">
        <f>CE125+EA125+FW125+HT125+JP125+LX125+NT125+PP125+RL125+TH125</f>
        <v>0</v>
      </c>
      <c r="AA125" s="238">
        <f t="shared" si="641"/>
        <v>0</v>
      </c>
      <c r="AB125" s="250">
        <f>CG125+EC125+FY125+HV125+JR125+LZ125+NV125+PR125+RN125+TJ125</f>
        <v>0</v>
      </c>
      <c r="AC125" s="250">
        <f>CH125+ED125+FZ125+HW125+JS125+MA125+NW125+PS125+RO125+TK125</f>
        <v>0</v>
      </c>
      <c r="AD125" s="250">
        <f>CI125+EE125+GA125+HX125+JT125+MB125+NX125+PT125+RP125+TL125</f>
        <v>0</v>
      </c>
      <c r="AE125" s="250">
        <f t="shared" si="642"/>
        <v>0</v>
      </c>
      <c r="AF125" s="238">
        <f t="shared" si="527"/>
        <v>0</v>
      </c>
      <c r="AG125" s="250">
        <f>CL125+EH125+GD125+IA125+JW125+ME125+OA125+PW125+RS125+TO125</f>
        <v>0</v>
      </c>
      <c r="AH125" s="250">
        <f>CM125+EI125+GE125+IB125+JZ125+MF125+OB125+PX125+RT125+TP125</f>
        <v>0</v>
      </c>
      <c r="AI125" s="250">
        <f>CN125+EJ125+GF125+IC125+KA125+MG125+OC125+PY125+RU125+TQ125</f>
        <v>0</v>
      </c>
      <c r="AJ125" s="238">
        <f t="shared" si="643"/>
        <v>0</v>
      </c>
      <c r="AK125" s="250">
        <f>CP125+EL125+GH125+IE125+KC125+MI125+OE125+QA125+RW125+TS125</f>
        <v>0</v>
      </c>
      <c r="AL125" s="250">
        <f>CQ125+EM125+GI125+IF125+KD125+MJ125+OF125+QB125+RX125+TT125</f>
        <v>0</v>
      </c>
      <c r="AM125" s="250">
        <f>CR125+EN125+GJ125+IG125+KE125+MK125+OG125+QC125+RY125+TU125</f>
        <v>0</v>
      </c>
      <c r="AN125" s="238">
        <f t="shared" si="644"/>
        <v>0</v>
      </c>
      <c r="AO125" s="250">
        <f>CT125+EP125+GL125+II125+KG125+MM125+OI125+QE125+SA125+TW125</f>
        <v>0</v>
      </c>
      <c r="AP125" s="250">
        <f>CU125+EQ125+GM125+IJ125+KH125+MN125+OJ125+QF125+SB125+TX125</f>
        <v>0</v>
      </c>
      <c r="AQ125" s="250">
        <f>CV125+ER125+GN125+IK125+KI125+MO125+OK125+QG125+SC125+TY125</f>
        <v>0</v>
      </c>
      <c r="AR125" s="238">
        <f t="shared" si="645"/>
        <v>0</v>
      </c>
      <c r="AS125" s="250">
        <f>CX125+ET125+GP125+IM125+KK125+MQ125+OM125+QI125+SE125+UA125</f>
        <v>0</v>
      </c>
      <c r="AT125" s="250">
        <f>CY125+EU125+GQ125+IN125+KL125+MR125+ON125+QJ125+SF125+UB125</f>
        <v>0</v>
      </c>
      <c r="AU125" s="250">
        <f>CZ125+EV125+GR125+IO125+KM125+MS125+OO125+QK125+SG125+UC125</f>
        <v>0</v>
      </c>
      <c r="AV125" s="238">
        <f t="shared" si="499"/>
        <v>0</v>
      </c>
      <c r="AW125" s="238">
        <f t="shared" si="646"/>
        <v>0</v>
      </c>
      <c r="AX125" s="250">
        <f t="shared" si="461"/>
        <v>0</v>
      </c>
      <c r="AY125" s="238">
        <f t="shared" si="529"/>
        <v>0</v>
      </c>
      <c r="AZ125" s="238">
        <f>DE125+FA125+GW125+IT125+KR125+MX125+OT125+QP125+SL125+UH125</f>
        <v>0</v>
      </c>
      <c r="BA125" s="238">
        <f>DF125+FB125+GX125+IU125+KS125+MY125+OU125+QQ125+SM125+UI125</f>
        <v>0</v>
      </c>
      <c r="BB125" s="239">
        <f>CK125+EG125+GC125+HZ125+JV125+MD125+NZ125+PV125+RR125+TN125</f>
        <v>0</v>
      </c>
      <c r="BC125" s="239">
        <f t="shared" si="450"/>
        <v>0</v>
      </c>
      <c r="BD125" s="238">
        <f>AZ125-DE125-FA125-GW125-IT125-KR125-MX125-OT125-QP125-SL125-UH125</f>
        <v>0</v>
      </c>
      <c r="BE125" s="240"/>
      <c r="BF125" s="241">
        <f t="shared" si="449"/>
        <v>0</v>
      </c>
      <c r="BG125" s="241">
        <f t="shared" si="451"/>
        <v>0</v>
      </c>
      <c r="BH125" s="242"/>
      <c r="BI125" s="242"/>
      <c r="BJ125" s="241"/>
      <c r="BK125" s="251"/>
      <c r="BL125" s="251">
        <f>DI125+FE125+HB125+IX125+LF125+NB125+OX125+QT125+SP125</f>
        <v>0</v>
      </c>
      <c r="BM125" s="251"/>
      <c r="BN125" s="251"/>
      <c r="BO125" s="238">
        <f t="shared" si="647"/>
        <v>0</v>
      </c>
      <c r="BP125" s="251">
        <f t="shared" si="648"/>
        <v>0</v>
      </c>
      <c r="BQ125" s="251"/>
      <c r="BR125" s="251"/>
      <c r="BS125" s="251"/>
      <c r="BT125" s="238">
        <f t="shared" si="649"/>
        <v>0</v>
      </c>
      <c r="BU125" s="251"/>
      <c r="BV125" s="251"/>
      <c r="BW125" s="251"/>
      <c r="BX125" s="238">
        <f t="shared" si="650"/>
        <v>0</v>
      </c>
      <c r="BY125" s="251"/>
      <c r="BZ125" s="251"/>
      <c r="CA125" s="251"/>
      <c r="CB125" s="238">
        <f t="shared" si="463"/>
        <v>0</v>
      </c>
      <c r="CC125" s="251"/>
      <c r="CD125" s="251"/>
      <c r="CE125" s="251"/>
      <c r="CF125" s="238">
        <f t="shared" si="651"/>
        <v>0</v>
      </c>
      <c r="CG125" s="251"/>
      <c r="CH125" s="251"/>
      <c r="CI125" s="251"/>
      <c r="CJ125" s="251"/>
      <c r="CK125" s="238">
        <f t="shared" si="465"/>
        <v>0</v>
      </c>
      <c r="CL125" s="251"/>
      <c r="CM125" s="251"/>
      <c r="CN125" s="251"/>
      <c r="CO125" s="238">
        <f t="shared" si="652"/>
        <v>0</v>
      </c>
      <c r="CP125" s="251"/>
      <c r="CQ125" s="251"/>
      <c r="CR125" s="251"/>
      <c r="CS125" s="238">
        <f t="shared" si="653"/>
        <v>0</v>
      </c>
      <c r="CT125" s="251"/>
      <c r="CU125" s="251"/>
      <c r="CV125" s="251"/>
      <c r="CW125" s="238"/>
      <c r="CX125" s="251"/>
      <c r="CY125" s="251"/>
      <c r="CZ125" s="251"/>
      <c r="DA125" s="251"/>
      <c r="DB125" s="238">
        <f t="shared" si="654"/>
        <v>0</v>
      </c>
      <c r="DC125" s="251"/>
      <c r="DD125" s="251">
        <f t="shared" si="655"/>
        <v>0</v>
      </c>
      <c r="DE125" s="238"/>
      <c r="DF125" s="238"/>
      <c r="DG125" s="243">
        <f t="shared" si="467"/>
        <v>0</v>
      </c>
      <c r="DH125" s="244"/>
      <c r="DI125" s="250"/>
      <c r="DJ125" s="250"/>
      <c r="DK125" s="250">
        <f t="shared" si="544"/>
        <v>0</v>
      </c>
      <c r="DL125" s="250"/>
      <c r="DM125" s="250"/>
      <c r="DN125" s="250"/>
      <c r="DO125" s="250"/>
      <c r="DP125" s="238">
        <f t="shared" si="546"/>
        <v>0</v>
      </c>
      <c r="DQ125" s="250"/>
      <c r="DR125" s="250"/>
      <c r="DS125" s="250"/>
      <c r="DT125" s="238">
        <f t="shared" si="656"/>
        <v>0</v>
      </c>
      <c r="DU125" s="250"/>
      <c r="DV125" s="250"/>
      <c r="DW125" s="250"/>
      <c r="DX125" s="238">
        <f t="shared" si="657"/>
        <v>0</v>
      </c>
      <c r="DY125" s="250"/>
      <c r="DZ125" s="250"/>
      <c r="EA125" s="250"/>
      <c r="EB125" s="238"/>
      <c r="EC125" s="250"/>
      <c r="ED125" s="250"/>
      <c r="EE125" s="250"/>
      <c r="EF125" s="250"/>
      <c r="EG125" s="259">
        <f t="shared" si="658"/>
        <v>0</v>
      </c>
      <c r="EH125" s="250"/>
      <c r="EI125" s="250"/>
      <c r="EJ125" s="250"/>
      <c r="EK125" s="238">
        <f t="shared" si="659"/>
        <v>0</v>
      </c>
      <c r="EL125" s="250"/>
      <c r="EM125" s="250"/>
      <c r="EN125" s="250"/>
      <c r="EO125" s="238">
        <f t="shared" si="660"/>
        <v>0</v>
      </c>
      <c r="EP125" s="250"/>
      <c r="EQ125" s="250"/>
      <c r="ER125" s="250"/>
      <c r="ES125" s="238">
        <f t="shared" si="661"/>
        <v>0</v>
      </c>
      <c r="ET125" s="250"/>
      <c r="EU125" s="250"/>
      <c r="EV125" s="250"/>
      <c r="EW125" s="238">
        <f t="shared" si="662"/>
        <v>0</v>
      </c>
      <c r="EX125" s="260">
        <f t="shared" si="663"/>
        <v>0</v>
      </c>
      <c r="EY125" s="238">
        <f t="shared" si="580"/>
        <v>0</v>
      </c>
      <c r="EZ125" s="250">
        <f t="shared" si="473"/>
        <v>0</v>
      </c>
      <c r="FA125" s="238"/>
      <c r="FB125" s="238"/>
      <c r="FC125" s="246">
        <f t="shared" si="474"/>
        <v>0</v>
      </c>
      <c r="FD125" s="244"/>
      <c r="FE125" s="250"/>
      <c r="FF125" s="250"/>
      <c r="FG125" s="250"/>
      <c r="FH125" s="250">
        <f t="shared" si="664"/>
        <v>0</v>
      </c>
      <c r="FI125" s="250"/>
      <c r="FJ125" s="250"/>
      <c r="FK125" s="250"/>
      <c r="FL125" s="238">
        <f t="shared" si="665"/>
        <v>0</v>
      </c>
      <c r="FM125" s="250"/>
      <c r="FN125" s="250"/>
      <c r="FO125" s="250"/>
      <c r="FP125" s="238">
        <f t="shared" si="666"/>
        <v>0</v>
      </c>
      <c r="FQ125" s="250"/>
      <c r="FR125" s="250"/>
      <c r="FS125" s="250"/>
      <c r="FT125" s="238">
        <f t="shared" si="667"/>
        <v>0</v>
      </c>
      <c r="FU125" s="250"/>
      <c r="FV125" s="250"/>
      <c r="FW125" s="250"/>
      <c r="FX125" s="238"/>
      <c r="FY125" s="250"/>
      <c r="FZ125" s="250"/>
      <c r="GA125" s="250"/>
      <c r="GB125" s="265">
        <f t="shared" si="476"/>
        <v>0</v>
      </c>
      <c r="GC125" s="259">
        <f t="shared" si="668"/>
        <v>0</v>
      </c>
      <c r="GD125" s="250"/>
      <c r="GE125" s="250"/>
      <c r="GF125" s="250"/>
      <c r="GG125" s="238">
        <f t="shared" si="669"/>
        <v>0</v>
      </c>
      <c r="GH125" s="250"/>
      <c r="GI125" s="250"/>
      <c r="GJ125" s="250"/>
      <c r="GK125" s="238">
        <f t="shared" si="670"/>
        <v>0</v>
      </c>
      <c r="GL125" s="250"/>
      <c r="GM125" s="250"/>
      <c r="GN125" s="250"/>
      <c r="GO125" s="238">
        <f t="shared" si="671"/>
        <v>0</v>
      </c>
      <c r="GP125" s="250"/>
      <c r="GQ125" s="250"/>
      <c r="GR125" s="250"/>
      <c r="GS125" s="238">
        <f t="shared" si="672"/>
        <v>0</v>
      </c>
      <c r="GT125" s="260">
        <f t="shared" si="673"/>
        <v>0</v>
      </c>
      <c r="GU125" s="238">
        <f t="shared" si="583"/>
        <v>0</v>
      </c>
      <c r="GV125" s="250">
        <f t="shared" si="479"/>
        <v>0</v>
      </c>
      <c r="GW125" s="238"/>
      <c r="GX125" s="238"/>
      <c r="GY125" s="246">
        <f t="shared" si="480"/>
        <v>0</v>
      </c>
      <c r="GZ125" s="244"/>
      <c r="HA125" s="244"/>
      <c r="HB125" s="250"/>
      <c r="HC125" s="250"/>
      <c r="HD125" s="250">
        <f t="shared" si="584"/>
        <v>0</v>
      </c>
      <c r="HE125" s="250">
        <f t="shared" si="550"/>
        <v>0</v>
      </c>
      <c r="HF125" s="250"/>
      <c r="HG125" s="250"/>
      <c r="HH125" s="238"/>
      <c r="HI125" s="238"/>
      <c r="HJ125" s="250"/>
      <c r="HK125" s="250"/>
      <c r="HL125" s="250"/>
      <c r="HM125" s="238">
        <f t="shared" si="674"/>
        <v>0</v>
      </c>
      <c r="HN125" s="250"/>
      <c r="HO125" s="250"/>
      <c r="HP125" s="250"/>
      <c r="HQ125" s="238">
        <f t="shared" si="675"/>
        <v>0</v>
      </c>
      <c r="HR125" s="250"/>
      <c r="HS125" s="250"/>
      <c r="HT125" s="250"/>
      <c r="HU125" s="238"/>
      <c r="HV125" s="250"/>
      <c r="HW125" s="250"/>
      <c r="HX125" s="250"/>
      <c r="HY125" s="250"/>
      <c r="HZ125" s="259">
        <f t="shared" si="676"/>
        <v>0</v>
      </c>
      <c r="IA125" s="250"/>
      <c r="IB125" s="250"/>
      <c r="IC125" s="250"/>
      <c r="ID125" s="238">
        <f t="shared" si="677"/>
        <v>0</v>
      </c>
      <c r="IE125" s="250"/>
      <c r="IF125" s="250"/>
      <c r="IG125" s="250"/>
      <c r="IH125" s="238">
        <f t="shared" si="678"/>
        <v>0</v>
      </c>
      <c r="II125" s="250"/>
      <c r="IJ125" s="250"/>
      <c r="IK125" s="250"/>
      <c r="IL125" s="238">
        <f t="shared" si="679"/>
        <v>0</v>
      </c>
      <c r="IM125" s="250"/>
      <c r="IN125" s="250"/>
      <c r="IO125" s="250"/>
      <c r="IP125" s="250"/>
      <c r="IQ125" s="260">
        <f t="shared" si="680"/>
        <v>0</v>
      </c>
      <c r="IR125" s="238">
        <f t="shared" si="587"/>
        <v>0</v>
      </c>
      <c r="IS125" s="250">
        <f t="shared" si="484"/>
        <v>0</v>
      </c>
      <c r="IT125" s="238"/>
      <c r="IU125" s="238"/>
      <c r="IV125" s="246">
        <f t="shared" si="510"/>
        <v>0</v>
      </c>
      <c r="IW125" s="244"/>
      <c r="IX125" s="254"/>
      <c r="IY125" s="254"/>
      <c r="IZ125" s="247">
        <f t="shared" si="681"/>
        <v>0</v>
      </c>
      <c r="JA125" s="254">
        <f t="shared" si="682"/>
        <v>0</v>
      </c>
      <c r="JB125" s="254"/>
      <c r="JC125" s="254"/>
      <c r="JD125" s="254"/>
      <c r="JE125" s="247">
        <f t="shared" si="683"/>
        <v>0</v>
      </c>
      <c r="JF125" s="254"/>
      <c r="JG125" s="254"/>
      <c r="JH125" s="254"/>
      <c r="JI125" s="247">
        <f t="shared" si="684"/>
        <v>0</v>
      </c>
      <c r="JJ125" s="254"/>
      <c r="JK125" s="254"/>
      <c r="JL125" s="254"/>
      <c r="JM125" s="247">
        <f t="shared" si="685"/>
        <v>0</v>
      </c>
      <c r="JN125" s="254"/>
      <c r="JO125" s="254"/>
      <c r="JP125" s="254"/>
      <c r="JQ125" s="247"/>
      <c r="JR125" s="254"/>
      <c r="JS125" s="254"/>
      <c r="JT125" s="254"/>
      <c r="JU125" s="254"/>
      <c r="JV125" s="261">
        <f t="shared" si="686"/>
        <v>0</v>
      </c>
      <c r="JW125" s="558"/>
      <c r="JX125" s="588"/>
      <c r="JY125" s="589"/>
      <c r="JZ125" s="571"/>
      <c r="KA125" s="254"/>
      <c r="KB125" s="247">
        <f>SUM(JW125:KA125)</f>
        <v>0</v>
      </c>
      <c r="KC125" s="254"/>
      <c r="KD125" s="254"/>
      <c r="KE125" s="254"/>
      <c r="KF125" s="247">
        <f t="shared" si="687"/>
        <v>0</v>
      </c>
      <c r="KG125" s="254"/>
      <c r="KH125" s="254"/>
      <c r="KI125" s="254"/>
      <c r="KJ125" s="247">
        <f t="shared" si="688"/>
        <v>0</v>
      </c>
      <c r="KK125" s="254"/>
      <c r="KL125" s="254"/>
      <c r="KM125" s="254"/>
      <c r="KN125" s="254"/>
      <c r="KO125" s="262">
        <f t="shared" si="689"/>
        <v>0</v>
      </c>
      <c r="KP125" s="247">
        <f>IZ125-JE125</f>
        <v>0</v>
      </c>
      <c r="KQ125" s="254">
        <f>JE125-JV125</f>
        <v>0</v>
      </c>
      <c r="KR125" s="247"/>
      <c r="KS125" s="248"/>
      <c r="KT125" s="211">
        <f>JV125-KO125</f>
        <v>0</v>
      </c>
      <c r="KU125" s="211"/>
      <c r="KV125" s="211"/>
      <c r="KW125" s="211"/>
      <c r="KX125" s="211"/>
      <c r="KY125" s="211"/>
      <c r="KZ125" s="211"/>
      <c r="LA125" s="211"/>
      <c r="LB125" s="211"/>
      <c r="LC125" s="211"/>
      <c r="LD125" s="211"/>
      <c r="LF125" s="193"/>
      <c r="LG125" s="193"/>
      <c r="LH125" s="194">
        <f t="shared" si="690"/>
        <v>0</v>
      </c>
      <c r="LI125" s="193">
        <f t="shared" si="554"/>
        <v>0</v>
      </c>
      <c r="LJ125" s="193"/>
      <c r="LK125" s="193"/>
      <c r="LL125" s="193"/>
      <c r="LM125" s="194">
        <f t="shared" si="691"/>
        <v>0</v>
      </c>
      <c r="LN125" s="193"/>
      <c r="LO125" s="193"/>
      <c r="LP125" s="193"/>
      <c r="LQ125" s="194">
        <f t="shared" si="692"/>
        <v>0</v>
      </c>
      <c r="LR125" s="193"/>
      <c r="LS125" s="193"/>
      <c r="LT125" s="193"/>
      <c r="LU125" s="194">
        <f t="shared" si="693"/>
        <v>0</v>
      </c>
      <c r="LV125" s="193"/>
      <c r="LW125" s="193"/>
      <c r="LX125" s="193"/>
      <c r="LY125" s="194">
        <f t="shared" si="556"/>
        <v>0</v>
      </c>
      <c r="LZ125" s="193"/>
      <c r="MA125" s="193"/>
      <c r="MB125" s="193"/>
      <c r="MC125" s="193"/>
      <c r="MD125" s="121">
        <f t="shared" si="694"/>
        <v>0</v>
      </c>
      <c r="ME125" s="193"/>
      <c r="MF125" s="193"/>
      <c r="MG125" s="193"/>
      <c r="MH125" s="194">
        <f t="shared" si="695"/>
        <v>0</v>
      </c>
      <c r="MI125" s="193"/>
      <c r="MJ125" s="193"/>
      <c r="MK125" s="193"/>
      <c r="ML125" s="194">
        <f t="shared" si="696"/>
        <v>0</v>
      </c>
      <c r="MM125" s="193"/>
      <c r="MN125" s="193"/>
      <c r="MO125" s="193"/>
      <c r="MP125" s="194">
        <f t="shared" si="697"/>
        <v>0</v>
      </c>
      <c r="MQ125" s="193"/>
      <c r="MR125" s="193"/>
      <c r="MS125" s="193"/>
      <c r="MT125" s="193"/>
      <c r="MU125" s="121">
        <f t="shared" si="698"/>
        <v>0</v>
      </c>
      <c r="MV125" s="17">
        <f t="shared" si="588"/>
        <v>0</v>
      </c>
      <c r="MW125" s="193">
        <f t="shared" si="699"/>
        <v>0</v>
      </c>
      <c r="MX125" s="194"/>
      <c r="MY125" s="194"/>
      <c r="MZ125" s="115">
        <f t="shared" si="485"/>
        <v>0</v>
      </c>
      <c r="NB125" s="193"/>
      <c r="NC125" s="193"/>
      <c r="ND125" s="193"/>
      <c r="NE125" s="193"/>
      <c r="NF125" s="193"/>
      <c r="NG125" s="193"/>
      <c r="NH125" s="193"/>
      <c r="NI125" s="193"/>
      <c r="NJ125" s="193"/>
      <c r="NK125" s="193"/>
      <c r="NL125" s="193"/>
      <c r="NM125" s="194">
        <f t="shared" si="700"/>
        <v>0</v>
      </c>
      <c r="NN125" s="193"/>
      <c r="NO125" s="193"/>
      <c r="NP125" s="193"/>
      <c r="NQ125" s="194">
        <f t="shared" si="701"/>
        <v>0</v>
      </c>
      <c r="NR125" s="193"/>
      <c r="NS125" s="193"/>
      <c r="NT125" s="193"/>
      <c r="NU125" s="194"/>
      <c r="NV125" s="193"/>
      <c r="NW125" s="193"/>
      <c r="NX125" s="193"/>
      <c r="NY125" s="193"/>
      <c r="NZ125" s="121">
        <f t="shared" si="702"/>
        <v>0</v>
      </c>
      <c r="OA125" s="193"/>
      <c r="OB125" s="193"/>
      <c r="OC125" s="193"/>
      <c r="OD125" s="194">
        <f t="shared" si="703"/>
        <v>0</v>
      </c>
      <c r="OE125" s="193"/>
      <c r="OF125" s="193"/>
      <c r="OG125" s="193"/>
      <c r="OH125" s="194">
        <f t="shared" si="704"/>
        <v>0</v>
      </c>
      <c r="OI125" s="193"/>
      <c r="OJ125" s="193"/>
      <c r="OK125" s="193"/>
      <c r="OL125" s="194">
        <f t="shared" si="705"/>
        <v>0</v>
      </c>
      <c r="OM125" s="193"/>
      <c r="ON125" s="193"/>
      <c r="OO125" s="193"/>
      <c r="OP125" s="194">
        <f t="shared" si="706"/>
        <v>0</v>
      </c>
      <c r="OQ125" s="122">
        <f t="shared" si="707"/>
        <v>0</v>
      </c>
      <c r="OR125" s="17">
        <f t="shared" si="591"/>
        <v>0</v>
      </c>
      <c r="OS125" s="193">
        <f t="shared" si="456"/>
        <v>0</v>
      </c>
      <c r="OT125" s="194"/>
      <c r="OU125" s="194"/>
      <c r="OV125" s="115">
        <f t="shared" si="515"/>
        <v>0</v>
      </c>
      <c r="OX125" s="193"/>
      <c r="OY125" s="193"/>
      <c r="OZ125" s="193"/>
      <c r="PA125" s="193"/>
      <c r="PB125" s="193"/>
      <c r="PC125" s="193"/>
      <c r="PD125" s="193"/>
      <c r="PE125" s="193"/>
      <c r="PF125" s="193"/>
      <c r="PG125" s="193"/>
      <c r="PH125" s="193"/>
      <c r="PI125" s="194">
        <f t="shared" si="708"/>
        <v>0</v>
      </c>
      <c r="PJ125" s="193"/>
      <c r="PK125" s="193"/>
      <c r="PL125" s="193"/>
      <c r="PM125" s="194">
        <f t="shared" si="709"/>
        <v>0</v>
      </c>
      <c r="PN125" s="193"/>
      <c r="PO125" s="193"/>
      <c r="PP125" s="193"/>
      <c r="PQ125" s="194"/>
      <c r="PR125" s="193"/>
      <c r="PS125" s="193"/>
      <c r="PT125" s="193"/>
      <c r="PU125" s="193"/>
      <c r="PV125" s="121">
        <f t="shared" si="710"/>
        <v>0</v>
      </c>
      <c r="PW125" s="193"/>
      <c r="PX125" s="193"/>
      <c r="PY125" s="193"/>
      <c r="PZ125" s="194">
        <f t="shared" si="711"/>
        <v>0</v>
      </c>
      <c r="QA125" s="193"/>
      <c r="QB125" s="193"/>
      <c r="QC125" s="193"/>
      <c r="QD125" s="194">
        <f t="shared" si="712"/>
        <v>0</v>
      </c>
      <c r="QE125" s="193"/>
      <c r="QF125" s="193"/>
      <c r="QG125" s="193"/>
      <c r="QH125" s="194">
        <f t="shared" si="713"/>
        <v>0</v>
      </c>
      <c r="QI125" s="193"/>
      <c r="QJ125" s="193"/>
      <c r="QK125" s="193"/>
      <c r="QL125" s="193"/>
      <c r="QM125" s="122">
        <f t="shared" si="714"/>
        <v>0</v>
      </c>
      <c r="QN125" s="17">
        <f t="shared" si="594"/>
        <v>0</v>
      </c>
      <c r="QO125" s="193">
        <f t="shared" si="715"/>
        <v>0</v>
      </c>
      <c r="QP125" s="194"/>
      <c r="QQ125" s="194"/>
      <c r="QR125" s="115">
        <f t="shared" si="486"/>
        <v>0</v>
      </c>
      <c r="QT125" s="193"/>
      <c r="QU125" s="193"/>
      <c r="QV125" s="194">
        <f t="shared" si="716"/>
        <v>0</v>
      </c>
      <c r="QW125" s="193">
        <f t="shared" si="568"/>
        <v>0</v>
      </c>
      <c r="QX125" s="193"/>
      <c r="QY125" s="193"/>
      <c r="QZ125" s="193"/>
      <c r="RA125" s="194">
        <f t="shared" si="717"/>
        <v>0</v>
      </c>
      <c r="RB125" s="193"/>
      <c r="RC125" s="193"/>
      <c r="RD125" s="193"/>
      <c r="RE125" s="194">
        <f t="shared" si="718"/>
        <v>0</v>
      </c>
      <c r="RF125" s="193"/>
      <c r="RG125" s="193"/>
      <c r="RH125" s="193"/>
      <c r="RI125" s="194">
        <f t="shared" si="719"/>
        <v>0</v>
      </c>
      <c r="RJ125" s="193"/>
      <c r="RK125" s="193"/>
      <c r="RL125" s="193"/>
      <c r="RM125" s="194"/>
      <c r="RN125" s="193"/>
      <c r="RO125" s="193"/>
      <c r="RP125" s="193"/>
      <c r="RQ125" s="193"/>
      <c r="RR125" s="121">
        <f t="shared" si="720"/>
        <v>0</v>
      </c>
      <c r="RS125" s="193"/>
      <c r="RT125" s="193"/>
      <c r="RU125" s="193"/>
      <c r="RV125" s="194">
        <f t="shared" si="721"/>
        <v>0</v>
      </c>
      <c r="RW125" s="193"/>
      <c r="RX125" s="193"/>
      <c r="RY125" s="193"/>
      <c r="RZ125" s="194">
        <f t="shared" si="722"/>
        <v>0</v>
      </c>
      <c r="SA125" s="193"/>
      <c r="SB125" s="193"/>
      <c r="SC125" s="193"/>
      <c r="SD125" s="194">
        <f t="shared" si="723"/>
        <v>0</v>
      </c>
      <c r="SE125" s="193"/>
      <c r="SF125" s="193"/>
      <c r="SG125" s="193"/>
      <c r="SH125" s="193"/>
      <c r="SI125" s="122">
        <f t="shared" si="724"/>
        <v>0</v>
      </c>
      <c r="SJ125" s="17">
        <f t="shared" si="596"/>
        <v>0</v>
      </c>
      <c r="SK125" s="193">
        <f t="shared" si="725"/>
        <v>0</v>
      </c>
      <c r="SL125" s="194"/>
      <c r="SM125" s="194"/>
      <c r="SN125" s="115">
        <f t="shared" si="487"/>
        <v>0</v>
      </c>
      <c r="SP125" s="193"/>
      <c r="SQ125" s="193"/>
      <c r="SR125" s="194">
        <f t="shared" si="572"/>
        <v>0</v>
      </c>
      <c r="SS125" s="193">
        <f t="shared" si="573"/>
        <v>0</v>
      </c>
      <c r="ST125" s="193"/>
      <c r="SU125" s="193"/>
      <c r="SV125" s="193"/>
      <c r="SW125" s="194">
        <f t="shared" si="574"/>
        <v>0</v>
      </c>
      <c r="SX125" s="193"/>
      <c r="SY125" s="193"/>
      <c r="SZ125" s="193"/>
      <c r="TA125" s="194">
        <f t="shared" si="726"/>
        <v>0</v>
      </c>
      <c r="TB125" s="193"/>
      <c r="TC125" s="193"/>
      <c r="TD125" s="193"/>
      <c r="TE125" s="194">
        <f t="shared" si="727"/>
        <v>0</v>
      </c>
      <c r="TF125" s="193"/>
      <c r="TG125" s="193"/>
      <c r="TH125" s="193"/>
      <c r="TI125" s="194"/>
      <c r="TJ125" s="193"/>
      <c r="TK125" s="193"/>
      <c r="TL125" s="193"/>
      <c r="TM125" s="193"/>
      <c r="TN125" s="121">
        <f t="shared" si="728"/>
        <v>0</v>
      </c>
      <c r="TO125" s="193"/>
      <c r="TP125" s="193"/>
      <c r="TQ125" s="193"/>
      <c r="TR125" s="194">
        <f t="shared" si="729"/>
        <v>0</v>
      </c>
      <c r="TS125" s="193"/>
      <c r="TT125" s="193"/>
      <c r="TU125" s="193"/>
      <c r="TV125" s="194">
        <f t="shared" si="730"/>
        <v>0</v>
      </c>
      <c r="TW125" s="193"/>
      <c r="TX125" s="193"/>
      <c r="TY125" s="193"/>
      <c r="TZ125" s="194">
        <f t="shared" si="731"/>
        <v>0</v>
      </c>
      <c r="UA125" s="193"/>
      <c r="UB125" s="193"/>
      <c r="UC125" s="193"/>
      <c r="UD125" s="194">
        <f t="shared" si="732"/>
        <v>0</v>
      </c>
      <c r="UE125" s="122">
        <f t="shared" si="733"/>
        <v>0</v>
      </c>
      <c r="UF125" s="17">
        <f t="shared" si="597"/>
        <v>0</v>
      </c>
      <c r="UG125" s="193">
        <f t="shared" si="460"/>
        <v>0</v>
      </c>
      <c r="UH125" s="194"/>
      <c r="UI125" s="194"/>
      <c r="UJ125" s="194"/>
      <c r="UK125" s="115">
        <f t="shared" si="488"/>
        <v>0</v>
      </c>
      <c r="UL125" s="115">
        <f>CK125+EG125+GC125+HZ125+JV125+MD125+NZ125+PV125+RR125+TN125</f>
        <v>0</v>
      </c>
      <c r="UM125" s="115">
        <f>UL125-AF125</f>
        <v>0</v>
      </c>
      <c r="UN125" s="115">
        <f>DB125+EX125+GT125+IQ125+KO125+MU125+OQ125+QM125+SI125+UE125</f>
        <v>0</v>
      </c>
      <c r="UO125" s="115">
        <f>UN125-AW125</f>
        <v>0</v>
      </c>
      <c r="UP125" s="115"/>
      <c r="UQ125" s="115"/>
      <c r="UR125" s="115">
        <f>BU125+DQ125+FM125+HJ125+JF125+LN125+NJ125+PF125+RB125+SX125</f>
        <v>0</v>
      </c>
      <c r="US125" s="115">
        <f>UR125-P125</f>
        <v>0</v>
      </c>
      <c r="UT125" s="115"/>
      <c r="UU125" s="115"/>
      <c r="UV125" s="115"/>
      <c r="UW125" s="115"/>
      <c r="UX125" s="115"/>
      <c r="UY125" s="115"/>
      <c r="UZ125" s="115"/>
      <c r="VA125" s="115"/>
      <c r="VB125" s="193">
        <f>BM125+DI125+FE125+HB125+IX125+LF125+NB125+OX125+QT125+SP125</f>
        <v>0</v>
      </c>
      <c r="VC125" s="193">
        <f>BN125+DJ125+FF125+HC125+IY125+LG125+NC125+OY125+QU125+SQ125</f>
        <v>0</v>
      </c>
      <c r="VD125" s="194">
        <f t="shared" si="734"/>
        <v>0</v>
      </c>
      <c r="VE125" s="193">
        <f t="shared" si="735"/>
        <v>0</v>
      </c>
      <c r="VF125" s="193"/>
      <c r="VG125" s="193"/>
      <c r="VH125" s="193"/>
      <c r="VI125" s="194">
        <f t="shared" si="736"/>
        <v>0</v>
      </c>
      <c r="VJ125" s="193"/>
      <c r="VK125" s="193"/>
      <c r="VL125" s="193"/>
      <c r="VM125" s="194">
        <f t="shared" si="737"/>
        <v>0</v>
      </c>
      <c r="VN125" s="193"/>
      <c r="VO125" s="193"/>
      <c r="VP125" s="193"/>
      <c r="VQ125" s="194">
        <f t="shared" si="738"/>
        <v>0</v>
      </c>
      <c r="VR125" s="193"/>
      <c r="VS125" s="193"/>
      <c r="VT125" s="193"/>
      <c r="VU125" s="194"/>
      <c r="VV125" s="193"/>
      <c r="VW125" s="193"/>
      <c r="VX125" s="193"/>
      <c r="VY125" s="193"/>
      <c r="VZ125" s="121">
        <f t="shared" si="739"/>
        <v>0</v>
      </c>
      <c r="WA125" s="193"/>
      <c r="WB125" s="193"/>
      <c r="WC125" s="193"/>
      <c r="WD125" s="194">
        <f t="shared" si="740"/>
        <v>0</v>
      </c>
      <c r="WE125" s="193"/>
      <c r="WF125" s="193"/>
      <c r="WG125" s="193"/>
      <c r="WH125" s="194">
        <f t="shared" si="741"/>
        <v>0</v>
      </c>
      <c r="WI125" s="193"/>
      <c r="WJ125" s="193"/>
      <c r="WK125" s="193"/>
      <c r="WL125" s="194">
        <f t="shared" si="742"/>
        <v>0</v>
      </c>
      <c r="WM125" s="193"/>
      <c r="WN125" s="193"/>
      <c r="WO125" s="193"/>
      <c r="WP125" s="194">
        <f t="shared" si="743"/>
        <v>0</v>
      </c>
      <c r="WQ125" s="122">
        <f t="shared" si="744"/>
        <v>0</v>
      </c>
      <c r="WR125" s="129">
        <f t="shared" si="600"/>
        <v>0</v>
      </c>
      <c r="WS125" s="120"/>
      <c r="WT125" s="194"/>
      <c r="WU125" s="194"/>
      <c r="WV125" s="115">
        <f t="shared" si="526"/>
        <v>0</v>
      </c>
      <c r="WY125" s="115">
        <f>VI125-BT125-DP125-FL125-HI125-JE125-LM125-NI125-PE125-RA125-SW125</f>
        <v>0</v>
      </c>
      <c r="WZ125" s="115">
        <f>VD125-BO125-DK125-FG125-HD125-IZ125-LH125-ND125-OZ125-QV125-SR125</f>
        <v>0</v>
      </c>
    </row>
    <row r="126" spans="1:624" s="116" customFormat="1" ht="13.5" hidden="1" x14ac:dyDescent="0.25">
      <c r="A126" s="444"/>
      <c r="B126" s="424" t="s">
        <v>225</v>
      </c>
      <c r="C126" s="415"/>
      <c r="D126" s="415"/>
      <c r="E126" s="415"/>
      <c r="F126" s="249"/>
      <c r="G126" s="341" t="s">
        <v>226</v>
      </c>
      <c r="H126" s="250">
        <f>BM126+DI126+FE126+HB126+IX126+LF126+NB126+OX126+QT126+SP126</f>
        <v>0</v>
      </c>
      <c r="I126" s="250">
        <f>BN126+DJ126+FF126+HC126+IY126+LG126+NC126+OY126+QU126+SQ126</f>
        <v>0</v>
      </c>
      <c r="J126" s="238">
        <f t="shared" si="638"/>
        <v>0</v>
      </c>
      <c r="K126" s="250">
        <f t="shared" si="537"/>
        <v>0</v>
      </c>
      <c r="L126" s="250"/>
      <c r="M126" s="250"/>
      <c r="N126" s="250"/>
      <c r="O126" s="238">
        <f t="shared" si="538"/>
        <v>0</v>
      </c>
      <c r="P126" s="250">
        <f>BU126+DQ126+FM126+HJ126+JF126+LN126+NJ126+PF126+RB126+SX126</f>
        <v>0</v>
      </c>
      <c r="Q126" s="250">
        <f>BV126+DR126+FN126+HK126+JG126+LO126+NK126+PG126+RC126+SY126</f>
        <v>0</v>
      </c>
      <c r="R126" s="250">
        <f>BW126+DS126+FO126+HL126+JH126+LP126+NL126+PH126+RD126+SZ126</f>
        <v>0</v>
      </c>
      <c r="S126" s="238">
        <f t="shared" si="639"/>
        <v>0</v>
      </c>
      <c r="T126" s="250">
        <f>BY126+DU126+FQ126+HN126+JJ126+LR126+NN126+PJ126+RF126+TB126</f>
        <v>0</v>
      </c>
      <c r="U126" s="250">
        <f>BZ126+DV126+FR126+HO126+JK126+LS126+NO126+PK126+RG126+TC126</f>
        <v>0</v>
      </c>
      <c r="V126" s="250">
        <f>CA126+DW126+FS126+HP126+JL126+LT126+NP126+PL126+RH126+TD126</f>
        <v>0</v>
      </c>
      <c r="W126" s="238">
        <f t="shared" si="640"/>
        <v>0</v>
      </c>
      <c r="X126" s="250">
        <f>CC126+DY126+FU126+HR126+JN126+LV126+NR126+PN126+RJ126+TF126</f>
        <v>0</v>
      </c>
      <c r="Y126" s="250">
        <f>CD126+DZ126+FV126+HS126+JO126+LW126+NS126+PO126+RK126+TG126</f>
        <v>0</v>
      </c>
      <c r="Z126" s="250">
        <f>CE126+EA126+FW126+HT126+JP126+LX126+NT126+PP126+RL126+TH126</f>
        <v>0</v>
      </c>
      <c r="AA126" s="238">
        <f t="shared" si="641"/>
        <v>0</v>
      </c>
      <c r="AB126" s="250">
        <f>CG126+EC126+FY126+HV126+JR126+LZ126+NV126+PR126+RN126+TJ126</f>
        <v>0</v>
      </c>
      <c r="AC126" s="250">
        <f>CH126+ED126+FZ126+HW126+JS126+MA126+NW126+PS126+RO126+TK126</f>
        <v>0</v>
      </c>
      <c r="AD126" s="250">
        <f>CI126+EE126+GA126+HX126+JT126+MB126+NX126+PT126+RP126+TL126</f>
        <v>0</v>
      </c>
      <c r="AE126" s="250">
        <f t="shared" si="642"/>
        <v>0</v>
      </c>
      <c r="AF126" s="238">
        <f t="shared" si="527"/>
        <v>0</v>
      </c>
      <c r="AG126" s="250">
        <f>CL126+EH126+GD126+IA126+JW126+ME126+OA126+PW126+RS126+TO126</f>
        <v>0</v>
      </c>
      <c r="AH126" s="250">
        <f>CM126+EI126+GE126+IB126+JZ126+MF126+OB126+PX126+RT126+TP126</f>
        <v>0</v>
      </c>
      <c r="AI126" s="250">
        <f>CN126+EJ126+GF126+IC126+KA126+MG126+OC126+PY126+RU126+TQ126</f>
        <v>0</v>
      </c>
      <c r="AJ126" s="238">
        <f t="shared" si="643"/>
        <v>0</v>
      </c>
      <c r="AK126" s="250">
        <f>CP126+EL126+GH126+IE126+KC126+MI126+OE126+QA126+RW126+TS126</f>
        <v>0</v>
      </c>
      <c r="AL126" s="250">
        <f>CQ126+EM126+GI126+IF126+KD126+MJ126+OF126+QB126+RX126+TT126</f>
        <v>0</v>
      </c>
      <c r="AM126" s="250">
        <f>CR126+EN126+GJ126+IG126+KE126+MK126+OG126+QC126+RY126+TU126</f>
        <v>0</v>
      </c>
      <c r="AN126" s="238">
        <f t="shared" si="644"/>
        <v>0</v>
      </c>
      <c r="AO126" s="250">
        <f>CT126+EP126+GL126+II126+KG126+MM126+OI126+QE126+SA126+TW126</f>
        <v>0</v>
      </c>
      <c r="AP126" s="250">
        <f>CU126+EQ126+GM126+IJ126+KH126+MN126+OJ126+QF126+SB126+TX126</f>
        <v>0</v>
      </c>
      <c r="AQ126" s="250">
        <f>CV126+ER126+GN126+IK126+KI126+MO126+OK126+QG126+SC126+TY126</f>
        <v>0</v>
      </c>
      <c r="AR126" s="238">
        <f t="shared" si="645"/>
        <v>0</v>
      </c>
      <c r="AS126" s="250">
        <f>CX126+ET126+GP126+IM126+KK126+MQ126+OM126+QI126+SE126+UA126</f>
        <v>0</v>
      </c>
      <c r="AT126" s="250">
        <f>CY126+EU126+GQ126+IN126+KL126+MR126+ON126+QJ126+SF126+UB126</f>
        <v>0</v>
      </c>
      <c r="AU126" s="250">
        <f>CZ126+EV126+GR126+IO126+KM126+MS126+OO126+QK126+SG126+UC126</f>
        <v>0</v>
      </c>
      <c r="AV126" s="238">
        <f t="shared" si="499"/>
        <v>0</v>
      </c>
      <c r="AW126" s="238">
        <f t="shared" si="646"/>
        <v>0</v>
      </c>
      <c r="AX126" s="250">
        <f t="shared" si="461"/>
        <v>0</v>
      </c>
      <c r="AY126" s="238">
        <f t="shared" si="529"/>
        <v>0</v>
      </c>
      <c r="AZ126" s="238">
        <f>DE126+FA126+GW126+IT126+KR126+MX126+OT126+QP126+SL126+UH126</f>
        <v>0</v>
      </c>
      <c r="BA126" s="238">
        <f>DF126+FB126+GX126+IU126+KS126+MY126+OU126+QQ126+SM126+UI126</f>
        <v>0</v>
      </c>
      <c r="BB126" s="239">
        <f>CK126+EG126+GC126+HZ126+JV126+MD126+NZ126+PV126+RR126+TN126</f>
        <v>0</v>
      </c>
      <c r="BC126" s="239">
        <f t="shared" si="450"/>
        <v>0</v>
      </c>
      <c r="BD126" s="238">
        <f>AZ126-DE126-FA126-GW126-IT126-KR126-MX126-OT126-QP126-SL126-UH126</f>
        <v>0</v>
      </c>
      <c r="BE126" s="240"/>
      <c r="BF126" s="241">
        <f t="shared" si="449"/>
        <v>0</v>
      </c>
      <c r="BG126" s="241">
        <f t="shared" si="451"/>
        <v>0</v>
      </c>
      <c r="BH126" s="242"/>
      <c r="BI126" s="242"/>
      <c r="BJ126" s="241"/>
      <c r="BK126" s="251"/>
      <c r="BL126" s="251">
        <f>DI126+FE126+HB126+IX126+LF126+NB126+OX126+QT126+SP126</f>
        <v>0</v>
      </c>
      <c r="BM126" s="251"/>
      <c r="BN126" s="251"/>
      <c r="BO126" s="238">
        <f t="shared" si="647"/>
        <v>0</v>
      </c>
      <c r="BP126" s="251">
        <f t="shared" si="648"/>
        <v>0</v>
      </c>
      <c r="BQ126" s="251"/>
      <c r="BR126" s="251"/>
      <c r="BS126" s="251"/>
      <c r="BT126" s="238">
        <f t="shared" si="649"/>
        <v>0</v>
      </c>
      <c r="BU126" s="251"/>
      <c r="BV126" s="251"/>
      <c r="BW126" s="251"/>
      <c r="BX126" s="238">
        <f t="shared" si="650"/>
        <v>0</v>
      </c>
      <c r="BY126" s="251"/>
      <c r="BZ126" s="251"/>
      <c r="CA126" s="251"/>
      <c r="CB126" s="238">
        <f t="shared" si="463"/>
        <v>0</v>
      </c>
      <c r="CC126" s="251"/>
      <c r="CD126" s="251"/>
      <c r="CE126" s="251"/>
      <c r="CF126" s="238">
        <f t="shared" si="651"/>
        <v>0</v>
      </c>
      <c r="CG126" s="251"/>
      <c r="CH126" s="251"/>
      <c r="CI126" s="251"/>
      <c r="CJ126" s="251">
        <f t="shared" ref="CJ126" si="745">SUM(CG126:CI126)</f>
        <v>0</v>
      </c>
      <c r="CK126" s="238">
        <f>SUM(CJ126,CF126,CB126,BX126)</f>
        <v>0</v>
      </c>
      <c r="CL126" s="251"/>
      <c r="CM126" s="251"/>
      <c r="CN126" s="251"/>
      <c r="CO126" s="238">
        <f t="shared" si="652"/>
        <v>0</v>
      </c>
      <c r="CP126" s="251"/>
      <c r="CQ126" s="251"/>
      <c r="CR126" s="251"/>
      <c r="CS126" s="238">
        <f t="shared" si="653"/>
        <v>0</v>
      </c>
      <c r="CT126" s="251"/>
      <c r="CU126" s="251"/>
      <c r="CV126" s="251"/>
      <c r="CW126" s="238"/>
      <c r="CX126" s="251"/>
      <c r="CY126" s="251"/>
      <c r="CZ126" s="251"/>
      <c r="DA126" s="251">
        <f t="shared" ref="DA126" si="746">SUM(CX126:CZ126)</f>
        <v>0</v>
      </c>
      <c r="DB126" s="238">
        <f t="shared" si="654"/>
        <v>0</v>
      </c>
      <c r="DC126" s="251"/>
      <c r="DD126" s="251">
        <f t="shared" si="655"/>
        <v>0</v>
      </c>
      <c r="DE126" s="238"/>
      <c r="DF126" s="238"/>
      <c r="DG126" s="243">
        <f t="shared" si="467"/>
        <v>0</v>
      </c>
      <c r="DH126" s="244"/>
      <c r="DI126" s="250"/>
      <c r="DJ126" s="250"/>
      <c r="DK126" s="250">
        <f t="shared" si="544"/>
        <v>0</v>
      </c>
      <c r="DL126" s="250"/>
      <c r="DM126" s="250"/>
      <c r="DN126" s="250"/>
      <c r="DO126" s="250"/>
      <c r="DP126" s="238">
        <f t="shared" si="546"/>
        <v>0</v>
      </c>
      <c r="DQ126" s="250"/>
      <c r="DR126" s="250"/>
      <c r="DS126" s="250"/>
      <c r="DT126" s="238">
        <f t="shared" si="656"/>
        <v>0</v>
      </c>
      <c r="DU126" s="250"/>
      <c r="DV126" s="250"/>
      <c r="DW126" s="250"/>
      <c r="DX126" s="238">
        <f t="shared" si="657"/>
        <v>0</v>
      </c>
      <c r="DY126" s="250"/>
      <c r="DZ126" s="250"/>
      <c r="EA126" s="250"/>
      <c r="EB126" s="238"/>
      <c r="EC126" s="250"/>
      <c r="ED126" s="250"/>
      <c r="EE126" s="250"/>
      <c r="EF126" s="250"/>
      <c r="EG126" s="259">
        <f t="shared" si="658"/>
        <v>0</v>
      </c>
      <c r="EH126" s="250"/>
      <c r="EI126" s="250"/>
      <c r="EJ126" s="250"/>
      <c r="EK126" s="238">
        <f t="shared" si="659"/>
        <v>0</v>
      </c>
      <c r="EL126" s="250"/>
      <c r="EM126" s="250"/>
      <c r="EN126" s="250"/>
      <c r="EO126" s="238">
        <f t="shared" si="660"/>
        <v>0</v>
      </c>
      <c r="EP126" s="250"/>
      <c r="EQ126" s="250"/>
      <c r="ER126" s="250"/>
      <c r="ES126" s="238">
        <f t="shared" si="661"/>
        <v>0</v>
      </c>
      <c r="ET126" s="250"/>
      <c r="EU126" s="250"/>
      <c r="EV126" s="250"/>
      <c r="EW126" s="238">
        <f t="shared" si="662"/>
        <v>0</v>
      </c>
      <c r="EX126" s="260">
        <f t="shared" si="663"/>
        <v>0</v>
      </c>
      <c r="EY126" s="238">
        <f t="shared" si="580"/>
        <v>0</v>
      </c>
      <c r="EZ126" s="250">
        <f t="shared" si="473"/>
        <v>0</v>
      </c>
      <c r="FA126" s="238"/>
      <c r="FB126" s="238"/>
      <c r="FC126" s="246">
        <f t="shared" si="474"/>
        <v>0</v>
      </c>
      <c r="FD126" s="244"/>
      <c r="FE126" s="250"/>
      <c r="FF126" s="250"/>
      <c r="FG126" s="250"/>
      <c r="FH126" s="250">
        <f t="shared" si="664"/>
        <v>0</v>
      </c>
      <c r="FI126" s="250"/>
      <c r="FJ126" s="250"/>
      <c r="FK126" s="250"/>
      <c r="FL126" s="238">
        <f t="shared" si="665"/>
        <v>0</v>
      </c>
      <c r="FM126" s="250"/>
      <c r="FN126" s="250"/>
      <c r="FO126" s="250"/>
      <c r="FP126" s="238">
        <f t="shared" si="666"/>
        <v>0</v>
      </c>
      <c r="FQ126" s="250"/>
      <c r="FR126" s="250"/>
      <c r="FS126" s="250"/>
      <c r="FT126" s="238">
        <f t="shared" si="667"/>
        <v>0</v>
      </c>
      <c r="FU126" s="250"/>
      <c r="FV126" s="250"/>
      <c r="FW126" s="250"/>
      <c r="FX126" s="238"/>
      <c r="FY126" s="250"/>
      <c r="FZ126" s="250"/>
      <c r="GA126" s="250"/>
      <c r="GB126" s="265">
        <f t="shared" si="476"/>
        <v>0</v>
      </c>
      <c r="GC126" s="259">
        <f t="shared" si="668"/>
        <v>0</v>
      </c>
      <c r="GD126" s="250"/>
      <c r="GE126" s="250"/>
      <c r="GF126" s="250"/>
      <c r="GG126" s="238">
        <f t="shared" si="669"/>
        <v>0</v>
      </c>
      <c r="GH126" s="250"/>
      <c r="GI126" s="250"/>
      <c r="GJ126" s="250"/>
      <c r="GK126" s="238">
        <f t="shared" si="670"/>
        <v>0</v>
      </c>
      <c r="GL126" s="250"/>
      <c r="GM126" s="250"/>
      <c r="GN126" s="250"/>
      <c r="GO126" s="238">
        <f t="shared" si="671"/>
        <v>0</v>
      </c>
      <c r="GP126" s="250"/>
      <c r="GQ126" s="250"/>
      <c r="GR126" s="250"/>
      <c r="GS126" s="265">
        <f t="shared" si="672"/>
        <v>0</v>
      </c>
      <c r="GT126" s="260">
        <f t="shared" si="673"/>
        <v>0</v>
      </c>
      <c r="GU126" s="238">
        <f t="shared" si="583"/>
        <v>0</v>
      </c>
      <c r="GV126" s="250">
        <f t="shared" si="479"/>
        <v>0</v>
      </c>
      <c r="GW126" s="238"/>
      <c r="GX126" s="238"/>
      <c r="GY126" s="246">
        <f t="shared" si="480"/>
        <v>0</v>
      </c>
      <c r="GZ126" s="244"/>
      <c r="HA126" s="244"/>
      <c r="HB126" s="250"/>
      <c r="HC126" s="250"/>
      <c r="HD126" s="250">
        <f t="shared" si="584"/>
        <v>0</v>
      </c>
      <c r="HE126" s="250">
        <f t="shared" si="550"/>
        <v>0</v>
      </c>
      <c r="HF126" s="250"/>
      <c r="HG126" s="250"/>
      <c r="HH126" s="238"/>
      <c r="HI126" s="238">
        <f>SUM(HE126:HH126)</f>
        <v>0</v>
      </c>
      <c r="HJ126" s="250"/>
      <c r="HK126" s="250"/>
      <c r="HL126" s="250"/>
      <c r="HM126" s="238">
        <f t="shared" si="674"/>
        <v>0</v>
      </c>
      <c r="HN126" s="250"/>
      <c r="HO126" s="250"/>
      <c r="HP126" s="250"/>
      <c r="HQ126" s="238">
        <f t="shared" si="675"/>
        <v>0</v>
      </c>
      <c r="HR126" s="250"/>
      <c r="HS126" s="250"/>
      <c r="HT126" s="250"/>
      <c r="HU126" s="238"/>
      <c r="HV126" s="250"/>
      <c r="HW126" s="250"/>
      <c r="HX126" s="250"/>
      <c r="HY126" s="265">
        <f>SUM(HV126:HX126)</f>
        <v>0</v>
      </c>
      <c r="HZ126" s="259">
        <f t="shared" si="676"/>
        <v>0</v>
      </c>
      <c r="IA126" s="250"/>
      <c r="IB126" s="250"/>
      <c r="IC126" s="250"/>
      <c r="ID126" s="238">
        <f t="shared" si="677"/>
        <v>0</v>
      </c>
      <c r="IE126" s="250"/>
      <c r="IF126" s="250"/>
      <c r="IG126" s="250"/>
      <c r="IH126" s="238">
        <f t="shared" si="678"/>
        <v>0</v>
      </c>
      <c r="II126" s="250"/>
      <c r="IJ126" s="250"/>
      <c r="IK126" s="250"/>
      <c r="IL126" s="238">
        <f t="shared" si="679"/>
        <v>0</v>
      </c>
      <c r="IM126" s="250"/>
      <c r="IN126" s="250"/>
      <c r="IO126" s="250"/>
      <c r="IP126" s="265">
        <f>SUM(IM126:IO126)</f>
        <v>0</v>
      </c>
      <c r="IQ126" s="260">
        <f t="shared" si="680"/>
        <v>0</v>
      </c>
      <c r="IR126" s="238">
        <f t="shared" si="587"/>
        <v>0</v>
      </c>
      <c r="IS126" s="250">
        <f t="shared" si="484"/>
        <v>0</v>
      </c>
      <c r="IT126" s="238"/>
      <c r="IU126" s="238"/>
      <c r="IV126" s="246">
        <f t="shared" si="510"/>
        <v>0</v>
      </c>
      <c r="IW126" s="244"/>
      <c r="IX126" s="254"/>
      <c r="IY126" s="254"/>
      <c r="IZ126" s="247">
        <f t="shared" si="681"/>
        <v>0</v>
      </c>
      <c r="JA126" s="254">
        <f t="shared" si="682"/>
        <v>0</v>
      </c>
      <c r="JB126" s="254"/>
      <c r="JC126" s="254"/>
      <c r="JD126" s="254"/>
      <c r="JE126" s="247">
        <f t="shared" si="683"/>
        <v>0</v>
      </c>
      <c r="JF126" s="254"/>
      <c r="JG126" s="254"/>
      <c r="JH126" s="254"/>
      <c r="JI126" s="247">
        <f t="shared" si="684"/>
        <v>0</v>
      </c>
      <c r="JJ126" s="254"/>
      <c r="JK126" s="254"/>
      <c r="JL126" s="254"/>
      <c r="JM126" s="247">
        <f t="shared" si="685"/>
        <v>0</v>
      </c>
      <c r="JN126" s="254"/>
      <c r="JO126" s="254"/>
      <c r="JP126" s="254"/>
      <c r="JQ126" s="247"/>
      <c r="JR126" s="254"/>
      <c r="JS126" s="254"/>
      <c r="JT126" s="254"/>
      <c r="JU126" s="254"/>
      <c r="JV126" s="261">
        <f t="shared" si="686"/>
        <v>0</v>
      </c>
      <c r="JW126" s="558"/>
      <c r="JX126" s="588"/>
      <c r="JY126" s="589"/>
      <c r="JZ126" s="571"/>
      <c r="KA126" s="254"/>
      <c r="KB126" s="247">
        <f>SUM(JW126:KA126)</f>
        <v>0</v>
      </c>
      <c r="KC126" s="254"/>
      <c r="KD126" s="254"/>
      <c r="KE126" s="254"/>
      <c r="KF126" s="247">
        <f t="shared" si="687"/>
        <v>0</v>
      </c>
      <c r="KG126" s="254"/>
      <c r="KH126" s="254"/>
      <c r="KI126" s="254"/>
      <c r="KJ126" s="247">
        <f t="shared" si="688"/>
        <v>0</v>
      </c>
      <c r="KK126" s="254"/>
      <c r="KL126" s="254"/>
      <c r="KM126" s="254"/>
      <c r="KN126" s="254"/>
      <c r="KO126" s="262">
        <f t="shared" si="689"/>
        <v>0</v>
      </c>
      <c r="KP126" s="247">
        <f>IZ126-JE126</f>
        <v>0</v>
      </c>
      <c r="KQ126" s="254">
        <f>JE126-JV126</f>
        <v>0</v>
      </c>
      <c r="KR126" s="247"/>
      <c r="KS126" s="248"/>
      <c r="KT126" s="211">
        <f>JV126-KO126</f>
        <v>0</v>
      </c>
      <c r="KU126" s="211"/>
      <c r="KV126" s="211"/>
      <c r="KW126" s="211"/>
      <c r="KX126" s="211"/>
      <c r="KY126" s="211"/>
      <c r="KZ126" s="211"/>
      <c r="LA126" s="211"/>
      <c r="LB126" s="211"/>
      <c r="LC126" s="211"/>
      <c r="LD126" s="211"/>
      <c r="LF126" s="193"/>
      <c r="LG126" s="193"/>
      <c r="LH126" s="194">
        <f t="shared" si="690"/>
        <v>0</v>
      </c>
      <c r="LI126" s="193">
        <f t="shared" si="554"/>
        <v>0</v>
      </c>
      <c r="LJ126" s="193"/>
      <c r="LK126" s="193"/>
      <c r="LL126" s="193"/>
      <c r="LM126" s="194">
        <f t="shared" si="691"/>
        <v>0</v>
      </c>
      <c r="LN126" s="193"/>
      <c r="LO126" s="193"/>
      <c r="LP126" s="193"/>
      <c r="LQ126" s="194">
        <f t="shared" si="692"/>
        <v>0</v>
      </c>
      <c r="LR126" s="193"/>
      <c r="LS126" s="193"/>
      <c r="LT126" s="193"/>
      <c r="LU126" s="194">
        <f t="shared" si="693"/>
        <v>0</v>
      </c>
      <c r="LV126" s="193"/>
      <c r="LW126" s="193"/>
      <c r="LX126" s="193"/>
      <c r="LY126" s="194">
        <f t="shared" si="556"/>
        <v>0</v>
      </c>
      <c r="LZ126" s="193"/>
      <c r="MA126" s="193"/>
      <c r="MB126" s="193"/>
      <c r="MC126" s="193"/>
      <c r="MD126" s="121">
        <f t="shared" si="694"/>
        <v>0</v>
      </c>
      <c r="ME126" s="193"/>
      <c r="MF126" s="193"/>
      <c r="MG126" s="193"/>
      <c r="MH126" s="194">
        <f t="shared" si="695"/>
        <v>0</v>
      </c>
      <c r="MI126" s="193"/>
      <c r="MJ126" s="193"/>
      <c r="MK126" s="193"/>
      <c r="ML126" s="194">
        <f t="shared" si="696"/>
        <v>0</v>
      </c>
      <c r="MM126" s="193"/>
      <c r="MN126" s="193"/>
      <c r="MO126" s="193"/>
      <c r="MP126" s="194">
        <f t="shared" si="697"/>
        <v>0</v>
      </c>
      <c r="MQ126" s="193"/>
      <c r="MR126" s="193"/>
      <c r="MS126" s="193"/>
      <c r="MT126" s="193"/>
      <c r="MU126" s="121">
        <f t="shared" si="698"/>
        <v>0</v>
      </c>
      <c r="MV126" s="17">
        <f t="shared" si="588"/>
        <v>0</v>
      </c>
      <c r="MW126" s="193">
        <f t="shared" si="699"/>
        <v>0</v>
      </c>
      <c r="MX126" s="194"/>
      <c r="MY126" s="194"/>
      <c r="MZ126" s="115">
        <f t="shared" si="485"/>
        <v>0</v>
      </c>
      <c r="NB126" s="193"/>
      <c r="NC126" s="193"/>
      <c r="ND126" s="193"/>
      <c r="NE126" s="193"/>
      <c r="NF126" s="193"/>
      <c r="NG126" s="193"/>
      <c r="NH126" s="193"/>
      <c r="NI126" s="193"/>
      <c r="NJ126" s="193"/>
      <c r="NK126" s="193"/>
      <c r="NL126" s="193"/>
      <c r="NM126" s="194">
        <f t="shared" si="700"/>
        <v>0</v>
      </c>
      <c r="NN126" s="193"/>
      <c r="NO126" s="193"/>
      <c r="NP126" s="193"/>
      <c r="NQ126" s="194">
        <f t="shared" si="701"/>
        <v>0</v>
      </c>
      <c r="NR126" s="193"/>
      <c r="NS126" s="193"/>
      <c r="NT126" s="193"/>
      <c r="NU126" s="194"/>
      <c r="NV126" s="193"/>
      <c r="NW126" s="193"/>
      <c r="NX126" s="193"/>
      <c r="NY126" s="193"/>
      <c r="NZ126" s="121">
        <f t="shared" si="702"/>
        <v>0</v>
      </c>
      <c r="OA126" s="193"/>
      <c r="OB126" s="193"/>
      <c r="OC126" s="193"/>
      <c r="OD126" s="194">
        <f t="shared" si="703"/>
        <v>0</v>
      </c>
      <c r="OE126" s="193"/>
      <c r="OF126" s="193"/>
      <c r="OG126" s="193"/>
      <c r="OH126" s="194">
        <f t="shared" si="704"/>
        <v>0</v>
      </c>
      <c r="OI126" s="193"/>
      <c r="OJ126" s="193"/>
      <c r="OK126" s="193"/>
      <c r="OL126" s="194">
        <f t="shared" si="705"/>
        <v>0</v>
      </c>
      <c r="OM126" s="193"/>
      <c r="ON126" s="193"/>
      <c r="OO126" s="193"/>
      <c r="OP126" s="194">
        <f t="shared" si="706"/>
        <v>0</v>
      </c>
      <c r="OQ126" s="122">
        <f t="shared" si="707"/>
        <v>0</v>
      </c>
      <c r="OR126" s="17">
        <f t="shared" si="591"/>
        <v>0</v>
      </c>
      <c r="OS126" s="193">
        <f t="shared" si="456"/>
        <v>0</v>
      </c>
      <c r="OT126" s="194"/>
      <c r="OU126" s="194"/>
      <c r="OV126" s="115">
        <f t="shared" si="515"/>
        <v>0</v>
      </c>
      <c r="OX126" s="193"/>
      <c r="OY126" s="193"/>
      <c r="OZ126" s="193">
        <f>SUM(OY126)</f>
        <v>0</v>
      </c>
      <c r="PA126" s="193">
        <f>OZ126</f>
        <v>0</v>
      </c>
      <c r="PB126" s="193"/>
      <c r="PC126" s="193"/>
      <c r="PD126" s="193"/>
      <c r="PE126" s="194">
        <f>SUM(PA126:PD126)</f>
        <v>0</v>
      </c>
      <c r="PF126" s="193"/>
      <c r="PG126" s="193"/>
      <c r="PH126" s="193"/>
      <c r="PI126" s="194">
        <f t="shared" si="708"/>
        <v>0</v>
      </c>
      <c r="PJ126" s="193"/>
      <c r="PK126" s="193"/>
      <c r="PL126" s="193"/>
      <c r="PM126" s="194">
        <f t="shared" si="709"/>
        <v>0</v>
      </c>
      <c r="PN126" s="193"/>
      <c r="PO126" s="193"/>
      <c r="PP126" s="193"/>
      <c r="PQ126" s="194">
        <f>SUM(PN126:PP126)</f>
        <v>0</v>
      </c>
      <c r="PR126" s="193"/>
      <c r="PS126" s="193"/>
      <c r="PT126" s="193"/>
      <c r="PU126" s="193"/>
      <c r="PV126" s="121">
        <f t="shared" si="710"/>
        <v>0</v>
      </c>
      <c r="PW126" s="193"/>
      <c r="PX126" s="193"/>
      <c r="PY126" s="193"/>
      <c r="PZ126" s="194">
        <f t="shared" si="711"/>
        <v>0</v>
      </c>
      <c r="QA126" s="193"/>
      <c r="QB126" s="193"/>
      <c r="QC126" s="193"/>
      <c r="QD126" s="194">
        <f t="shared" si="712"/>
        <v>0</v>
      </c>
      <c r="QE126" s="193"/>
      <c r="QF126" s="193"/>
      <c r="QG126" s="193"/>
      <c r="QH126" s="194">
        <f t="shared" si="713"/>
        <v>0</v>
      </c>
      <c r="QI126" s="193"/>
      <c r="QJ126" s="193"/>
      <c r="QK126" s="193"/>
      <c r="QL126" s="193"/>
      <c r="QM126" s="122">
        <f t="shared" si="714"/>
        <v>0</v>
      </c>
      <c r="QN126" s="17">
        <f t="shared" si="594"/>
        <v>0</v>
      </c>
      <c r="QO126" s="193">
        <f t="shared" si="715"/>
        <v>0</v>
      </c>
      <c r="QP126" s="194"/>
      <c r="QQ126" s="194"/>
      <c r="QR126" s="115">
        <f t="shared" si="486"/>
        <v>0</v>
      </c>
      <c r="QT126" s="193"/>
      <c r="QU126" s="193"/>
      <c r="QV126" s="194">
        <f t="shared" si="716"/>
        <v>0</v>
      </c>
      <c r="QW126" s="193">
        <f t="shared" si="568"/>
        <v>0</v>
      </c>
      <c r="QX126" s="193"/>
      <c r="QY126" s="193"/>
      <c r="QZ126" s="193"/>
      <c r="RA126" s="194">
        <f t="shared" si="717"/>
        <v>0</v>
      </c>
      <c r="RB126" s="193"/>
      <c r="RC126" s="193"/>
      <c r="RD126" s="193"/>
      <c r="RE126" s="194">
        <f t="shared" si="718"/>
        <v>0</v>
      </c>
      <c r="RF126" s="193"/>
      <c r="RG126" s="193"/>
      <c r="RH126" s="193"/>
      <c r="RI126" s="194">
        <f t="shared" si="719"/>
        <v>0</v>
      </c>
      <c r="RJ126" s="193"/>
      <c r="RK126" s="193"/>
      <c r="RL126" s="193"/>
      <c r="RM126" s="194"/>
      <c r="RN126" s="193"/>
      <c r="RO126" s="193"/>
      <c r="RP126" s="193"/>
      <c r="RQ126" s="193"/>
      <c r="RR126" s="121">
        <f t="shared" si="720"/>
        <v>0</v>
      </c>
      <c r="RS126" s="193"/>
      <c r="RT126" s="193"/>
      <c r="RU126" s="193"/>
      <c r="RV126" s="194">
        <f t="shared" si="721"/>
        <v>0</v>
      </c>
      <c r="RW126" s="193"/>
      <c r="RX126" s="193"/>
      <c r="RY126" s="193"/>
      <c r="RZ126" s="194">
        <f t="shared" si="722"/>
        <v>0</v>
      </c>
      <c r="SA126" s="193"/>
      <c r="SB126" s="193"/>
      <c r="SC126" s="193"/>
      <c r="SD126" s="194">
        <f t="shared" si="723"/>
        <v>0</v>
      </c>
      <c r="SE126" s="193"/>
      <c r="SF126" s="193"/>
      <c r="SG126" s="193"/>
      <c r="SH126" s="193"/>
      <c r="SI126" s="122">
        <f t="shared" si="724"/>
        <v>0</v>
      </c>
      <c r="SJ126" s="17">
        <f t="shared" si="596"/>
        <v>0</v>
      </c>
      <c r="SK126" s="193">
        <f t="shared" si="725"/>
        <v>0</v>
      </c>
      <c r="SL126" s="194"/>
      <c r="SM126" s="194"/>
      <c r="SN126" s="115">
        <f t="shared" si="487"/>
        <v>0</v>
      </c>
      <c r="SP126" s="193"/>
      <c r="SQ126" s="193"/>
      <c r="SR126" s="194">
        <f t="shared" si="572"/>
        <v>0</v>
      </c>
      <c r="SS126" s="193">
        <f t="shared" si="573"/>
        <v>0</v>
      </c>
      <c r="ST126" s="193"/>
      <c r="SU126" s="193"/>
      <c r="SV126" s="193"/>
      <c r="SW126" s="194">
        <f t="shared" si="574"/>
        <v>0</v>
      </c>
      <c r="SX126" s="193"/>
      <c r="SY126" s="193"/>
      <c r="SZ126" s="193"/>
      <c r="TA126" s="194">
        <f t="shared" si="726"/>
        <v>0</v>
      </c>
      <c r="TB126" s="193"/>
      <c r="TC126" s="193"/>
      <c r="TD126" s="193"/>
      <c r="TE126" s="194">
        <f t="shared" si="727"/>
        <v>0</v>
      </c>
      <c r="TF126" s="193"/>
      <c r="TG126" s="193"/>
      <c r="TH126" s="193"/>
      <c r="TI126" s="194"/>
      <c r="TJ126" s="193"/>
      <c r="TK126" s="193"/>
      <c r="TL126" s="193"/>
      <c r="TM126" s="193"/>
      <c r="TN126" s="121">
        <f t="shared" si="728"/>
        <v>0</v>
      </c>
      <c r="TO126" s="193"/>
      <c r="TP126" s="193"/>
      <c r="TQ126" s="193"/>
      <c r="TR126" s="194">
        <f t="shared" si="729"/>
        <v>0</v>
      </c>
      <c r="TS126" s="193"/>
      <c r="TT126" s="193"/>
      <c r="TU126" s="193"/>
      <c r="TV126" s="194">
        <f t="shared" si="730"/>
        <v>0</v>
      </c>
      <c r="TW126" s="193"/>
      <c r="TX126" s="193"/>
      <c r="TY126" s="193"/>
      <c r="TZ126" s="194">
        <f t="shared" si="731"/>
        <v>0</v>
      </c>
      <c r="UA126" s="193"/>
      <c r="UB126" s="193"/>
      <c r="UC126" s="193"/>
      <c r="UD126" s="194">
        <f t="shared" si="732"/>
        <v>0</v>
      </c>
      <c r="UE126" s="122">
        <f t="shared" si="733"/>
        <v>0</v>
      </c>
      <c r="UF126" s="17">
        <f t="shared" si="597"/>
        <v>0</v>
      </c>
      <c r="UG126" s="193">
        <f t="shared" si="460"/>
        <v>0</v>
      </c>
      <c r="UH126" s="194"/>
      <c r="UI126" s="194"/>
      <c r="UJ126" s="194"/>
      <c r="UK126" s="115">
        <f t="shared" si="488"/>
        <v>0</v>
      </c>
      <c r="UL126" s="115">
        <f>CK126+EG126+GC126+HZ126+JV126+MD126+NZ126+PV126+RR126+TN126</f>
        <v>0</v>
      </c>
      <c r="UM126" s="115">
        <f>UL126-AF126</f>
        <v>0</v>
      </c>
      <c r="UN126" s="115">
        <f>DB126+EX126+GT126+IQ126+KO126+MU126+OQ126+QM126+SI126+UE126</f>
        <v>0</v>
      </c>
      <c r="UO126" s="115">
        <f>UN126-AW126</f>
        <v>0</v>
      </c>
      <c r="UP126" s="115"/>
      <c r="UQ126" s="115"/>
      <c r="UR126" s="115">
        <f>BU126+DQ126+FM126+HJ126+JF126+LN126+NJ126+PF126+RB126+SX126</f>
        <v>0</v>
      </c>
      <c r="US126" s="115">
        <f>UR126-P126</f>
        <v>0</v>
      </c>
      <c r="UT126" s="115"/>
      <c r="UU126" s="115"/>
      <c r="UV126" s="115"/>
      <c r="UW126" s="115"/>
      <c r="UX126" s="115"/>
      <c r="UY126" s="115"/>
      <c r="UZ126" s="115"/>
      <c r="VA126" s="115"/>
      <c r="VB126" s="193">
        <f>BM126+DI126+FE126+HB126+IX126+LF126+NB126+OX126+QT126+SP126</f>
        <v>0</v>
      </c>
      <c r="VC126" s="193">
        <f>BN126+DJ126+FF126+HC126+IY126+LG126+NC126+OY126+QU126+SQ126</f>
        <v>0</v>
      </c>
      <c r="VD126" s="194">
        <f t="shared" si="734"/>
        <v>0</v>
      </c>
      <c r="VE126" s="193">
        <f t="shared" si="735"/>
        <v>0</v>
      </c>
      <c r="VF126" s="193"/>
      <c r="VG126" s="193"/>
      <c r="VH126" s="193"/>
      <c r="VI126" s="194">
        <f t="shared" si="736"/>
        <v>0</v>
      </c>
      <c r="VJ126" s="193"/>
      <c r="VK126" s="193"/>
      <c r="VL126" s="193"/>
      <c r="VM126" s="194">
        <f t="shared" si="737"/>
        <v>0</v>
      </c>
      <c r="VN126" s="193"/>
      <c r="VO126" s="193"/>
      <c r="VP126" s="193"/>
      <c r="VQ126" s="194">
        <f t="shared" si="738"/>
        <v>0</v>
      </c>
      <c r="VR126" s="193"/>
      <c r="VS126" s="193"/>
      <c r="VT126" s="193"/>
      <c r="VU126" s="194"/>
      <c r="VV126" s="193"/>
      <c r="VW126" s="193"/>
      <c r="VX126" s="193"/>
      <c r="VY126" s="193"/>
      <c r="VZ126" s="121">
        <f t="shared" si="739"/>
        <v>0</v>
      </c>
      <c r="WA126" s="193"/>
      <c r="WB126" s="193"/>
      <c r="WC126" s="193"/>
      <c r="WD126" s="194">
        <f t="shared" si="740"/>
        <v>0</v>
      </c>
      <c r="WE126" s="193"/>
      <c r="WF126" s="193"/>
      <c r="WG126" s="193"/>
      <c r="WH126" s="194">
        <f t="shared" si="741"/>
        <v>0</v>
      </c>
      <c r="WI126" s="193"/>
      <c r="WJ126" s="193"/>
      <c r="WK126" s="193"/>
      <c r="WL126" s="194">
        <f t="shared" si="742"/>
        <v>0</v>
      </c>
      <c r="WM126" s="193"/>
      <c r="WN126" s="193"/>
      <c r="WO126" s="193"/>
      <c r="WP126" s="194">
        <f t="shared" si="743"/>
        <v>0</v>
      </c>
      <c r="WQ126" s="122">
        <f t="shared" si="744"/>
        <v>0</v>
      </c>
      <c r="WR126" s="129">
        <f t="shared" si="600"/>
        <v>0</v>
      </c>
      <c r="WS126" s="120"/>
      <c r="WT126" s="194"/>
      <c r="WU126" s="194"/>
      <c r="WV126" s="115">
        <f t="shared" si="526"/>
        <v>0</v>
      </c>
      <c r="WY126" s="115">
        <f>VI126-BT126-DP126-FL126-HI126-JE126-LM126-NI126-PE126-RA126-SW126</f>
        <v>0</v>
      </c>
      <c r="WZ126" s="115">
        <f>VD126-BO126-DK126-FG126-HD126-IZ126-LH126-ND126-OZ126-QV126-SR126</f>
        <v>0</v>
      </c>
    </row>
    <row r="127" spans="1:624" s="116" customFormat="1" ht="13.5" hidden="1" x14ac:dyDescent="0.25">
      <c r="A127" s="444"/>
      <c r="B127" s="454"/>
      <c r="C127" s="415"/>
      <c r="D127" s="415"/>
      <c r="E127" s="415"/>
      <c r="F127" s="249"/>
      <c r="G127" s="258"/>
      <c r="H127" s="250"/>
      <c r="I127" s="250"/>
      <c r="J127" s="250"/>
      <c r="K127" s="250"/>
      <c r="L127" s="250"/>
      <c r="M127" s="250"/>
      <c r="N127" s="250"/>
      <c r="O127" s="238">
        <f t="shared" si="538"/>
        <v>0</v>
      </c>
      <c r="P127" s="250">
        <f>BU127+DQ127+FM127+HJ127+JF127+LN127+NJ127+PF127+RB127+SX127</f>
        <v>0</v>
      </c>
      <c r="Q127" s="250">
        <f>BV127+DR127+FN127+HK127+JG127+LO127+NK127+PG127+RC127+SY127</f>
        <v>0</v>
      </c>
      <c r="R127" s="250">
        <f>BW127+DS127+FO127+HL127+JH127+LP127+NL127+PH127+RD127+SZ127</f>
        <v>0</v>
      </c>
      <c r="S127" s="238">
        <f t="shared" si="639"/>
        <v>0</v>
      </c>
      <c r="T127" s="250">
        <f>BY127+DU127+FQ127+HN127+JJ127+LR127+NN127+PJ127+RF127+TB127</f>
        <v>0</v>
      </c>
      <c r="U127" s="250">
        <f>BZ127+DV127+FR127+HO127+JK127+LS127+NO127+PK127+RG127+TC127</f>
        <v>0</v>
      </c>
      <c r="V127" s="250">
        <f>CA127+DW127+FS127+HP127+JL127+LT127+NP127+PL127+RH127+TD127</f>
        <v>0</v>
      </c>
      <c r="W127" s="238">
        <f t="shared" si="640"/>
        <v>0</v>
      </c>
      <c r="X127" s="250">
        <f>CC127+DY127+FU127+HR127+JN127+LV127+NR127+PN127+RJ127+TF127</f>
        <v>0</v>
      </c>
      <c r="Y127" s="250">
        <f>CD127+DZ127+FV127+HS127+JO127+LW127+NS127+PO127+RK127+TG127</f>
        <v>0</v>
      </c>
      <c r="Z127" s="250">
        <f>CE127+EA127+FW127+HT127+JP127+LX127+NT127+PP127+RL127+TH127</f>
        <v>0</v>
      </c>
      <c r="AA127" s="238">
        <f t="shared" si="641"/>
        <v>0</v>
      </c>
      <c r="AB127" s="250">
        <f>CG127+EC127+FY127+HV127+JR127+LZ127+NV127+PR127+RN127+TJ127</f>
        <v>0</v>
      </c>
      <c r="AC127" s="250">
        <f>CH127+ED127+FZ127+HW127+JS127+MA127+NW127+PS127+RO127+TK127</f>
        <v>0</v>
      </c>
      <c r="AD127" s="250">
        <f>CI127+EE127+GA127+HX127+JT127+MB127+NX127+PT127+RP127+TL127</f>
        <v>0</v>
      </c>
      <c r="AE127" s="250">
        <f t="shared" si="642"/>
        <v>0</v>
      </c>
      <c r="AF127" s="238">
        <f t="shared" si="527"/>
        <v>0</v>
      </c>
      <c r="AG127" s="250">
        <f>CL127+EH127+GD127+IA127+JW127+ME127+OA127+PW127+RS127+TO127</f>
        <v>0</v>
      </c>
      <c r="AH127" s="250">
        <f>CM127+EI127+GE127+IB127+JZ127+MF127+OB127+PX127+RT127+TP127</f>
        <v>0</v>
      </c>
      <c r="AI127" s="250">
        <f>CN127+EJ127+GF127+IC127+KA127+MG127+OC127+PY127+RU127+TQ127</f>
        <v>0</v>
      </c>
      <c r="AJ127" s="238">
        <f t="shared" si="643"/>
        <v>0</v>
      </c>
      <c r="AK127" s="250">
        <f>CP127+EL127+GH127+IE127+KC127+MI127+OE127+QA127+RW127+TS127</f>
        <v>0</v>
      </c>
      <c r="AL127" s="250">
        <f>CQ127+EM127+GI127+IF127+KD127+MJ127+OF127+QB127+RX127+TT127</f>
        <v>0</v>
      </c>
      <c r="AM127" s="250">
        <f>CR127+EN127+GJ127+IG127+KE127+MK127+OG127+QC127+RY127+TU127</f>
        <v>0</v>
      </c>
      <c r="AN127" s="238">
        <f t="shared" si="644"/>
        <v>0</v>
      </c>
      <c r="AO127" s="250">
        <f>CT127+EP127+GL127+II127+KG127+MM127+OI127+QE127+SA127+TW127</f>
        <v>0</v>
      </c>
      <c r="AP127" s="250">
        <f>CU127+EQ127+GM127+IJ127+KH127+MN127+OJ127+QF127+SB127+TX127</f>
        <v>0</v>
      </c>
      <c r="AQ127" s="250">
        <f>CV127+ER127+GN127+IK127+KI127+MO127+OK127+QG127+SC127+TY127</f>
        <v>0</v>
      </c>
      <c r="AR127" s="238">
        <f t="shared" si="645"/>
        <v>0</v>
      </c>
      <c r="AS127" s="250">
        <f>CX127+ET127+GP127+IM127+KK127+MQ127+OM127+QI127+SE127+UA127</f>
        <v>0</v>
      </c>
      <c r="AT127" s="250">
        <f>CY127+EU127+GQ127+IN127+KL127+MR127+ON127+QJ127+SF127+UB127</f>
        <v>0</v>
      </c>
      <c r="AU127" s="250">
        <f>CZ127+EV127+GR127+IO127+KM127+MS127+OO127+QK127+SG127+UC127</f>
        <v>0</v>
      </c>
      <c r="AV127" s="238">
        <f t="shared" si="499"/>
        <v>0</v>
      </c>
      <c r="AW127" s="238">
        <f t="shared" si="646"/>
        <v>0</v>
      </c>
      <c r="AX127" s="250">
        <f t="shared" si="461"/>
        <v>0</v>
      </c>
      <c r="AY127" s="238">
        <f t="shared" si="529"/>
        <v>0</v>
      </c>
      <c r="AZ127" s="238"/>
      <c r="BA127" s="238"/>
      <c r="BB127" s="239">
        <f>CK127+EG127+GC127+HZ127+JV127+MD127+NZ127+PV127+RR127+TN127</f>
        <v>0</v>
      </c>
      <c r="BC127" s="239">
        <f t="shared" si="450"/>
        <v>0</v>
      </c>
      <c r="BD127" s="238">
        <f>AZ127-DE127-FA127-GW127-IT127-KR127-MX127-OT127-QP127-SL127-UH127</f>
        <v>0</v>
      </c>
      <c r="BE127" s="240"/>
      <c r="BF127" s="241">
        <f t="shared" si="449"/>
        <v>0</v>
      </c>
      <c r="BG127" s="241">
        <f t="shared" si="451"/>
        <v>0</v>
      </c>
      <c r="BH127" s="242"/>
      <c r="BI127" s="242"/>
      <c r="BJ127" s="241"/>
      <c r="BK127" s="251"/>
      <c r="BL127" s="251">
        <f>DI127+FE127+HB127+IX127+LF127+NB127+OX127+QT127+SP127</f>
        <v>0</v>
      </c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38">
        <f t="shared" si="650"/>
        <v>0</v>
      </c>
      <c r="BY127" s="251"/>
      <c r="BZ127" s="251"/>
      <c r="CA127" s="251"/>
      <c r="CB127" s="238">
        <f t="shared" si="463"/>
        <v>0</v>
      </c>
      <c r="CC127" s="251"/>
      <c r="CD127" s="251"/>
      <c r="CE127" s="251"/>
      <c r="CF127" s="238">
        <f t="shared" si="651"/>
        <v>0</v>
      </c>
      <c r="CG127" s="251"/>
      <c r="CH127" s="251"/>
      <c r="CI127" s="251"/>
      <c r="CJ127" s="251"/>
      <c r="CK127" s="251"/>
      <c r="CL127" s="251"/>
      <c r="CM127" s="251"/>
      <c r="CN127" s="251"/>
      <c r="CO127" s="238">
        <f t="shared" si="652"/>
        <v>0</v>
      </c>
      <c r="CP127" s="251"/>
      <c r="CQ127" s="251"/>
      <c r="CR127" s="251"/>
      <c r="CS127" s="238">
        <f t="shared" si="653"/>
        <v>0</v>
      </c>
      <c r="CT127" s="251"/>
      <c r="CU127" s="251"/>
      <c r="CV127" s="251"/>
      <c r="CW127" s="238"/>
      <c r="CX127" s="251"/>
      <c r="CY127" s="251"/>
      <c r="CZ127" s="251"/>
      <c r="DA127" s="251"/>
      <c r="DB127" s="251"/>
      <c r="DC127" s="251"/>
      <c r="DD127" s="251"/>
      <c r="DE127" s="238"/>
      <c r="DF127" s="238"/>
      <c r="DG127" s="243">
        <f t="shared" si="467"/>
        <v>0</v>
      </c>
      <c r="DH127" s="244"/>
      <c r="DI127" s="250"/>
      <c r="DJ127" s="250"/>
      <c r="DK127" s="250">
        <f t="shared" si="544"/>
        <v>0</v>
      </c>
      <c r="DL127" s="250"/>
      <c r="DM127" s="250"/>
      <c r="DN127" s="250"/>
      <c r="DO127" s="250"/>
      <c r="DP127" s="238">
        <f t="shared" si="546"/>
        <v>0</v>
      </c>
      <c r="DQ127" s="250"/>
      <c r="DR127" s="250"/>
      <c r="DS127" s="250"/>
      <c r="DT127" s="238">
        <f t="shared" si="656"/>
        <v>0</v>
      </c>
      <c r="DU127" s="250"/>
      <c r="DV127" s="250"/>
      <c r="DW127" s="250"/>
      <c r="DX127" s="238">
        <f t="shared" si="657"/>
        <v>0</v>
      </c>
      <c r="DY127" s="250"/>
      <c r="DZ127" s="250"/>
      <c r="EA127" s="250"/>
      <c r="EB127" s="238"/>
      <c r="EC127" s="250"/>
      <c r="ED127" s="250"/>
      <c r="EE127" s="250"/>
      <c r="EF127" s="250"/>
      <c r="EG127" s="252"/>
      <c r="EH127" s="250"/>
      <c r="EI127" s="250"/>
      <c r="EJ127" s="250"/>
      <c r="EK127" s="238">
        <f t="shared" si="659"/>
        <v>0</v>
      </c>
      <c r="EL127" s="250"/>
      <c r="EM127" s="250"/>
      <c r="EN127" s="250"/>
      <c r="EO127" s="238">
        <f t="shared" si="660"/>
        <v>0</v>
      </c>
      <c r="EP127" s="250"/>
      <c r="EQ127" s="250"/>
      <c r="ER127" s="250"/>
      <c r="ES127" s="238">
        <f t="shared" si="661"/>
        <v>0</v>
      </c>
      <c r="ET127" s="250"/>
      <c r="EU127" s="250"/>
      <c r="EV127" s="250"/>
      <c r="EW127" s="238">
        <f t="shared" si="662"/>
        <v>0</v>
      </c>
      <c r="EX127" s="260">
        <f t="shared" si="663"/>
        <v>0</v>
      </c>
      <c r="EY127" s="238">
        <f t="shared" si="580"/>
        <v>0</v>
      </c>
      <c r="EZ127" s="250">
        <f t="shared" si="473"/>
        <v>0</v>
      </c>
      <c r="FA127" s="238"/>
      <c r="FB127" s="238"/>
      <c r="FC127" s="246">
        <f t="shared" si="474"/>
        <v>0</v>
      </c>
      <c r="FD127" s="244"/>
      <c r="FE127" s="250"/>
      <c r="FF127" s="250"/>
      <c r="FG127" s="250"/>
      <c r="FH127" s="250"/>
      <c r="FI127" s="250"/>
      <c r="FJ127" s="250"/>
      <c r="FK127" s="250"/>
      <c r="FL127" s="250"/>
      <c r="FM127" s="250"/>
      <c r="FN127" s="250"/>
      <c r="FO127" s="250"/>
      <c r="FP127" s="238">
        <f t="shared" si="666"/>
        <v>0</v>
      </c>
      <c r="FQ127" s="250"/>
      <c r="FR127" s="250"/>
      <c r="FS127" s="250"/>
      <c r="FT127" s="238">
        <f t="shared" si="667"/>
        <v>0</v>
      </c>
      <c r="FU127" s="250"/>
      <c r="FV127" s="250"/>
      <c r="FW127" s="250"/>
      <c r="FX127" s="238"/>
      <c r="FY127" s="250"/>
      <c r="FZ127" s="250"/>
      <c r="GA127" s="250"/>
      <c r="GB127" s="265">
        <f t="shared" si="476"/>
        <v>0</v>
      </c>
      <c r="GC127" s="252"/>
      <c r="GD127" s="250"/>
      <c r="GE127" s="250"/>
      <c r="GF127" s="250"/>
      <c r="GG127" s="238">
        <f t="shared" si="669"/>
        <v>0</v>
      </c>
      <c r="GH127" s="250"/>
      <c r="GI127" s="250"/>
      <c r="GJ127" s="250"/>
      <c r="GK127" s="238">
        <f t="shared" si="670"/>
        <v>0</v>
      </c>
      <c r="GL127" s="250"/>
      <c r="GM127" s="250"/>
      <c r="GN127" s="250"/>
      <c r="GO127" s="238">
        <f t="shared" si="671"/>
        <v>0</v>
      </c>
      <c r="GP127" s="250"/>
      <c r="GQ127" s="250"/>
      <c r="GR127" s="250"/>
      <c r="GS127" s="265">
        <f t="shared" si="672"/>
        <v>0</v>
      </c>
      <c r="GT127" s="260">
        <f t="shared" si="673"/>
        <v>0</v>
      </c>
      <c r="GU127" s="238">
        <f t="shared" si="583"/>
        <v>0</v>
      </c>
      <c r="GV127" s="250">
        <f t="shared" si="479"/>
        <v>0</v>
      </c>
      <c r="GW127" s="238"/>
      <c r="GX127" s="238"/>
      <c r="GY127" s="246">
        <f t="shared" si="480"/>
        <v>0</v>
      </c>
      <c r="GZ127" s="244"/>
      <c r="HA127" s="244"/>
      <c r="HB127" s="250"/>
      <c r="HC127" s="250"/>
      <c r="HD127" s="250"/>
      <c r="HE127" s="250"/>
      <c r="HF127" s="250"/>
      <c r="HG127" s="250"/>
      <c r="HH127" s="250"/>
      <c r="HI127" s="238"/>
      <c r="HJ127" s="250"/>
      <c r="HK127" s="250"/>
      <c r="HL127" s="250"/>
      <c r="HM127" s="238">
        <f t="shared" si="674"/>
        <v>0</v>
      </c>
      <c r="HN127" s="250"/>
      <c r="HO127" s="250"/>
      <c r="HP127" s="250"/>
      <c r="HQ127" s="238">
        <f t="shared" si="675"/>
        <v>0</v>
      </c>
      <c r="HR127" s="250"/>
      <c r="HS127" s="250"/>
      <c r="HT127" s="250"/>
      <c r="HU127" s="238"/>
      <c r="HV127" s="250"/>
      <c r="HW127" s="250"/>
      <c r="HX127" s="250"/>
      <c r="HY127" s="250"/>
      <c r="HZ127" s="252"/>
      <c r="IA127" s="250"/>
      <c r="IB127" s="250"/>
      <c r="IC127" s="250"/>
      <c r="ID127" s="238">
        <f t="shared" si="677"/>
        <v>0</v>
      </c>
      <c r="IE127" s="250"/>
      <c r="IF127" s="250"/>
      <c r="IG127" s="250"/>
      <c r="IH127" s="238">
        <f t="shared" si="678"/>
        <v>0</v>
      </c>
      <c r="II127" s="250"/>
      <c r="IJ127" s="250"/>
      <c r="IK127" s="250"/>
      <c r="IL127" s="238">
        <f t="shared" si="679"/>
        <v>0</v>
      </c>
      <c r="IM127" s="250"/>
      <c r="IN127" s="250"/>
      <c r="IO127" s="250"/>
      <c r="IP127" s="250"/>
      <c r="IQ127" s="260">
        <f t="shared" si="680"/>
        <v>0</v>
      </c>
      <c r="IR127" s="238">
        <f t="shared" si="587"/>
        <v>0</v>
      </c>
      <c r="IS127" s="250">
        <f t="shared" si="484"/>
        <v>0</v>
      </c>
      <c r="IT127" s="238"/>
      <c r="IU127" s="238"/>
      <c r="IV127" s="246">
        <f t="shared" si="510"/>
        <v>0</v>
      </c>
      <c r="IW127" s="244"/>
      <c r="IX127" s="254"/>
      <c r="IY127" s="254"/>
      <c r="IZ127" s="247">
        <f t="shared" si="681"/>
        <v>0</v>
      </c>
      <c r="JA127" s="254">
        <f t="shared" si="682"/>
        <v>0</v>
      </c>
      <c r="JB127" s="254"/>
      <c r="JC127" s="254"/>
      <c r="JD127" s="254"/>
      <c r="JE127" s="247">
        <f t="shared" si="683"/>
        <v>0</v>
      </c>
      <c r="JF127" s="254"/>
      <c r="JG127" s="254"/>
      <c r="JH127" s="254"/>
      <c r="JI127" s="247">
        <f t="shared" si="684"/>
        <v>0</v>
      </c>
      <c r="JJ127" s="254"/>
      <c r="JK127" s="254"/>
      <c r="JL127" s="254"/>
      <c r="JM127" s="247">
        <f t="shared" si="685"/>
        <v>0</v>
      </c>
      <c r="JN127" s="254"/>
      <c r="JO127" s="254"/>
      <c r="JP127" s="254"/>
      <c r="JQ127" s="247"/>
      <c r="JR127" s="254"/>
      <c r="JS127" s="254"/>
      <c r="JT127" s="254"/>
      <c r="JU127" s="254"/>
      <c r="JV127" s="255"/>
      <c r="JW127" s="558"/>
      <c r="JX127" s="588"/>
      <c r="JY127" s="589"/>
      <c r="JZ127" s="571"/>
      <c r="KA127" s="254"/>
      <c r="KB127" s="247">
        <f>SUM(JW127:KA127)</f>
        <v>0</v>
      </c>
      <c r="KC127" s="254"/>
      <c r="KD127" s="254"/>
      <c r="KE127" s="254"/>
      <c r="KF127" s="247">
        <f t="shared" si="687"/>
        <v>0</v>
      </c>
      <c r="KG127" s="254"/>
      <c r="KH127" s="254"/>
      <c r="KI127" s="254"/>
      <c r="KJ127" s="247">
        <f t="shared" si="688"/>
        <v>0</v>
      </c>
      <c r="KK127" s="254"/>
      <c r="KL127" s="254"/>
      <c r="KM127" s="254"/>
      <c r="KN127" s="254"/>
      <c r="KO127" s="262">
        <f t="shared" si="689"/>
        <v>0</v>
      </c>
      <c r="KP127" s="247">
        <f>IZ127-JE127</f>
        <v>0</v>
      </c>
      <c r="KQ127" s="254">
        <f>JE127-JV127</f>
        <v>0</v>
      </c>
      <c r="KR127" s="247"/>
      <c r="KS127" s="248"/>
      <c r="KT127" s="211">
        <f>JV127-KO127</f>
        <v>0</v>
      </c>
      <c r="KU127" s="211"/>
      <c r="KV127" s="211"/>
      <c r="KW127" s="211"/>
      <c r="KX127" s="211"/>
      <c r="KY127" s="211"/>
      <c r="KZ127" s="211"/>
      <c r="LA127" s="211"/>
      <c r="LB127" s="211"/>
      <c r="LC127" s="211"/>
      <c r="LD127" s="211"/>
      <c r="LF127" s="193"/>
      <c r="LG127" s="193"/>
      <c r="LH127" s="193"/>
      <c r="LI127" s="193"/>
      <c r="LJ127" s="193"/>
      <c r="LK127" s="193"/>
      <c r="LL127" s="193"/>
      <c r="LM127" s="193"/>
      <c r="LN127" s="193"/>
      <c r="LO127" s="193"/>
      <c r="LP127" s="193"/>
      <c r="LQ127" s="194">
        <f t="shared" si="692"/>
        <v>0</v>
      </c>
      <c r="LR127" s="193"/>
      <c r="LS127" s="193"/>
      <c r="LT127" s="193"/>
      <c r="LU127" s="194">
        <f t="shared" si="693"/>
        <v>0</v>
      </c>
      <c r="LV127" s="193"/>
      <c r="LW127" s="193"/>
      <c r="LX127" s="193"/>
      <c r="LY127" s="194"/>
      <c r="LZ127" s="193"/>
      <c r="MA127" s="193"/>
      <c r="MB127" s="193"/>
      <c r="MC127" s="193"/>
      <c r="MD127" s="118"/>
      <c r="ME127" s="193"/>
      <c r="MF127" s="193"/>
      <c r="MG127" s="193"/>
      <c r="MH127" s="194">
        <f t="shared" si="695"/>
        <v>0</v>
      </c>
      <c r="MI127" s="193"/>
      <c r="MJ127" s="193"/>
      <c r="MK127" s="193"/>
      <c r="ML127" s="194">
        <f t="shared" si="696"/>
        <v>0</v>
      </c>
      <c r="MM127" s="193"/>
      <c r="MN127" s="193"/>
      <c r="MO127" s="193"/>
      <c r="MP127" s="194"/>
      <c r="MQ127" s="193"/>
      <c r="MR127" s="193"/>
      <c r="MS127" s="193"/>
      <c r="MT127" s="193"/>
      <c r="MU127" s="118"/>
      <c r="MV127" s="17">
        <f t="shared" si="588"/>
        <v>0</v>
      </c>
      <c r="MW127" s="193">
        <f t="shared" si="699"/>
        <v>0</v>
      </c>
      <c r="MX127" s="194"/>
      <c r="MY127" s="194"/>
      <c r="MZ127" s="115">
        <f t="shared" si="485"/>
        <v>0</v>
      </c>
      <c r="NB127" s="193"/>
      <c r="NC127" s="193"/>
      <c r="ND127" s="193"/>
      <c r="NE127" s="193"/>
      <c r="NF127" s="193"/>
      <c r="NG127" s="193"/>
      <c r="NH127" s="193"/>
      <c r="NI127" s="193"/>
      <c r="NJ127" s="193"/>
      <c r="NK127" s="193"/>
      <c r="NL127" s="193"/>
      <c r="NM127" s="194">
        <f t="shared" si="700"/>
        <v>0</v>
      </c>
      <c r="NN127" s="193"/>
      <c r="NO127" s="193"/>
      <c r="NP127" s="193"/>
      <c r="NQ127" s="194">
        <f t="shared" si="701"/>
        <v>0</v>
      </c>
      <c r="NR127" s="193"/>
      <c r="NS127" s="193"/>
      <c r="NT127" s="193"/>
      <c r="NU127" s="194"/>
      <c r="NV127" s="193"/>
      <c r="NW127" s="193"/>
      <c r="NX127" s="193"/>
      <c r="NY127" s="193"/>
      <c r="NZ127" s="118"/>
      <c r="OA127" s="193"/>
      <c r="OB127" s="193"/>
      <c r="OC127" s="193"/>
      <c r="OD127" s="194">
        <f t="shared" si="703"/>
        <v>0</v>
      </c>
      <c r="OE127" s="193"/>
      <c r="OF127" s="193"/>
      <c r="OG127" s="193"/>
      <c r="OH127" s="194">
        <f t="shared" si="704"/>
        <v>0</v>
      </c>
      <c r="OI127" s="193"/>
      <c r="OJ127" s="193"/>
      <c r="OK127" s="193"/>
      <c r="OL127" s="194">
        <f t="shared" si="705"/>
        <v>0</v>
      </c>
      <c r="OM127" s="193"/>
      <c r="ON127" s="193"/>
      <c r="OO127" s="193"/>
      <c r="OP127" s="194">
        <f t="shared" si="706"/>
        <v>0</v>
      </c>
      <c r="OQ127" s="122">
        <f t="shared" si="707"/>
        <v>0</v>
      </c>
      <c r="OR127" s="17">
        <f t="shared" si="591"/>
        <v>0</v>
      </c>
      <c r="OS127" s="193">
        <f t="shared" si="456"/>
        <v>0</v>
      </c>
      <c r="OT127" s="194"/>
      <c r="OU127" s="194"/>
      <c r="OV127" s="115">
        <f t="shared" si="515"/>
        <v>0</v>
      </c>
      <c r="OX127" s="193"/>
      <c r="OY127" s="193"/>
      <c r="OZ127" s="193"/>
      <c r="PA127" s="193"/>
      <c r="PB127" s="193"/>
      <c r="PC127" s="193"/>
      <c r="PD127" s="193"/>
      <c r="PE127" s="193"/>
      <c r="PF127" s="193"/>
      <c r="PG127" s="193"/>
      <c r="PH127" s="193"/>
      <c r="PI127" s="194">
        <f t="shared" si="708"/>
        <v>0</v>
      </c>
      <c r="PJ127" s="193"/>
      <c r="PK127" s="193"/>
      <c r="PL127" s="193"/>
      <c r="PM127" s="194">
        <f t="shared" si="709"/>
        <v>0</v>
      </c>
      <c r="PN127" s="193"/>
      <c r="PO127" s="193"/>
      <c r="PP127" s="193"/>
      <c r="PQ127" s="194"/>
      <c r="PR127" s="193"/>
      <c r="PS127" s="193"/>
      <c r="PT127" s="193"/>
      <c r="PU127" s="193"/>
      <c r="PV127" s="118"/>
      <c r="PW127" s="193"/>
      <c r="PX127" s="193"/>
      <c r="PY127" s="193"/>
      <c r="PZ127" s="194">
        <f t="shared" si="711"/>
        <v>0</v>
      </c>
      <c r="QA127" s="193"/>
      <c r="QB127" s="193"/>
      <c r="QC127" s="193"/>
      <c r="QD127" s="194">
        <f t="shared" si="712"/>
        <v>0</v>
      </c>
      <c r="QE127" s="193"/>
      <c r="QF127" s="193"/>
      <c r="QG127" s="193"/>
      <c r="QH127" s="194">
        <f t="shared" si="713"/>
        <v>0</v>
      </c>
      <c r="QI127" s="193"/>
      <c r="QJ127" s="193"/>
      <c r="QK127" s="193"/>
      <c r="QL127" s="193"/>
      <c r="QM127" s="122">
        <f t="shared" si="714"/>
        <v>0</v>
      </c>
      <c r="QN127" s="17">
        <f t="shared" si="594"/>
        <v>0</v>
      </c>
      <c r="QO127" s="193">
        <f t="shared" si="715"/>
        <v>0</v>
      </c>
      <c r="QP127" s="194"/>
      <c r="QQ127" s="194"/>
      <c r="QR127" s="115">
        <f t="shared" si="486"/>
        <v>0</v>
      </c>
      <c r="QT127" s="193"/>
      <c r="QU127" s="193"/>
      <c r="QV127" s="193"/>
      <c r="QW127" s="193"/>
      <c r="QX127" s="193"/>
      <c r="QY127" s="193"/>
      <c r="QZ127" s="193"/>
      <c r="RA127" s="193"/>
      <c r="RB127" s="193"/>
      <c r="RC127" s="193"/>
      <c r="RD127" s="193"/>
      <c r="RE127" s="194">
        <f t="shared" si="718"/>
        <v>0</v>
      </c>
      <c r="RF127" s="193"/>
      <c r="RG127" s="193"/>
      <c r="RH127" s="193"/>
      <c r="RI127" s="194">
        <f t="shared" si="719"/>
        <v>0</v>
      </c>
      <c r="RJ127" s="193"/>
      <c r="RK127" s="193"/>
      <c r="RL127" s="193"/>
      <c r="RM127" s="194"/>
      <c r="RN127" s="193"/>
      <c r="RO127" s="193"/>
      <c r="RP127" s="193"/>
      <c r="RQ127" s="193"/>
      <c r="RR127" s="118"/>
      <c r="RS127" s="193"/>
      <c r="RT127" s="193"/>
      <c r="RU127" s="193"/>
      <c r="RV127" s="194">
        <f t="shared" si="721"/>
        <v>0</v>
      </c>
      <c r="RW127" s="193"/>
      <c r="RX127" s="193"/>
      <c r="RY127" s="193"/>
      <c r="RZ127" s="194">
        <f t="shared" si="722"/>
        <v>0</v>
      </c>
      <c r="SA127" s="193"/>
      <c r="SB127" s="193"/>
      <c r="SC127" s="193"/>
      <c r="SD127" s="194">
        <f t="shared" si="723"/>
        <v>0</v>
      </c>
      <c r="SE127" s="193"/>
      <c r="SF127" s="193"/>
      <c r="SG127" s="193"/>
      <c r="SH127" s="193"/>
      <c r="SI127" s="122">
        <f t="shared" si="724"/>
        <v>0</v>
      </c>
      <c r="SJ127" s="17">
        <f t="shared" si="596"/>
        <v>0</v>
      </c>
      <c r="SK127" s="193"/>
      <c r="SL127" s="194"/>
      <c r="SM127" s="194"/>
      <c r="SN127" s="115">
        <f t="shared" si="487"/>
        <v>0</v>
      </c>
      <c r="SP127" s="193"/>
      <c r="SQ127" s="193"/>
      <c r="SR127" s="193"/>
      <c r="SS127" s="193"/>
      <c r="ST127" s="193"/>
      <c r="SU127" s="193"/>
      <c r="SV127" s="193"/>
      <c r="SW127" s="193"/>
      <c r="SX127" s="193"/>
      <c r="SY127" s="193"/>
      <c r="SZ127" s="193"/>
      <c r="TA127" s="194">
        <f t="shared" si="726"/>
        <v>0</v>
      </c>
      <c r="TB127" s="193"/>
      <c r="TC127" s="193"/>
      <c r="TD127" s="193"/>
      <c r="TE127" s="194">
        <f t="shared" si="727"/>
        <v>0</v>
      </c>
      <c r="TF127" s="193"/>
      <c r="TG127" s="193"/>
      <c r="TH127" s="193"/>
      <c r="TI127" s="194"/>
      <c r="TJ127" s="193"/>
      <c r="TK127" s="193"/>
      <c r="TL127" s="193"/>
      <c r="TM127" s="193"/>
      <c r="TN127" s="118"/>
      <c r="TO127" s="193"/>
      <c r="TP127" s="193"/>
      <c r="TQ127" s="193"/>
      <c r="TR127" s="194">
        <f t="shared" si="729"/>
        <v>0</v>
      </c>
      <c r="TS127" s="193"/>
      <c r="TT127" s="193"/>
      <c r="TU127" s="193"/>
      <c r="TV127" s="194">
        <f t="shared" si="730"/>
        <v>0</v>
      </c>
      <c r="TW127" s="193"/>
      <c r="TX127" s="193"/>
      <c r="TY127" s="193"/>
      <c r="TZ127" s="194">
        <f t="shared" si="731"/>
        <v>0</v>
      </c>
      <c r="UA127" s="193"/>
      <c r="UB127" s="193"/>
      <c r="UC127" s="193"/>
      <c r="UD127" s="194">
        <f t="shared" si="732"/>
        <v>0</v>
      </c>
      <c r="UE127" s="122">
        <f t="shared" si="733"/>
        <v>0</v>
      </c>
      <c r="UF127" s="17">
        <f t="shared" si="597"/>
        <v>0</v>
      </c>
      <c r="UG127" s="193">
        <f t="shared" si="460"/>
        <v>0</v>
      </c>
      <c r="UH127" s="194"/>
      <c r="UI127" s="194"/>
      <c r="UJ127" s="194"/>
      <c r="UK127" s="115">
        <f t="shared" si="488"/>
        <v>0</v>
      </c>
      <c r="UL127" s="115">
        <f>CK127+EG127+GC127+HZ127+JV127+MD127+NZ127+PV127+RR127+TN127</f>
        <v>0</v>
      </c>
      <c r="UM127" s="115">
        <f>UL127-AF127</f>
        <v>0</v>
      </c>
      <c r="UN127" s="115">
        <f>DB127+EX127+GT127+IQ127+KO127+MU127+OQ127+QM127+SI127+UE127</f>
        <v>0</v>
      </c>
      <c r="UO127" s="115">
        <f>UN127-AW127</f>
        <v>0</v>
      </c>
      <c r="UP127" s="115"/>
      <c r="UQ127" s="115"/>
      <c r="UR127" s="115">
        <f>BU127+DQ127+FM127+HJ127+JF127+LN127+NJ127+PF127+RB127+SX127</f>
        <v>0</v>
      </c>
      <c r="US127" s="115">
        <f>UR127-P127</f>
        <v>0</v>
      </c>
      <c r="UT127" s="115"/>
      <c r="UU127" s="115"/>
      <c r="UV127" s="115"/>
      <c r="UW127" s="115"/>
      <c r="UX127" s="115"/>
      <c r="UY127" s="115"/>
      <c r="UZ127" s="115"/>
      <c r="VA127" s="115"/>
      <c r="VB127" s="193">
        <f>BM127+DI127+FE127+HB127+IX127+LF127+NB127+OX127+QT127+SP127</f>
        <v>0</v>
      </c>
      <c r="VC127" s="193">
        <f>BN127+DJ127+FF127+HC127+IY127+LG127+NC127+OY127+QU127+SQ127</f>
        <v>0</v>
      </c>
      <c r="VD127" s="194">
        <f t="shared" si="734"/>
        <v>0</v>
      </c>
      <c r="VE127" s="193"/>
      <c r="VF127" s="193"/>
      <c r="VG127" s="193"/>
      <c r="VH127" s="193"/>
      <c r="VI127" s="193"/>
      <c r="VJ127" s="193"/>
      <c r="VK127" s="193"/>
      <c r="VL127" s="193"/>
      <c r="VM127" s="194">
        <f t="shared" si="737"/>
        <v>0</v>
      </c>
      <c r="VN127" s="193"/>
      <c r="VO127" s="193"/>
      <c r="VP127" s="193"/>
      <c r="VQ127" s="194">
        <f t="shared" si="738"/>
        <v>0</v>
      </c>
      <c r="VR127" s="193"/>
      <c r="VS127" s="193"/>
      <c r="VT127" s="193"/>
      <c r="VU127" s="194"/>
      <c r="VV127" s="193"/>
      <c r="VW127" s="193"/>
      <c r="VX127" s="193"/>
      <c r="VY127" s="193"/>
      <c r="VZ127" s="118"/>
      <c r="WA127" s="193"/>
      <c r="WB127" s="193"/>
      <c r="WC127" s="193"/>
      <c r="WD127" s="194">
        <f t="shared" si="740"/>
        <v>0</v>
      </c>
      <c r="WE127" s="193"/>
      <c r="WF127" s="193"/>
      <c r="WG127" s="193"/>
      <c r="WH127" s="194">
        <f t="shared" si="741"/>
        <v>0</v>
      </c>
      <c r="WI127" s="193"/>
      <c r="WJ127" s="193"/>
      <c r="WK127" s="193"/>
      <c r="WL127" s="194">
        <f t="shared" si="742"/>
        <v>0</v>
      </c>
      <c r="WM127" s="193"/>
      <c r="WN127" s="193"/>
      <c r="WO127" s="193"/>
      <c r="WP127" s="194">
        <f t="shared" si="743"/>
        <v>0</v>
      </c>
      <c r="WQ127" s="122">
        <f t="shared" si="744"/>
        <v>0</v>
      </c>
      <c r="WR127" s="129">
        <f t="shared" si="600"/>
        <v>0</v>
      </c>
      <c r="WS127" s="120"/>
      <c r="WT127" s="194"/>
      <c r="WU127" s="194"/>
      <c r="WV127" s="115">
        <f t="shared" si="526"/>
        <v>0</v>
      </c>
      <c r="WY127" s="115">
        <f>VI127-BT127-DP127-FL127-HI127-JE127-LM127-NI127-PE127-RA127-SW127</f>
        <v>0</v>
      </c>
      <c r="WZ127" s="115">
        <f>VD127-BO127-DK127-FG127-HD127-IZ127-LH127-ND127-OZ127-QV127-SR127</f>
        <v>0</v>
      </c>
    </row>
    <row r="128" spans="1:624" s="116" customFormat="1" ht="18" hidden="1" customHeight="1" x14ac:dyDescent="0.25">
      <c r="A128" s="442" t="s">
        <v>227</v>
      </c>
      <c r="B128" s="415"/>
      <c r="C128" s="415"/>
      <c r="D128" s="415"/>
      <c r="E128" s="415"/>
      <c r="F128" s="249"/>
      <c r="G128" s="342" t="s">
        <v>228</v>
      </c>
      <c r="H128" s="250">
        <f>SUM(H129:H140)</f>
        <v>0</v>
      </c>
      <c r="I128" s="250">
        <f t="shared" ref="I128:O128" si="747">SUM(I129:I140)</f>
        <v>0</v>
      </c>
      <c r="J128" s="250">
        <f t="shared" si="747"/>
        <v>0</v>
      </c>
      <c r="K128" s="250">
        <f t="shared" si="747"/>
        <v>0</v>
      </c>
      <c r="L128" s="250">
        <f t="shared" si="747"/>
        <v>0</v>
      </c>
      <c r="M128" s="250">
        <f t="shared" si="747"/>
        <v>0</v>
      </c>
      <c r="N128" s="250">
        <f t="shared" si="747"/>
        <v>0</v>
      </c>
      <c r="O128" s="250">
        <f t="shared" si="747"/>
        <v>0</v>
      </c>
      <c r="P128" s="250">
        <f>BU128+DQ128+FM128+HJ128+JF128+LN128+NJ128+PF128+RB128+SX128</f>
        <v>0</v>
      </c>
      <c r="Q128" s="238">
        <f t="shared" ref="Q128:W128" si="748">SUM(Q129:Q139)</f>
        <v>0</v>
      </c>
      <c r="R128" s="238">
        <f t="shared" si="748"/>
        <v>0</v>
      </c>
      <c r="S128" s="238">
        <f t="shared" si="748"/>
        <v>0</v>
      </c>
      <c r="T128" s="238">
        <f t="shared" si="748"/>
        <v>0</v>
      </c>
      <c r="U128" s="238">
        <f t="shared" si="748"/>
        <v>0</v>
      </c>
      <c r="V128" s="238">
        <f t="shared" si="748"/>
        <v>0</v>
      </c>
      <c r="W128" s="238">
        <f t="shared" si="748"/>
        <v>0</v>
      </c>
      <c r="X128" s="238">
        <f>SUM(X129:X140)</f>
        <v>0</v>
      </c>
      <c r="Y128" s="238">
        <f>SUM(Y129:Y140)</f>
        <v>0</v>
      </c>
      <c r="Z128" s="238">
        <f>SUM(Z129:Z140)</f>
        <v>0</v>
      </c>
      <c r="AA128" s="238">
        <f>SUM(AA129:AA140)</f>
        <v>0</v>
      </c>
      <c r="AB128" s="250">
        <f>CG128+EC128+FY128+HV128+JR128+LZ128+NV128+PR128+RN128+TJ128</f>
        <v>0</v>
      </c>
      <c r="AC128" s="238">
        <f>SUM(AC129:AC139)</f>
        <v>0</v>
      </c>
      <c r="AD128" s="238">
        <f>SUM(AD129:AD139)</f>
        <v>0</v>
      </c>
      <c r="AE128" s="238">
        <f>SUM(AE129:AE139)</f>
        <v>0</v>
      </c>
      <c r="AF128" s="238">
        <f t="shared" si="527"/>
        <v>0</v>
      </c>
      <c r="AG128" s="238">
        <f t="shared" ref="AG128:AN128" si="749">SUM(AG129:AG139)</f>
        <v>0</v>
      </c>
      <c r="AH128" s="238">
        <f t="shared" si="749"/>
        <v>0</v>
      </c>
      <c r="AI128" s="238">
        <f t="shared" si="749"/>
        <v>0</v>
      </c>
      <c r="AJ128" s="238">
        <f t="shared" si="749"/>
        <v>0</v>
      </c>
      <c r="AK128" s="238">
        <f t="shared" si="749"/>
        <v>0</v>
      </c>
      <c r="AL128" s="238">
        <f t="shared" si="749"/>
        <v>0</v>
      </c>
      <c r="AM128" s="238">
        <f t="shared" si="749"/>
        <v>0</v>
      </c>
      <c r="AN128" s="238">
        <f t="shared" si="749"/>
        <v>0</v>
      </c>
      <c r="AO128" s="238">
        <f>SUM(AO129:AO140)</f>
        <v>0</v>
      </c>
      <c r="AP128" s="238">
        <f t="shared" ref="AP128:AV128" si="750">SUM(AP129:AP140)</f>
        <v>0</v>
      </c>
      <c r="AQ128" s="238">
        <f t="shared" si="750"/>
        <v>0</v>
      </c>
      <c r="AR128" s="238">
        <f t="shared" si="750"/>
        <v>0</v>
      </c>
      <c r="AS128" s="250">
        <f>CX128+ET128+GP128+IM128+KK128+MQ128+OM128+QI128+SE128+UA128</f>
        <v>0</v>
      </c>
      <c r="AT128" s="238">
        <f t="shared" si="750"/>
        <v>0</v>
      </c>
      <c r="AU128" s="238">
        <f t="shared" si="750"/>
        <v>0</v>
      </c>
      <c r="AV128" s="238">
        <f t="shared" si="750"/>
        <v>0</v>
      </c>
      <c r="AW128" s="238">
        <f>SUM(AW129:AW140)</f>
        <v>0</v>
      </c>
      <c r="AX128" s="238">
        <f>SUM(AX129:AX140)</f>
        <v>0</v>
      </c>
      <c r="AY128" s="238">
        <f>SUM(AY129:AY140)</f>
        <v>0</v>
      </c>
      <c r="AZ128" s="238">
        <f>SUM(AZ129:AZ140)</f>
        <v>0</v>
      </c>
      <c r="BA128" s="238">
        <f>SUM(BA129:BA139)</f>
        <v>0</v>
      </c>
      <c r="BB128" s="239">
        <f>CK128+EG128+GC128+HZ128+JV128+MD128+NZ128+PV128+RR128+TN128</f>
        <v>0</v>
      </c>
      <c r="BC128" s="239">
        <f t="shared" si="450"/>
        <v>0</v>
      </c>
      <c r="BD128" s="238">
        <f>AZ128-DE128-FA128-GW128-IT128-KR128-MX128-OT128-QP128-SL128-UH128</f>
        <v>0</v>
      </c>
      <c r="BE128" s="240"/>
      <c r="BF128" s="241">
        <f t="shared" si="449"/>
        <v>0</v>
      </c>
      <c r="BG128" s="251">
        <f>SUM(BG129:BG140)</f>
        <v>0</v>
      </c>
      <c r="BH128" s="242"/>
      <c r="BI128" s="242"/>
      <c r="BJ128" s="241"/>
      <c r="BK128" s="251">
        <f>SUM(BK129:BK140)</f>
        <v>0</v>
      </c>
      <c r="BL128" s="251">
        <f>DI128+FE128+HB128+IX128+LF128+NB128+OX128+QT128+SP128</f>
        <v>0</v>
      </c>
      <c r="BM128" s="251">
        <f>SUM(BM129:BM140)</f>
        <v>0</v>
      </c>
      <c r="BN128" s="251">
        <f>SUM(BN129:BN140)</f>
        <v>0</v>
      </c>
      <c r="BO128" s="251">
        <f t="shared" ref="BO128:BT128" si="751">SUM(BO129:BO140)</f>
        <v>0</v>
      </c>
      <c r="BP128" s="251">
        <f t="shared" si="751"/>
        <v>0</v>
      </c>
      <c r="BQ128" s="251">
        <f t="shared" si="751"/>
        <v>0</v>
      </c>
      <c r="BR128" s="251">
        <f t="shared" si="751"/>
        <v>0</v>
      </c>
      <c r="BS128" s="251">
        <f t="shared" si="751"/>
        <v>0</v>
      </c>
      <c r="BT128" s="251">
        <f t="shared" si="751"/>
        <v>0</v>
      </c>
      <c r="BU128" s="238">
        <f>SUM(BU129:BU139)</f>
        <v>0</v>
      </c>
      <c r="BV128" s="238">
        <f t="shared" ref="BV128:CB128" si="752">SUM(BV129:BV139)</f>
        <v>0</v>
      </c>
      <c r="BW128" s="238">
        <f t="shared" si="752"/>
        <v>0</v>
      </c>
      <c r="BX128" s="238">
        <f t="shared" si="752"/>
        <v>0</v>
      </c>
      <c r="BY128" s="238">
        <f>SUM(BY129:BY139)</f>
        <v>0</v>
      </c>
      <c r="BZ128" s="238">
        <f t="shared" si="752"/>
        <v>0</v>
      </c>
      <c r="CA128" s="238">
        <f t="shared" si="752"/>
        <v>0</v>
      </c>
      <c r="CB128" s="238">
        <f t="shared" si="752"/>
        <v>0</v>
      </c>
      <c r="CC128" s="238">
        <f>SUM(CC129:CC140)</f>
        <v>0</v>
      </c>
      <c r="CD128" s="238">
        <f t="shared" ref="CD128:DE128" si="753">SUM(CD129:CD140)</f>
        <v>0</v>
      </c>
      <c r="CE128" s="238">
        <f t="shared" si="753"/>
        <v>0</v>
      </c>
      <c r="CF128" s="238">
        <f t="shared" si="753"/>
        <v>0</v>
      </c>
      <c r="CG128" s="238">
        <f t="shared" si="753"/>
        <v>0</v>
      </c>
      <c r="CH128" s="238">
        <f t="shared" si="753"/>
        <v>0</v>
      </c>
      <c r="CI128" s="238">
        <f t="shared" si="753"/>
        <v>0</v>
      </c>
      <c r="CJ128" s="238">
        <f t="shared" si="753"/>
        <v>0</v>
      </c>
      <c r="CK128" s="238">
        <f>SUM(CK129:CK140)</f>
        <v>0</v>
      </c>
      <c r="CL128" s="238">
        <f>SUM(CL129:CL139)</f>
        <v>0</v>
      </c>
      <c r="CM128" s="238">
        <f t="shared" si="753"/>
        <v>0</v>
      </c>
      <c r="CN128" s="238">
        <f t="shared" si="753"/>
        <v>0</v>
      </c>
      <c r="CO128" s="238">
        <f t="shared" si="753"/>
        <v>0</v>
      </c>
      <c r="CP128" s="238">
        <f t="shared" si="753"/>
        <v>0</v>
      </c>
      <c r="CQ128" s="238">
        <f t="shared" si="753"/>
        <v>0</v>
      </c>
      <c r="CR128" s="238">
        <f t="shared" si="753"/>
        <v>0</v>
      </c>
      <c r="CS128" s="238">
        <f t="shared" si="753"/>
        <v>0</v>
      </c>
      <c r="CT128" s="238">
        <f t="shared" si="753"/>
        <v>0</v>
      </c>
      <c r="CU128" s="238">
        <f t="shared" si="753"/>
        <v>0</v>
      </c>
      <c r="CV128" s="238">
        <f t="shared" si="753"/>
        <v>0</v>
      </c>
      <c r="CW128" s="238">
        <f t="shared" si="753"/>
        <v>0</v>
      </c>
      <c r="CX128" s="238">
        <f>SUM(CX129:CX140)</f>
        <v>0</v>
      </c>
      <c r="CY128" s="238">
        <f t="shared" si="753"/>
        <v>0</v>
      </c>
      <c r="CZ128" s="238">
        <f t="shared" si="753"/>
        <v>0</v>
      </c>
      <c r="DA128" s="238">
        <f t="shared" si="753"/>
        <v>0</v>
      </c>
      <c r="DB128" s="238">
        <f t="shared" si="753"/>
        <v>0</v>
      </c>
      <c r="DC128" s="238">
        <f t="shared" si="753"/>
        <v>0</v>
      </c>
      <c r="DD128" s="238">
        <f t="shared" si="753"/>
        <v>0</v>
      </c>
      <c r="DE128" s="238">
        <f t="shared" si="753"/>
        <v>0</v>
      </c>
      <c r="DF128" s="238"/>
      <c r="DG128" s="243">
        <f t="shared" si="467"/>
        <v>0</v>
      </c>
      <c r="DH128" s="244"/>
      <c r="DI128" s="250">
        <f>SUM(DI129:DI138)</f>
        <v>0</v>
      </c>
      <c r="DJ128" s="250">
        <f>SUM(DJ129:DJ138)</f>
        <v>0</v>
      </c>
      <c r="DK128" s="250">
        <f>SUM(DI128:DJ128)</f>
        <v>0</v>
      </c>
      <c r="DL128" s="250">
        <f>SUM(DL129:DL138)</f>
        <v>0</v>
      </c>
      <c r="DM128" s="250">
        <f>SUM(DM129:DM138)</f>
        <v>0</v>
      </c>
      <c r="DN128" s="250">
        <f>SUM(DN129:DN138)</f>
        <v>0</v>
      </c>
      <c r="DO128" s="250">
        <f>SUM(DO129:DO138)</f>
        <v>0</v>
      </c>
      <c r="DP128" s="250">
        <f>DL128-DM128-DN128+DO128</f>
        <v>0</v>
      </c>
      <c r="DQ128" s="238">
        <f>SUM(DQ129:DQ139)</f>
        <v>0</v>
      </c>
      <c r="DR128" s="238">
        <f t="shared" ref="DR128:EF128" si="754">SUM(DR129:DR139)</f>
        <v>0</v>
      </c>
      <c r="DS128" s="238">
        <f t="shared" si="754"/>
        <v>0</v>
      </c>
      <c r="DT128" s="238">
        <f t="shared" si="754"/>
        <v>0</v>
      </c>
      <c r="DU128" s="238">
        <f t="shared" si="754"/>
        <v>0</v>
      </c>
      <c r="DV128" s="238">
        <f t="shared" si="754"/>
        <v>0</v>
      </c>
      <c r="DW128" s="238">
        <f t="shared" si="754"/>
        <v>0</v>
      </c>
      <c r="DX128" s="238">
        <f t="shared" si="754"/>
        <v>0</v>
      </c>
      <c r="DY128" s="238">
        <f t="shared" si="754"/>
        <v>0</v>
      </c>
      <c r="DZ128" s="238">
        <f t="shared" si="754"/>
        <v>0</v>
      </c>
      <c r="EA128" s="238">
        <f t="shared" si="754"/>
        <v>0</v>
      </c>
      <c r="EB128" s="238">
        <f t="shared" si="754"/>
        <v>0</v>
      </c>
      <c r="EC128" s="238">
        <f t="shared" si="754"/>
        <v>0</v>
      </c>
      <c r="ED128" s="238">
        <f t="shared" si="754"/>
        <v>0</v>
      </c>
      <c r="EE128" s="238">
        <f t="shared" si="754"/>
        <v>0</v>
      </c>
      <c r="EF128" s="238">
        <f t="shared" si="754"/>
        <v>0</v>
      </c>
      <c r="EG128" s="238">
        <f>SUM(EG129:EG139)</f>
        <v>0</v>
      </c>
      <c r="EH128" s="238">
        <f>SUM(EH129:EH139)</f>
        <v>0</v>
      </c>
      <c r="EI128" s="238">
        <f t="shared" ref="EI128:EW128" si="755">SUM(EI129:EI139)</f>
        <v>0</v>
      </c>
      <c r="EJ128" s="238">
        <f t="shared" si="755"/>
        <v>0</v>
      </c>
      <c r="EK128" s="238">
        <f t="shared" si="755"/>
        <v>0</v>
      </c>
      <c r="EL128" s="238">
        <f t="shared" si="755"/>
        <v>0</v>
      </c>
      <c r="EM128" s="238">
        <f t="shared" si="755"/>
        <v>0</v>
      </c>
      <c r="EN128" s="238">
        <f t="shared" si="755"/>
        <v>0</v>
      </c>
      <c r="EO128" s="238">
        <f t="shared" si="755"/>
        <v>0</v>
      </c>
      <c r="EP128" s="238">
        <f t="shared" si="755"/>
        <v>0</v>
      </c>
      <c r="EQ128" s="238">
        <f t="shared" si="755"/>
        <v>0</v>
      </c>
      <c r="ER128" s="238">
        <f t="shared" si="755"/>
        <v>0</v>
      </c>
      <c r="ES128" s="238">
        <f t="shared" si="755"/>
        <v>0</v>
      </c>
      <c r="ET128" s="238">
        <f t="shared" si="755"/>
        <v>0</v>
      </c>
      <c r="EU128" s="238">
        <f t="shared" si="755"/>
        <v>0</v>
      </c>
      <c r="EV128" s="238">
        <f t="shared" si="755"/>
        <v>0</v>
      </c>
      <c r="EW128" s="238">
        <f t="shared" si="755"/>
        <v>0</v>
      </c>
      <c r="EX128" s="238">
        <f>SUM(EX129:EX139)</f>
        <v>0</v>
      </c>
      <c r="EY128" s="238">
        <f>DK128-DP128</f>
        <v>0</v>
      </c>
      <c r="EZ128" s="238">
        <f>DP128-EG128</f>
        <v>0</v>
      </c>
      <c r="FA128" s="238">
        <f>EG128-EX128</f>
        <v>0</v>
      </c>
      <c r="FB128" s="245">
        <f>SUM(FB129:FB139)</f>
        <v>0</v>
      </c>
      <c r="FC128" s="246">
        <f t="shared" si="474"/>
        <v>0</v>
      </c>
      <c r="FD128" s="244"/>
      <c r="FE128" s="250">
        <f>SUM(FE129:FE138)</f>
        <v>0</v>
      </c>
      <c r="FF128" s="250">
        <f>SUM(FF129:FF138)</f>
        <v>0</v>
      </c>
      <c r="FG128" s="250">
        <f>SUM(FE128:FF128)</f>
        <v>0</v>
      </c>
      <c r="FH128" s="250">
        <f>SUM(FH129:FH138)</f>
        <v>0</v>
      </c>
      <c r="FI128" s="250">
        <f>SUM(FI129:FI138)</f>
        <v>0</v>
      </c>
      <c r="FJ128" s="250">
        <f>SUM(FJ129:FJ138)</f>
        <v>0</v>
      </c>
      <c r="FK128" s="250">
        <f>SUM(FK129:FK138)</f>
        <v>0</v>
      </c>
      <c r="FL128" s="250">
        <f>FH128-FI128-FJ128+FK128</f>
        <v>0</v>
      </c>
      <c r="FM128" s="238">
        <f>SUM(FM129:FM139)</f>
        <v>0</v>
      </c>
      <c r="FN128" s="238">
        <f t="shared" ref="FN128:GB128" si="756">SUM(FN129:FN139)</f>
        <v>0</v>
      </c>
      <c r="FO128" s="238">
        <f t="shared" si="756"/>
        <v>0</v>
      </c>
      <c r="FP128" s="238">
        <f t="shared" si="756"/>
        <v>0</v>
      </c>
      <c r="FQ128" s="238">
        <f t="shared" si="756"/>
        <v>0</v>
      </c>
      <c r="FR128" s="238">
        <f t="shared" si="756"/>
        <v>0</v>
      </c>
      <c r="FS128" s="238">
        <f t="shared" si="756"/>
        <v>0</v>
      </c>
      <c r="FT128" s="238">
        <f t="shared" si="756"/>
        <v>0</v>
      </c>
      <c r="FU128" s="238">
        <f t="shared" si="756"/>
        <v>0</v>
      </c>
      <c r="FV128" s="238">
        <f t="shared" si="756"/>
        <v>0</v>
      </c>
      <c r="FW128" s="238">
        <f t="shared" si="756"/>
        <v>0</v>
      </c>
      <c r="FX128" s="238">
        <f t="shared" si="756"/>
        <v>0</v>
      </c>
      <c r="FY128" s="238">
        <f t="shared" si="756"/>
        <v>0</v>
      </c>
      <c r="FZ128" s="238">
        <f t="shared" si="756"/>
        <v>0</v>
      </c>
      <c r="GA128" s="238">
        <f t="shared" si="756"/>
        <v>0</v>
      </c>
      <c r="GB128" s="238">
        <f t="shared" si="756"/>
        <v>0</v>
      </c>
      <c r="GC128" s="238">
        <f>SUM(GC129:GC139)</f>
        <v>0</v>
      </c>
      <c r="GD128" s="238">
        <f>SUM(GD129:GD139)</f>
        <v>0</v>
      </c>
      <c r="GE128" s="238">
        <f t="shared" ref="GE128:GS128" si="757">SUM(GE129:GE139)</f>
        <v>0</v>
      </c>
      <c r="GF128" s="238">
        <f t="shared" si="757"/>
        <v>0</v>
      </c>
      <c r="GG128" s="238">
        <f t="shared" si="757"/>
        <v>0</v>
      </c>
      <c r="GH128" s="238">
        <f t="shared" si="757"/>
        <v>0</v>
      </c>
      <c r="GI128" s="238">
        <f t="shared" si="757"/>
        <v>0</v>
      </c>
      <c r="GJ128" s="238">
        <f t="shared" si="757"/>
        <v>0</v>
      </c>
      <c r="GK128" s="238">
        <f t="shared" si="757"/>
        <v>0</v>
      </c>
      <c r="GL128" s="238">
        <f t="shared" si="757"/>
        <v>0</v>
      </c>
      <c r="GM128" s="238">
        <f t="shared" si="757"/>
        <v>0</v>
      </c>
      <c r="GN128" s="238">
        <f t="shared" si="757"/>
        <v>0</v>
      </c>
      <c r="GO128" s="238">
        <f t="shared" si="757"/>
        <v>0</v>
      </c>
      <c r="GP128" s="238">
        <f t="shared" si="757"/>
        <v>0</v>
      </c>
      <c r="GQ128" s="238">
        <f t="shared" si="757"/>
        <v>0</v>
      </c>
      <c r="GR128" s="238">
        <f t="shared" si="757"/>
        <v>0</v>
      </c>
      <c r="GS128" s="238">
        <f t="shared" si="757"/>
        <v>0</v>
      </c>
      <c r="GT128" s="238">
        <f>SUM(GT129:GT139)</f>
        <v>0</v>
      </c>
      <c r="GU128" s="238">
        <f>FG128-FL128</f>
        <v>0</v>
      </c>
      <c r="GV128" s="238">
        <f>FL128-GC128</f>
        <v>0</v>
      </c>
      <c r="GW128" s="238">
        <f>GC128-GT128</f>
        <v>0</v>
      </c>
      <c r="GX128" s="238"/>
      <c r="GY128" s="246">
        <f t="shared" si="480"/>
        <v>0</v>
      </c>
      <c r="GZ128" s="244"/>
      <c r="HA128" s="244"/>
      <c r="HB128" s="250">
        <f>SUM(HB129:HB138)</f>
        <v>0</v>
      </c>
      <c r="HC128" s="250">
        <f>SUM(HC129:HC138)</f>
        <v>0</v>
      </c>
      <c r="HD128" s="250">
        <f>SUM(HB128:HC128)</f>
        <v>0</v>
      </c>
      <c r="HE128" s="250">
        <f>SUM(HE129:HE138)</f>
        <v>0</v>
      </c>
      <c r="HF128" s="250">
        <f>SUM(HF129:HF138)</f>
        <v>0</v>
      </c>
      <c r="HG128" s="250">
        <f>SUM(HG129:HG138)</f>
        <v>0</v>
      </c>
      <c r="HH128" s="250">
        <f>SUM(HH129:HH138)</f>
        <v>0</v>
      </c>
      <c r="HI128" s="238">
        <f>HE128-HF128-HG128+HH128</f>
        <v>0</v>
      </c>
      <c r="HJ128" s="238">
        <f>SUM(HJ129:HJ139)</f>
        <v>0</v>
      </c>
      <c r="HK128" s="238">
        <f t="shared" ref="HK128:HY128" si="758">SUM(HK129:HK139)</f>
        <v>0</v>
      </c>
      <c r="HL128" s="238">
        <f t="shared" si="758"/>
        <v>0</v>
      </c>
      <c r="HM128" s="238">
        <f t="shared" si="758"/>
        <v>0</v>
      </c>
      <c r="HN128" s="238">
        <f t="shared" si="758"/>
        <v>0</v>
      </c>
      <c r="HO128" s="238">
        <f t="shared" si="758"/>
        <v>0</v>
      </c>
      <c r="HP128" s="238">
        <f t="shared" si="758"/>
        <v>0</v>
      </c>
      <c r="HQ128" s="238">
        <f t="shared" si="758"/>
        <v>0</v>
      </c>
      <c r="HR128" s="238">
        <f t="shared" si="758"/>
        <v>0</v>
      </c>
      <c r="HS128" s="238">
        <f t="shared" si="758"/>
        <v>0</v>
      </c>
      <c r="HT128" s="238">
        <f t="shared" si="758"/>
        <v>0</v>
      </c>
      <c r="HU128" s="238">
        <f t="shared" si="758"/>
        <v>0</v>
      </c>
      <c r="HV128" s="238">
        <f t="shared" si="758"/>
        <v>0</v>
      </c>
      <c r="HW128" s="238">
        <f t="shared" si="758"/>
        <v>0</v>
      </c>
      <c r="HX128" s="238">
        <f t="shared" si="758"/>
        <v>0</v>
      </c>
      <c r="HY128" s="238">
        <f t="shared" si="758"/>
        <v>0</v>
      </c>
      <c r="HZ128" s="238">
        <f>SUM(HZ129:HZ139)</f>
        <v>0</v>
      </c>
      <c r="IA128" s="238">
        <f>SUM(IA129:IA139)</f>
        <v>0</v>
      </c>
      <c r="IB128" s="238">
        <f t="shared" ref="IB128:IP128" si="759">SUM(IB129:IB139)</f>
        <v>0</v>
      </c>
      <c r="IC128" s="238">
        <f t="shared" si="759"/>
        <v>0</v>
      </c>
      <c r="ID128" s="238">
        <f t="shared" si="759"/>
        <v>0</v>
      </c>
      <c r="IE128" s="238">
        <f t="shared" si="759"/>
        <v>0</v>
      </c>
      <c r="IF128" s="238">
        <f t="shared" si="759"/>
        <v>0</v>
      </c>
      <c r="IG128" s="238">
        <f t="shared" si="759"/>
        <v>0</v>
      </c>
      <c r="IH128" s="238">
        <f t="shared" si="759"/>
        <v>0</v>
      </c>
      <c r="II128" s="238">
        <f t="shared" si="759"/>
        <v>0</v>
      </c>
      <c r="IJ128" s="238">
        <f t="shared" si="759"/>
        <v>0</v>
      </c>
      <c r="IK128" s="238">
        <f t="shared" si="759"/>
        <v>0</v>
      </c>
      <c r="IL128" s="238">
        <f t="shared" si="759"/>
        <v>0</v>
      </c>
      <c r="IM128" s="238">
        <f t="shared" si="759"/>
        <v>0</v>
      </c>
      <c r="IN128" s="238">
        <f t="shared" si="759"/>
        <v>0</v>
      </c>
      <c r="IO128" s="238">
        <f t="shared" si="759"/>
        <v>0</v>
      </c>
      <c r="IP128" s="238">
        <f t="shared" si="759"/>
        <v>0</v>
      </c>
      <c r="IQ128" s="238">
        <f>SUM(IQ129:IQ139)</f>
        <v>0</v>
      </c>
      <c r="IR128" s="238">
        <f>HD128-HI128</f>
        <v>0</v>
      </c>
      <c r="IS128" s="238">
        <f>HI128-HZ128</f>
        <v>0</v>
      </c>
      <c r="IT128" s="238">
        <f>HZ128-IQ128</f>
        <v>0</v>
      </c>
      <c r="IU128" s="238"/>
      <c r="IV128" s="246">
        <f t="shared" si="510"/>
        <v>0</v>
      </c>
      <c r="IW128" s="244"/>
      <c r="IX128" s="254">
        <f>SUM(IX129:IX138)</f>
        <v>0</v>
      </c>
      <c r="IY128" s="254">
        <f>SUM(IY129:IY138)</f>
        <v>0</v>
      </c>
      <c r="IZ128" s="254">
        <f>SUM(IX128:IY128)</f>
        <v>0</v>
      </c>
      <c r="JA128" s="254">
        <f>SUM(JA129:JA138)</f>
        <v>0</v>
      </c>
      <c r="JB128" s="254">
        <f>SUM(JB129:JB138)</f>
        <v>0</v>
      </c>
      <c r="JC128" s="254">
        <f>SUM(JC129:JC138)</f>
        <v>0</v>
      </c>
      <c r="JD128" s="254">
        <f>SUM(JD129:JD138)</f>
        <v>0</v>
      </c>
      <c r="JE128" s="254">
        <f>JA128-JB128-JC128+JD128</f>
        <v>0</v>
      </c>
      <c r="JF128" s="247">
        <f>SUM(JF129:JF139)</f>
        <v>0</v>
      </c>
      <c r="JG128" s="247">
        <f t="shared" ref="JG128:JU128" si="760">SUM(JG129:JG139)</f>
        <v>0</v>
      </c>
      <c r="JH128" s="247">
        <f t="shared" si="760"/>
        <v>0</v>
      </c>
      <c r="JI128" s="247">
        <f t="shared" si="760"/>
        <v>0</v>
      </c>
      <c r="JJ128" s="247">
        <f t="shared" si="760"/>
        <v>0</v>
      </c>
      <c r="JK128" s="247">
        <f t="shared" si="760"/>
        <v>0</v>
      </c>
      <c r="JL128" s="247">
        <f t="shared" si="760"/>
        <v>0</v>
      </c>
      <c r="JM128" s="247">
        <f t="shared" si="760"/>
        <v>0</v>
      </c>
      <c r="JN128" s="247">
        <f t="shared" si="760"/>
        <v>0</v>
      </c>
      <c r="JO128" s="247">
        <f t="shared" si="760"/>
        <v>0</v>
      </c>
      <c r="JP128" s="247">
        <f t="shared" si="760"/>
        <v>0</v>
      </c>
      <c r="JQ128" s="247">
        <f t="shared" si="760"/>
        <v>0</v>
      </c>
      <c r="JR128" s="247">
        <f t="shared" si="760"/>
        <v>0</v>
      </c>
      <c r="JS128" s="247">
        <f t="shared" si="760"/>
        <v>0</v>
      </c>
      <c r="JT128" s="247">
        <f t="shared" si="760"/>
        <v>0</v>
      </c>
      <c r="JU128" s="247">
        <f t="shared" si="760"/>
        <v>0</v>
      </c>
      <c r="JV128" s="247">
        <f>SUM(JV129:JV139)</f>
        <v>0</v>
      </c>
      <c r="JW128" s="557">
        <f>SUM(JW129:JW139)</f>
        <v>0</v>
      </c>
      <c r="JX128" s="586"/>
      <c r="JY128" s="587"/>
      <c r="JZ128" s="570">
        <f t="shared" ref="JZ128:KN128" si="761">SUM(JZ129:JZ139)</f>
        <v>0</v>
      </c>
      <c r="KA128" s="247">
        <f t="shared" si="761"/>
        <v>0</v>
      </c>
      <c r="KB128" s="247">
        <f t="shared" si="761"/>
        <v>0</v>
      </c>
      <c r="KC128" s="247"/>
      <c r="KD128" s="247"/>
      <c r="KE128" s="247"/>
      <c r="KF128" s="247">
        <f t="shared" si="761"/>
        <v>0</v>
      </c>
      <c r="KG128" s="247"/>
      <c r="KH128" s="247"/>
      <c r="KI128" s="247"/>
      <c r="KJ128" s="247">
        <f t="shared" si="761"/>
        <v>0</v>
      </c>
      <c r="KK128" s="247">
        <f t="shared" si="761"/>
        <v>0</v>
      </c>
      <c r="KL128" s="247">
        <f t="shared" si="761"/>
        <v>0</v>
      </c>
      <c r="KM128" s="247">
        <f t="shared" si="761"/>
        <v>0</v>
      </c>
      <c r="KN128" s="247">
        <f t="shared" si="761"/>
        <v>0</v>
      </c>
      <c r="KO128" s="247">
        <f>SUM(KO129:KO139)</f>
        <v>0</v>
      </c>
      <c r="KP128" s="247">
        <f>IZ128-JE128</f>
        <v>0</v>
      </c>
      <c r="KQ128" s="247">
        <f>JE128-JV128</f>
        <v>0</v>
      </c>
      <c r="KR128" s="247">
        <f>JV128-KO128</f>
        <v>0</v>
      </c>
      <c r="KS128" s="248"/>
      <c r="KT128" s="211">
        <f>JV128-KO128</f>
        <v>0</v>
      </c>
      <c r="KU128" s="211"/>
      <c r="KV128" s="211"/>
      <c r="KW128" s="211"/>
      <c r="KX128" s="211"/>
      <c r="KY128" s="211"/>
      <c r="KZ128" s="211"/>
      <c r="LA128" s="211"/>
      <c r="LB128" s="211"/>
      <c r="LC128" s="211"/>
      <c r="LD128" s="211"/>
      <c r="LF128" s="190">
        <f>SUM(LF129:LF138)</f>
        <v>0</v>
      </c>
      <c r="LG128" s="190">
        <f>SUM(LG129:LG139)</f>
        <v>0</v>
      </c>
      <c r="LH128" s="190">
        <f>SUM(LF128:LG128)</f>
        <v>0</v>
      </c>
      <c r="LI128" s="190">
        <f>LH128</f>
        <v>0</v>
      </c>
      <c r="LJ128" s="190">
        <f>SUM(LJ129:LJ138)</f>
        <v>0</v>
      </c>
      <c r="LK128" s="190">
        <f>SUM(LK129:LK138)</f>
        <v>0</v>
      </c>
      <c r="LL128" s="190">
        <f>SUM(LL129:LL138)</f>
        <v>0</v>
      </c>
      <c r="LM128" s="190">
        <f>LI128-LJ128-LK128+LL128</f>
        <v>0</v>
      </c>
      <c r="LN128" s="17">
        <f>SUM(LN129:LN139)</f>
        <v>0</v>
      </c>
      <c r="LO128" s="17">
        <f t="shared" ref="LO128:MC128" si="762">SUM(LO129:LO139)</f>
        <v>0</v>
      </c>
      <c r="LP128" s="17">
        <f t="shared" si="762"/>
        <v>0</v>
      </c>
      <c r="LQ128" s="17">
        <f t="shared" si="762"/>
        <v>0</v>
      </c>
      <c r="LR128" s="17">
        <f t="shared" si="762"/>
        <v>0</v>
      </c>
      <c r="LS128" s="17">
        <f t="shared" si="762"/>
        <v>0</v>
      </c>
      <c r="LT128" s="17">
        <f t="shared" si="762"/>
        <v>0</v>
      </c>
      <c r="LU128" s="17">
        <f t="shared" si="762"/>
        <v>0</v>
      </c>
      <c r="LV128" s="17">
        <f t="shared" si="762"/>
        <v>0</v>
      </c>
      <c r="LW128" s="17">
        <f t="shared" si="762"/>
        <v>0</v>
      </c>
      <c r="LX128" s="17">
        <f t="shared" si="762"/>
        <v>0</v>
      </c>
      <c r="LY128" s="17">
        <f t="shared" si="762"/>
        <v>0</v>
      </c>
      <c r="LZ128" s="17">
        <f t="shared" si="762"/>
        <v>0</v>
      </c>
      <c r="MA128" s="17">
        <f t="shared" si="762"/>
        <v>0</v>
      </c>
      <c r="MB128" s="17">
        <f t="shared" si="762"/>
        <v>0</v>
      </c>
      <c r="MC128" s="17">
        <f t="shared" si="762"/>
        <v>0</v>
      </c>
      <c r="MD128" s="17">
        <f>SUM(MD129:MD139)</f>
        <v>0</v>
      </c>
      <c r="ME128" s="17">
        <f>SUM(ME129:ME139)</f>
        <v>0</v>
      </c>
      <c r="MF128" s="17">
        <f t="shared" ref="MF128:MT128" si="763">SUM(MF129:MF139)</f>
        <v>0</v>
      </c>
      <c r="MG128" s="17">
        <f t="shared" si="763"/>
        <v>0</v>
      </c>
      <c r="MH128" s="17">
        <f t="shared" si="763"/>
        <v>0</v>
      </c>
      <c r="MI128" s="17">
        <f t="shared" si="763"/>
        <v>0</v>
      </c>
      <c r="MJ128" s="17">
        <f t="shared" si="763"/>
        <v>0</v>
      </c>
      <c r="MK128" s="17">
        <f t="shared" si="763"/>
        <v>0</v>
      </c>
      <c r="ML128" s="17">
        <f t="shared" si="763"/>
        <v>0</v>
      </c>
      <c r="MM128" s="17">
        <f t="shared" si="763"/>
        <v>0</v>
      </c>
      <c r="MN128" s="17">
        <f t="shared" si="763"/>
        <v>0</v>
      </c>
      <c r="MO128" s="17">
        <f t="shared" si="763"/>
        <v>0</v>
      </c>
      <c r="MP128" s="17">
        <f t="shared" si="763"/>
        <v>0</v>
      </c>
      <c r="MQ128" s="17">
        <f t="shared" si="763"/>
        <v>0</v>
      </c>
      <c r="MR128" s="17">
        <f t="shared" si="763"/>
        <v>0</v>
      </c>
      <c r="MS128" s="17">
        <f t="shared" si="763"/>
        <v>0</v>
      </c>
      <c r="MT128" s="17">
        <f t="shared" si="763"/>
        <v>0</v>
      </c>
      <c r="MU128" s="17">
        <f>SUM(MU129:MU139)</f>
        <v>0</v>
      </c>
      <c r="MV128" s="17">
        <f>LH128-LM128</f>
        <v>0</v>
      </c>
      <c r="MW128" s="17">
        <f>LM128-MD128</f>
        <v>0</v>
      </c>
      <c r="MX128" s="17">
        <f>MD128-MU128</f>
        <v>0</v>
      </c>
      <c r="MY128" s="17"/>
      <c r="MZ128" s="115">
        <f t="shared" si="485"/>
        <v>0</v>
      </c>
      <c r="NB128" s="190">
        <f>SUM(NB129:NB138)</f>
        <v>0</v>
      </c>
      <c r="NC128" s="190">
        <f>SUM(NC129:NC138)</f>
        <v>0</v>
      </c>
      <c r="ND128" s="190">
        <f>SUM(NB128:NC128)</f>
        <v>0</v>
      </c>
      <c r="NE128" s="190">
        <f>SUM(NE129:NE138)</f>
        <v>0</v>
      </c>
      <c r="NF128" s="190">
        <f>SUM(NF129:NF138)</f>
        <v>0</v>
      </c>
      <c r="NG128" s="190">
        <f>SUM(NG129:NG138)</f>
        <v>0</v>
      </c>
      <c r="NH128" s="190">
        <f>SUM(NH129:NH138)</f>
        <v>0</v>
      </c>
      <c r="NI128" s="190">
        <f>NE128-NF128-NG128+NH128</f>
        <v>0</v>
      </c>
      <c r="NJ128" s="17">
        <f>SUM(NJ129:NJ139)</f>
        <v>0</v>
      </c>
      <c r="NK128" s="17">
        <f t="shared" ref="NK128:NY128" si="764">SUM(NK129:NK139)</f>
        <v>0</v>
      </c>
      <c r="NL128" s="17">
        <f t="shared" si="764"/>
        <v>0</v>
      </c>
      <c r="NM128" s="17">
        <f t="shared" si="764"/>
        <v>0</v>
      </c>
      <c r="NN128" s="17">
        <f t="shared" si="764"/>
        <v>0</v>
      </c>
      <c r="NO128" s="17">
        <f t="shared" si="764"/>
        <v>0</v>
      </c>
      <c r="NP128" s="17">
        <f t="shared" si="764"/>
        <v>0</v>
      </c>
      <c r="NQ128" s="17">
        <f t="shared" si="764"/>
        <v>0</v>
      </c>
      <c r="NR128" s="17">
        <f t="shared" si="764"/>
        <v>0</v>
      </c>
      <c r="NS128" s="17">
        <f t="shared" si="764"/>
        <v>0</v>
      </c>
      <c r="NT128" s="17">
        <f t="shared" si="764"/>
        <v>0</v>
      </c>
      <c r="NU128" s="17">
        <f t="shared" si="764"/>
        <v>0</v>
      </c>
      <c r="NV128" s="17">
        <f t="shared" si="764"/>
        <v>0</v>
      </c>
      <c r="NW128" s="17">
        <f t="shared" si="764"/>
        <v>0</v>
      </c>
      <c r="NX128" s="17">
        <f t="shared" si="764"/>
        <v>0</v>
      </c>
      <c r="NY128" s="17">
        <f t="shared" si="764"/>
        <v>0</v>
      </c>
      <c r="NZ128" s="17">
        <f>SUM(NZ129:NZ139)</f>
        <v>0</v>
      </c>
      <c r="OA128" s="17">
        <f>SUM(OA129:OA139)</f>
        <v>0</v>
      </c>
      <c r="OB128" s="17">
        <f t="shared" ref="OB128:OP128" si="765">SUM(OB129:OB139)</f>
        <v>0</v>
      </c>
      <c r="OC128" s="17">
        <f t="shared" si="765"/>
        <v>0</v>
      </c>
      <c r="OD128" s="17">
        <f t="shared" si="765"/>
        <v>0</v>
      </c>
      <c r="OE128" s="17">
        <f t="shared" si="765"/>
        <v>0</v>
      </c>
      <c r="OF128" s="17">
        <f t="shared" si="765"/>
        <v>0</v>
      </c>
      <c r="OG128" s="17">
        <f t="shared" si="765"/>
        <v>0</v>
      </c>
      <c r="OH128" s="17">
        <f t="shared" si="765"/>
        <v>0</v>
      </c>
      <c r="OI128" s="17">
        <f t="shared" si="765"/>
        <v>0</v>
      </c>
      <c r="OJ128" s="17">
        <f t="shared" si="765"/>
        <v>0</v>
      </c>
      <c r="OK128" s="17">
        <f t="shared" si="765"/>
        <v>0</v>
      </c>
      <c r="OL128" s="17">
        <f t="shared" si="765"/>
        <v>0</v>
      </c>
      <c r="OM128" s="17">
        <f t="shared" si="765"/>
        <v>0</v>
      </c>
      <c r="ON128" s="17">
        <f t="shared" si="765"/>
        <v>0</v>
      </c>
      <c r="OO128" s="17">
        <f t="shared" si="765"/>
        <v>0</v>
      </c>
      <c r="OP128" s="17">
        <f t="shared" si="765"/>
        <v>0</v>
      </c>
      <c r="OQ128" s="17">
        <f>SUM(OQ129:OQ139)</f>
        <v>0</v>
      </c>
      <c r="OR128" s="17">
        <f>ND128-NI128</f>
        <v>0</v>
      </c>
      <c r="OS128" s="17">
        <f>NI128-NZ128</f>
        <v>0</v>
      </c>
      <c r="OT128" s="17">
        <f>NZ128-OQ128</f>
        <v>0</v>
      </c>
      <c r="OU128" s="17"/>
      <c r="OV128" s="115">
        <f t="shared" si="515"/>
        <v>0</v>
      </c>
      <c r="OX128" s="190">
        <f>SUM(OX129:OX138)</f>
        <v>0</v>
      </c>
      <c r="OY128" s="190">
        <f>SUM(OY129:OY138)</f>
        <v>0</v>
      </c>
      <c r="OZ128" s="190">
        <f>SUM(OX128:OY128)</f>
        <v>0</v>
      </c>
      <c r="PA128" s="190">
        <f>SUM(PA129:PA138)</f>
        <v>0</v>
      </c>
      <c r="PB128" s="190">
        <f>SUM(PB129:PB138)</f>
        <v>0</v>
      </c>
      <c r="PC128" s="190">
        <f>SUM(PC129:PC138)</f>
        <v>0</v>
      </c>
      <c r="PD128" s="190">
        <f>SUM(PD129:PD138)</f>
        <v>0</v>
      </c>
      <c r="PE128" s="190">
        <f>PA128-PB128-PC128+PD128</f>
        <v>0</v>
      </c>
      <c r="PF128" s="17">
        <f>SUM(PF129:PF139)</f>
        <v>0</v>
      </c>
      <c r="PG128" s="17">
        <f t="shared" ref="PG128:PU128" si="766">SUM(PG129:PG139)</f>
        <v>0</v>
      </c>
      <c r="PH128" s="17">
        <f t="shared" si="766"/>
        <v>0</v>
      </c>
      <c r="PI128" s="17">
        <f t="shared" si="766"/>
        <v>0</v>
      </c>
      <c r="PJ128" s="17">
        <f t="shared" si="766"/>
        <v>0</v>
      </c>
      <c r="PK128" s="17">
        <f t="shared" si="766"/>
        <v>0</v>
      </c>
      <c r="PL128" s="17">
        <f t="shared" si="766"/>
        <v>0</v>
      </c>
      <c r="PM128" s="17">
        <f t="shared" si="766"/>
        <v>0</v>
      </c>
      <c r="PN128" s="17">
        <f t="shared" si="766"/>
        <v>0</v>
      </c>
      <c r="PO128" s="17">
        <f t="shared" si="766"/>
        <v>0</v>
      </c>
      <c r="PP128" s="17">
        <f t="shared" si="766"/>
        <v>0</v>
      </c>
      <c r="PQ128" s="17">
        <f t="shared" si="766"/>
        <v>0</v>
      </c>
      <c r="PR128" s="17">
        <f t="shared" si="766"/>
        <v>0</v>
      </c>
      <c r="PS128" s="17">
        <f t="shared" si="766"/>
        <v>0</v>
      </c>
      <c r="PT128" s="17">
        <f t="shared" si="766"/>
        <v>0</v>
      </c>
      <c r="PU128" s="17">
        <f t="shared" si="766"/>
        <v>0</v>
      </c>
      <c r="PV128" s="17">
        <f>SUM(PV129:PV139)</f>
        <v>0</v>
      </c>
      <c r="PW128" s="17">
        <f>SUM(PW129:PW139)</f>
        <v>0</v>
      </c>
      <c r="PX128" s="17">
        <f t="shared" ref="PX128:QL128" si="767">SUM(PX129:PX139)</f>
        <v>0</v>
      </c>
      <c r="PY128" s="17">
        <f t="shared" si="767"/>
        <v>0</v>
      </c>
      <c r="PZ128" s="17">
        <f t="shared" si="767"/>
        <v>0</v>
      </c>
      <c r="QA128" s="17">
        <f t="shared" si="767"/>
        <v>0</v>
      </c>
      <c r="QB128" s="17">
        <f t="shared" si="767"/>
        <v>0</v>
      </c>
      <c r="QC128" s="17">
        <f t="shared" si="767"/>
        <v>0</v>
      </c>
      <c r="QD128" s="17">
        <f t="shared" si="767"/>
        <v>0</v>
      </c>
      <c r="QE128" s="17">
        <f t="shared" si="767"/>
        <v>0</v>
      </c>
      <c r="QF128" s="17">
        <f t="shared" si="767"/>
        <v>0</v>
      </c>
      <c r="QG128" s="17">
        <f t="shared" si="767"/>
        <v>0</v>
      </c>
      <c r="QH128" s="17">
        <f t="shared" si="767"/>
        <v>0</v>
      </c>
      <c r="QI128" s="17">
        <f t="shared" si="767"/>
        <v>0</v>
      </c>
      <c r="QJ128" s="17">
        <f t="shared" si="767"/>
        <v>0</v>
      </c>
      <c r="QK128" s="17">
        <f t="shared" si="767"/>
        <v>0</v>
      </c>
      <c r="QL128" s="17">
        <f t="shared" si="767"/>
        <v>0</v>
      </c>
      <c r="QM128" s="17">
        <f>SUM(QM129:QM139)</f>
        <v>0</v>
      </c>
      <c r="QN128" s="17">
        <f>OZ128-PE128</f>
        <v>0</v>
      </c>
      <c r="QO128" s="17">
        <f>PE128-PV128</f>
        <v>0</v>
      </c>
      <c r="QP128" s="17">
        <f>PV128-QM128</f>
        <v>0</v>
      </c>
      <c r="QQ128" s="17"/>
      <c r="QR128" s="115">
        <f t="shared" si="486"/>
        <v>0</v>
      </c>
      <c r="QT128" s="190">
        <f>SUM(QT129:QT138)</f>
        <v>0</v>
      </c>
      <c r="QU128" s="190">
        <f>SUM(QU129:QU138)</f>
        <v>0</v>
      </c>
      <c r="QV128" s="190">
        <f>SUM(QT128:QU128)</f>
        <v>0</v>
      </c>
      <c r="QW128" s="190">
        <f>SUM(QW129:QW138)</f>
        <v>0</v>
      </c>
      <c r="QX128" s="190">
        <f>SUM(QX129:QX138)</f>
        <v>0</v>
      </c>
      <c r="QY128" s="190">
        <f>SUM(QY129:QY138)</f>
        <v>0</v>
      </c>
      <c r="QZ128" s="190">
        <f>SUM(QZ129:QZ138)</f>
        <v>0</v>
      </c>
      <c r="RA128" s="190">
        <f>QW128-QX128-QY128+QZ128</f>
        <v>0</v>
      </c>
      <c r="RB128" s="17">
        <f>SUM(RB129:RB139)</f>
        <v>0</v>
      </c>
      <c r="RC128" s="17">
        <f t="shared" ref="RC128:RQ128" si="768">SUM(RC129:RC139)</f>
        <v>0</v>
      </c>
      <c r="RD128" s="17">
        <f t="shared" si="768"/>
        <v>0</v>
      </c>
      <c r="RE128" s="17">
        <f t="shared" si="768"/>
        <v>0</v>
      </c>
      <c r="RF128" s="17">
        <f t="shared" si="768"/>
        <v>0</v>
      </c>
      <c r="RG128" s="17">
        <f t="shared" si="768"/>
        <v>0</v>
      </c>
      <c r="RH128" s="17">
        <f t="shared" si="768"/>
        <v>0</v>
      </c>
      <c r="RI128" s="17">
        <f t="shared" si="768"/>
        <v>0</v>
      </c>
      <c r="RJ128" s="17">
        <f t="shared" si="768"/>
        <v>0</v>
      </c>
      <c r="RK128" s="17">
        <f t="shared" si="768"/>
        <v>0</v>
      </c>
      <c r="RL128" s="17">
        <f t="shared" si="768"/>
        <v>0</v>
      </c>
      <c r="RM128" s="17">
        <f t="shared" si="768"/>
        <v>0</v>
      </c>
      <c r="RN128" s="17">
        <f t="shared" si="768"/>
        <v>0</v>
      </c>
      <c r="RO128" s="17">
        <f t="shared" si="768"/>
        <v>0</v>
      </c>
      <c r="RP128" s="17">
        <f t="shared" si="768"/>
        <v>0</v>
      </c>
      <c r="RQ128" s="17">
        <f t="shared" si="768"/>
        <v>0</v>
      </c>
      <c r="RR128" s="17">
        <f>SUM(RR129:RR139)</f>
        <v>0</v>
      </c>
      <c r="RS128" s="17">
        <f>SUM(RS129:RS139)</f>
        <v>0</v>
      </c>
      <c r="RT128" s="17">
        <f t="shared" ref="RT128:SH128" si="769">SUM(RT129:RT139)</f>
        <v>0</v>
      </c>
      <c r="RU128" s="17">
        <f t="shared" si="769"/>
        <v>0</v>
      </c>
      <c r="RV128" s="17">
        <f t="shared" si="769"/>
        <v>0</v>
      </c>
      <c r="RW128" s="17">
        <f t="shared" si="769"/>
        <v>0</v>
      </c>
      <c r="RX128" s="17">
        <f t="shared" si="769"/>
        <v>0</v>
      </c>
      <c r="RY128" s="17">
        <f t="shared" si="769"/>
        <v>0</v>
      </c>
      <c r="RZ128" s="17">
        <f t="shared" si="769"/>
        <v>0</v>
      </c>
      <c r="SA128" s="17">
        <f t="shared" si="769"/>
        <v>0</v>
      </c>
      <c r="SB128" s="17">
        <f t="shared" si="769"/>
        <v>0</v>
      </c>
      <c r="SC128" s="17">
        <f t="shared" si="769"/>
        <v>0</v>
      </c>
      <c r="SD128" s="17">
        <f t="shared" si="769"/>
        <v>0</v>
      </c>
      <c r="SE128" s="17">
        <f t="shared" si="769"/>
        <v>0</v>
      </c>
      <c r="SF128" s="17">
        <f t="shared" si="769"/>
        <v>0</v>
      </c>
      <c r="SG128" s="17">
        <f t="shared" si="769"/>
        <v>0</v>
      </c>
      <c r="SH128" s="17">
        <f t="shared" si="769"/>
        <v>0</v>
      </c>
      <c r="SI128" s="17">
        <f>SUM(SI129:SI139)</f>
        <v>0</v>
      </c>
      <c r="SJ128" s="17">
        <f>QV128-RA128</f>
        <v>0</v>
      </c>
      <c r="SK128" s="17">
        <f>RA128-RR128</f>
        <v>0</v>
      </c>
      <c r="SL128" s="17">
        <f>RR128-SI128</f>
        <v>0</v>
      </c>
      <c r="SM128" s="17"/>
      <c r="SN128" s="115">
        <f t="shared" si="487"/>
        <v>0</v>
      </c>
      <c r="SP128" s="190">
        <f>SUM(SP129:SP138)</f>
        <v>0</v>
      </c>
      <c r="SQ128" s="190">
        <f>SUM(SQ129:SQ138)</f>
        <v>0</v>
      </c>
      <c r="SR128" s="190">
        <f>SUM(SP128:SQ128)</f>
        <v>0</v>
      </c>
      <c r="SS128" s="190">
        <f>SUM(SS129:SS138)</f>
        <v>0</v>
      </c>
      <c r="ST128" s="190">
        <f>SUM(ST129:ST138)</f>
        <v>0</v>
      </c>
      <c r="SU128" s="190">
        <f>SUM(SU129:SU138)</f>
        <v>0</v>
      </c>
      <c r="SV128" s="190">
        <f>SUM(SV129:SV138)</f>
        <v>0</v>
      </c>
      <c r="SW128" s="190">
        <f>SS128-ST128-SU128+SV128</f>
        <v>0</v>
      </c>
      <c r="SX128" s="17">
        <f>SUM(SX129:SX139)</f>
        <v>0</v>
      </c>
      <c r="SY128" s="17">
        <f t="shared" ref="SY128:TM128" si="770">SUM(SY129:SY139)</f>
        <v>0</v>
      </c>
      <c r="SZ128" s="17">
        <f t="shared" si="770"/>
        <v>0</v>
      </c>
      <c r="TA128" s="17">
        <f t="shared" si="770"/>
        <v>0</v>
      </c>
      <c r="TB128" s="17">
        <f t="shared" si="770"/>
        <v>0</v>
      </c>
      <c r="TC128" s="17">
        <f t="shared" si="770"/>
        <v>0</v>
      </c>
      <c r="TD128" s="17">
        <f t="shared" si="770"/>
        <v>0</v>
      </c>
      <c r="TE128" s="17">
        <f t="shared" si="770"/>
        <v>0</v>
      </c>
      <c r="TF128" s="17">
        <f t="shared" si="770"/>
        <v>0</v>
      </c>
      <c r="TG128" s="17">
        <f t="shared" si="770"/>
        <v>0</v>
      </c>
      <c r="TH128" s="17">
        <f t="shared" si="770"/>
        <v>0</v>
      </c>
      <c r="TI128" s="17">
        <f t="shared" si="770"/>
        <v>0</v>
      </c>
      <c r="TJ128" s="17">
        <f t="shared" si="770"/>
        <v>0</v>
      </c>
      <c r="TK128" s="17">
        <f t="shared" si="770"/>
        <v>0</v>
      </c>
      <c r="TL128" s="17">
        <f t="shared" si="770"/>
        <v>0</v>
      </c>
      <c r="TM128" s="17">
        <f t="shared" si="770"/>
        <v>0</v>
      </c>
      <c r="TN128" s="17">
        <f>SUM(TN129:TN139)</f>
        <v>0</v>
      </c>
      <c r="TO128" s="17">
        <f>SUM(TO129:TO139)</f>
        <v>0</v>
      </c>
      <c r="TP128" s="17">
        <f t="shared" ref="TP128:UD128" si="771">SUM(TP129:TP139)</f>
        <v>0</v>
      </c>
      <c r="TQ128" s="17">
        <f t="shared" si="771"/>
        <v>0</v>
      </c>
      <c r="TR128" s="17">
        <f t="shared" si="771"/>
        <v>0</v>
      </c>
      <c r="TS128" s="17">
        <f t="shared" si="771"/>
        <v>0</v>
      </c>
      <c r="TT128" s="17">
        <f t="shared" si="771"/>
        <v>0</v>
      </c>
      <c r="TU128" s="17">
        <f t="shared" si="771"/>
        <v>0</v>
      </c>
      <c r="TV128" s="17">
        <f t="shared" si="771"/>
        <v>0</v>
      </c>
      <c r="TW128" s="17">
        <f t="shared" si="771"/>
        <v>0</v>
      </c>
      <c r="TX128" s="17">
        <f t="shared" si="771"/>
        <v>0</v>
      </c>
      <c r="TY128" s="17">
        <f t="shared" si="771"/>
        <v>0</v>
      </c>
      <c r="TZ128" s="17">
        <f t="shared" si="771"/>
        <v>0</v>
      </c>
      <c r="UA128" s="17">
        <f t="shared" si="771"/>
        <v>0</v>
      </c>
      <c r="UB128" s="17">
        <f t="shared" si="771"/>
        <v>0</v>
      </c>
      <c r="UC128" s="17">
        <f t="shared" si="771"/>
        <v>0</v>
      </c>
      <c r="UD128" s="17">
        <f t="shared" si="771"/>
        <v>0</v>
      </c>
      <c r="UE128" s="17">
        <f>SUM(UE129:UE139)</f>
        <v>0</v>
      </c>
      <c r="UF128" s="17">
        <f>SR128-SW128</f>
        <v>0</v>
      </c>
      <c r="UG128" s="17">
        <f>SW128-TN128</f>
        <v>0</v>
      </c>
      <c r="UH128" s="17">
        <f>TN128-UE128</f>
        <v>0</v>
      </c>
      <c r="UI128" s="17"/>
      <c r="UJ128" s="194"/>
      <c r="UK128" s="115">
        <f t="shared" si="488"/>
        <v>0</v>
      </c>
      <c r="UL128" s="115">
        <f>CK128+EG128+GC128+HZ128+JV128+MD128+NZ128+PV128+RR128+TN128</f>
        <v>0</v>
      </c>
      <c r="UM128" s="115">
        <f>UL128-AF128</f>
        <v>0</v>
      </c>
      <c r="UN128" s="115">
        <f>DB128+EX128+GT128+IQ128+KO128+MU128+OQ128+QM128+SI128+UE128</f>
        <v>0</v>
      </c>
      <c r="UO128" s="115">
        <f>UN128-AW128</f>
        <v>0</v>
      </c>
      <c r="UP128" s="115"/>
      <c r="UQ128" s="115"/>
      <c r="UR128" s="115">
        <f>BU128+DQ128+FM128+HJ128+JF128+LN128+NJ128+PF128+RB128+SX128</f>
        <v>0</v>
      </c>
      <c r="US128" s="115">
        <f>UR128-P128</f>
        <v>0</v>
      </c>
      <c r="UT128" s="115"/>
      <c r="UU128" s="115"/>
      <c r="UV128" s="115"/>
      <c r="UW128" s="115"/>
      <c r="UX128" s="115"/>
      <c r="UY128" s="115"/>
      <c r="UZ128" s="115"/>
      <c r="VA128" s="115"/>
      <c r="VB128" s="17">
        <f>SUM(VB129:VB139)</f>
        <v>0</v>
      </c>
      <c r="VC128" s="17">
        <f>SUM(VC129:VC140)</f>
        <v>0</v>
      </c>
      <c r="VD128" s="17">
        <f t="shared" ref="VD128:VI128" si="772">SUM(VD129:VD140)</f>
        <v>0</v>
      </c>
      <c r="VE128" s="17">
        <f t="shared" si="772"/>
        <v>0</v>
      </c>
      <c r="VF128" s="17">
        <f t="shared" si="772"/>
        <v>0</v>
      </c>
      <c r="VG128" s="17">
        <f t="shared" si="772"/>
        <v>0</v>
      </c>
      <c r="VH128" s="17">
        <f t="shared" si="772"/>
        <v>0</v>
      </c>
      <c r="VI128" s="17">
        <f t="shared" si="772"/>
        <v>0</v>
      </c>
      <c r="VJ128" s="17">
        <f>SUM(VJ129:VJ139)</f>
        <v>0</v>
      </c>
      <c r="VK128" s="17">
        <f t="shared" ref="VK128:VY128" si="773">SUM(VK129:VK139)</f>
        <v>0</v>
      </c>
      <c r="VL128" s="17">
        <f t="shared" si="773"/>
        <v>0</v>
      </c>
      <c r="VM128" s="17">
        <f t="shared" si="773"/>
        <v>0</v>
      </c>
      <c r="VN128" s="17">
        <f t="shared" si="773"/>
        <v>0</v>
      </c>
      <c r="VO128" s="17">
        <f t="shared" si="773"/>
        <v>0</v>
      </c>
      <c r="VP128" s="17">
        <f t="shared" si="773"/>
        <v>0</v>
      </c>
      <c r="VQ128" s="17">
        <f t="shared" si="773"/>
        <v>0</v>
      </c>
      <c r="VR128" s="17">
        <f t="shared" si="773"/>
        <v>0</v>
      </c>
      <c r="VS128" s="17">
        <f t="shared" si="773"/>
        <v>0</v>
      </c>
      <c r="VT128" s="17">
        <f t="shared" si="773"/>
        <v>0</v>
      </c>
      <c r="VU128" s="17">
        <f t="shared" si="773"/>
        <v>0</v>
      </c>
      <c r="VV128" s="17">
        <f t="shared" si="773"/>
        <v>0</v>
      </c>
      <c r="VW128" s="17">
        <f t="shared" si="773"/>
        <v>0</v>
      </c>
      <c r="VX128" s="17">
        <f t="shared" si="773"/>
        <v>0</v>
      </c>
      <c r="VY128" s="17">
        <f t="shared" si="773"/>
        <v>0</v>
      </c>
      <c r="VZ128" s="127">
        <f>SUM(VY128,VU128,VQ128,VM128)</f>
        <v>0</v>
      </c>
      <c r="WA128" s="190">
        <f>SUM(WA129:WA138)</f>
        <v>0</v>
      </c>
      <c r="WB128" s="190">
        <f>SUM(WB129:WB138)</f>
        <v>0</v>
      </c>
      <c r="WC128" s="190">
        <f>SUM(WC129:WC138)</f>
        <v>0</v>
      </c>
      <c r="WD128" s="194">
        <f t="shared" si="740"/>
        <v>0</v>
      </c>
      <c r="WE128" s="190">
        <f>SUM(WE129:WE138)</f>
        <v>0</v>
      </c>
      <c r="WF128" s="190">
        <f>SUM(WF129:WF138)</f>
        <v>0</v>
      </c>
      <c r="WG128" s="190">
        <f>SUM(WG129:WG138)</f>
        <v>0</v>
      </c>
      <c r="WH128" s="190">
        <f>SUM(WE128:WG128)</f>
        <v>0</v>
      </c>
      <c r="WI128" s="190">
        <f>SUM(WI129:WI138)</f>
        <v>0</v>
      </c>
      <c r="WJ128" s="190">
        <f>SUM(WJ129:WJ138)</f>
        <v>0</v>
      </c>
      <c r="WK128" s="190">
        <f>SUM(WK129:WK138)</f>
        <v>0</v>
      </c>
      <c r="WL128" s="190">
        <f>SUM(WI128:WK128)</f>
        <v>0</v>
      </c>
      <c r="WM128" s="190">
        <f>SUM(WM129:WM138)</f>
        <v>0</v>
      </c>
      <c r="WN128" s="190">
        <f>SUM(WN129:WN138)</f>
        <v>0</v>
      </c>
      <c r="WO128" s="190">
        <f>SUM(WO129:WO138)</f>
        <v>0</v>
      </c>
      <c r="WP128" s="190">
        <f>SUM(WM128:WO128)</f>
        <v>0</v>
      </c>
      <c r="WQ128" s="137">
        <f>SUM(WD128,WH128,WL128,WP128)</f>
        <v>0</v>
      </c>
      <c r="WR128" s="129">
        <f>VD128-VI128</f>
        <v>0</v>
      </c>
      <c r="WS128" s="129">
        <f>VI128-VZ128</f>
        <v>0</v>
      </c>
      <c r="WT128" s="17">
        <f>VZ128-WQ128</f>
        <v>0</v>
      </c>
      <c r="WU128" s="17"/>
      <c r="WV128" s="115">
        <f t="shared" si="526"/>
        <v>0</v>
      </c>
      <c r="WY128" s="115">
        <f>VI128-BT128-DP128-FL128-HI128-JE128-LM128-NI128-PE128-RA128-SW128</f>
        <v>0</v>
      </c>
      <c r="WZ128" s="115">
        <f>VD128-BO128-DK128-FG128-HD128-IZ128-LH128-ND128-OZ128-QV128-SR128</f>
        <v>0</v>
      </c>
    </row>
    <row r="129" spans="1:624" s="116" customFormat="1" ht="13.5" hidden="1" x14ac:dyDescent="0.25">
      <c r="A129" s="444"/>
      <c r="B129" s="424" t="s">
        <v>229</v>
      </c>
      <c r="C129" s="415"/>
      <c r="D129" s="415"/>
      <c r="E129" s="415"/>
      <c r="F129" s="249"/>
      <c r="G129" s="334"/>
      <c r="H129" s="250">
        <f>BM129+DI129+FE129+HB129+IX129+LF129+NB129+OX129+QT129+SP129</f>
        <v>0</v>
      </c>
      <c r="I129" s="250">
        <f>BN129+DJ129+FF129+HC129+IY129+LG129+NC129+OY129+QU129+SQ129</f>
        <v>0</v>
      </c>
      <c r="J129" s="238">
        <f t="shared" ref="J129:J140" si="774">SUM(H129:I129)</f>
        <v>0</v>
      </c>
      <c r="K129" s="250">
        <f t="shared" ref="K129:K140" si="775">J129</f>
        <v>0</v>
      </c>
      <c r="L129" s="343"/>
      <c r="M129" s="343"/>
      <c r="N129" s="343"/>
      <c r="O129" s="238">
        <f t="shared" si="538"/>
        <v>0</v>
      </c>
      <c r="P129" s="250">
        <f>BU129+DQ129+FM129+HJ129+JF129+LN129+NJ129+PF129+RB129+SX129</f>
        <v>0</v>
      </c>
      <c r="Q129" s="250">
        <f>BV129+DR129+FN129+HK129+JG129+LO129+NK129+PG129+RC129+SY129</f>
        <v>0</v>
      </c>
      <c r="R129" s="250">
        <f>BW129+DS129+FO129+HL129+JH129+LP129+NL129+PH129+RD129+SZ129</f>
        <v>0</v>
      </c>
      <c r="S129" s="238">
        <f t="shared" ref="S129:S139" si="776">SUM(P129:R129)</f>
        <v>0</v>
      </c>
      <c r="T129" s="250">
        <f>BY129+DU129+FQ129+HN129+JJ129+LR129+NN129+PJ129+RF129+TB129</f>
        <v>0</v>
      </c>
      <c r="U129" s="250">
        <f>BZ129+DV129+FR129+HO129+JK129+LS129+NO129+PK129+RG129+TC129</f>
        <v>0</v>
      </c>
      <c r="V129" s="250">
        <f>CA129+DW129+FS129+HP129+JL129+LT129+NP129+PL129+RH129+TD129</f>
        <v>0</v>
      </c>
      <c r="W129" s="238">
        <f t="shared" ref="W129:W139" si="777">SUM(T129:V129)</f>
        <v>0</v>
      </c>
      <c r="X129" s="250">
        <f>CC129+DY129+FU129+HR129+JN129+LV129+NR129+PN129+RJ129+TF129</f>
        <v>0</v>
      </c>
      <c r="Y129" s="250">
        <f>CD129+DZ129+FV129+HS129+JO129+LW129+NS129+PO129+RK129+TG129</f>
        <v>0</v>
      </c>
      <c r="Z129" s="250">
        <f>CE129+EA129+FW129+HT129+JP129+LX129+NT129+PP129+RL129+TH129</f>
        <v>0</v>
      </c>
      <c r="AA129" s="238">
        <f t="shared" ref="AA129:AA140" si="778">SUM(X129:Z129)</f>
        <v>0</v>
      </c>
      <c r="AB129" s="250">
        <f>CG129+EC129+FY129+HV129+JR129+LZ129+NV129+PR129+RN129+TJ129</f>
        <v>0</v>
      </c>
      <c r="AC129" s="250">
        <f>CH129+ED129+FZ129+HW129+JS129+MA129+NW129+PS129+RO129+TK129</f>
        <v>0</v>
      </c>
      <c r="AD129" s="250">
        <f>CI129+EE129+GA129+HX129+JT129+MB129+NX129+PT129+RP129+TL129</f>
        <v>0</v>
      </c>
      <c r="AE129" s="250">
        <f t="shared" ref="AE129:AE140" si="779">SUM(AB129:AD129)</f>
        <v>0</v>
      </c>
      <c r="AF129" s="238">
        <f t="shared" si="527"/>
        <v>0</v>
      </c>
      <c r="AG129" s="250">
        <f>CL129+EH129+GD129+IA129+JW129+ME129+OA129+PW129+RS129+TO129</f>
        <v>0</v>
      </c>
      <c r="AH129" s="250">
        <f>CM129+EI129+GE129+IB129+JZ129+MF129+OB129+PX129+RT129+TP129</f>
        <v>0</v>
      </c>
      <c r="AI129" s="250">
        <f>CN129+EJ129+GF129+IC129+KA129+MG129+OC129+PY129+RU129+TQ129</f>
        <v>0</v>
      </c>
      <c r="AJ129" s="238">
        <f t="shared" ref="AJ129:AJ140" si="780">SUM(AG129:AI129)</f>
        <v>0</v>
      </c>
      <c r="AK129" s="250">
        <f>CP129+EL129+GH129+IE129+KC129+MI129+OE129+QA129+RW129+TS129</f>
        <v>0</v>
      </c>
      <c r="AL129" s="250">
        <f>CQ129+EM129+GI129+IF129+KD129+MJ129+OF129+QB129+RX129+TT129</f>
        <v>0</v>
      </c>
      <c r="AM129" s="250">
        <f>CR129+EN129+GJ129+IG129+KE129+MK129+OG129+QC129+RY129+TU129</f>
        <v>0</v>
      </c>
      <c r="AN129" s="238">
        <f t="shared" ref="AN129:AN139" si="781">SUM(AK129:AM129)</f>
        <v>0</v>
      </c>
      <c r="AO129" s="250">
        <f>CT129+EP129+GL129+II129+KG129+MM129+OI129+QE129+SA129+TW129</f>
        <v>0</v>
      </c>
      <c r="AP129" s="250">
        <f>CU129+EQ129+GM129+IJ129+KH129+MN129+OJ129+QF129+SB129+TX129</f>
        <v>0</v>
      </c>
      <c r="AQ129" s="250">
        <f>CV129+ER129+GN129+IK129+KI129+MO129+OK129+QG129+SC129+TY129</f>
        <v>0</v>
      </c>
      <c r="AR129" s="238">
        <f t="shared" ref="AR129:AR140" si="782">SUM(AO129:AQ129)</f>
        <v>0</v>
      </c>
      <c r="AS129" s="250">
        <f>CX129+ET129+GP129+IM129+KK129+MQ129+OM129+QI129+SE129+UA129</f>
        <v>0</v>
      </c>
      <c r="AT129" s="250">
        <f>CY129+EU129+GQ129+IN129+KL129+MR129+ON129+QJ129+SF129+UB129</f>
        <v>0</v>
      </c>
      <c r="AU129" s="250">
        <f>CZ129+EV129+GR129+IO129+KM129+MS129+OO129+QK129+SG129+UC129</f>
        <v>0</v>
      </c>
      <c r="AV129" s="238">
        <f t="shared" ref="AV129:AV139" si="783">SUM(AS129:AU129)</f>
        <v>0</v>
      </c>
      <c r="AW129" s="238">
        <f t="shared" ref="AW129:AW140" si="784">SUM(AV129,AR129,AN129,AJ129)</f>
        <v>0</v>
      </c>
      <c r="AX129" s="250">
        <f t="shared" si="461"/>
        <v>0</v>
      </c>
      <c r="AY129" s="238">
        <f t="shared" si="529"/>
        <v>0</v>
      </c>
      <c r="AZ129" s="238">
        <f>DE129+FA129+GW129+IT129+KR129+MX129+OT129+QP129+SL129+UH129</f>
        <v>0</v>
      </c>
      <c r="BA129" s="238">
        <f>DF129+FB129+GX129+IU129+KS129+MY129+OU129+QQ129+SM129+UI129</f>
        <v>0</v>
      </c>
      <c r="BB129" s="239">
        <f>CK129+EG129+GC129+HZ129+JV129+MD129+NZ129+PV129+RR129+TN129</f>
        <v>0</v>
      </c>
      <c r="BC129" s="239">
        <f t="shared" si="450"/>
        <v>0</v>
      </c>
      <c r="BD129" s="238">
        <f>AZ129-DE129-FA129-GW129-IT129-KR129-MX129-OT129-QP129-SL129-UH129</f>
        <v>0</v>
      </c>
      <c r="BE129" s="240"/>
      <c r="BF129" s="241">
        <f t="shared" si="449"/>
        <v>0</v>
      </c>
      <c r="BG129" s="241">
        <f t="shared" si="451"/>
        <v>0</v>
      </c>
      <c r="BH129" s="242"/>
      <c r="BI129" s="242"/>
      <c r="BJ129" s="241"/>
      <c r="BK129" s="344"/>
      <c r="BL129" s="251">
        <f>DI129+FE129+HB129+IX129+LF129+NB129+OX129+QT129+SP129</f>
        <v>0</v>
      </c>
      <c r="BM129" s="344"/>
      <c r="BN129" s="344"/>
      <c r="BO129" s="238">
        <f t="shared" ref="BO129:BO140" si="785">SUM(BM129:BN129)</f>
        <v>0</v>
      </c>
      <c r="BP129" s="251">
        <f t="shared" ref="BP129:BP140" si="786">SUM(BO129)</f>
        <v>0</v>
      </c>
      <c r="BQ129" s="251"/>
      <c r="BR129" s="251"/>
      <c r="BS129" s="251"/>
      <c r="BT129" s="238">
        <f t="shared" ref="BT129:BT140" si="787">SUM(BP129+BQ129-BR129+BS129)</f>
        <v>0</v>
      </c>
      <c r="BU129" s="344"/>
      <c r="BV129" s="344"/>
      <c r="BW129" s="344"/>
      <c r="BX129" s="238">
        <f t="shared" si="650"/>
        <v>0</v>
      </c>
      <c r="BY129" s="344"/>
      <c r="BZ129" s="344"/>
      <c r="CA129" s="344"/>
      <c r="CB129" s="238">
        <f t="shared" si="463"/>
        <v>0</v>
      </c>
      <c r="CC129" s="344"/>
      <c r="CD129" s="344"/>
      <c r="CE129" s="344"/>
      <c r="CF129" s="238">
        <f t="shared" ref="CF129:CF141" si="788">SUM(CC129:CE129)</f>
        <v>0</v>
      </c>
      <c r="CG129" s="344"/>
      <c r="CH129" s="344"/>
      <c r="CI129" s="344"/>
      <c r="CJ129" s="344"/>
      <c r="CK129" s="238">
        <f>SUM(CJ129,CF129,CB129,BX129)</f>
        <v>0</v>
      </c>
      <c r="CL129" s="344"/>
      <c r="CM129" s="344"/>
      <c r="CN129" s="344"/>
      <c r="CO129" s="238">
        <f t="shared" ref="CO129:CO135" si="789">SUM(CL129:CN129)</f>
        <v>0</v>
      </c>
      <c r="CP129" s="344"/>
      <c r="CQ129" s="344"/>
      <c r="CR129" s="344"/>
      <c r="CS129" s="238">
        <f t="shared" ref="CS129:CS135" si="790">SUM(CP129:CR129)</f>
        <v>0</v>
      </c>
      <c r="CT129" s="344"/>
      <c r="CU129" s="344"/>
      <c r="CV129" s="344"/>
      <c r="CW129" s="345"/>
      <c r="CX129" s="344"/>
      <c r="CY129" s="344"/>
      <c r="CZ129" s="344"/>
      <c r="DA129" s="344"/>
      <c r="DB129" s="238">
        <f t="shared" ref="DB129:DB141" si="791">SUM(DA129,CW129,CS129,CO129)</f>
        <v>0</v>
      </c>
      <c r="DC129" s="344"/>
      <c r="DD129" s="251">
        <f t="shared" ref="DD129:DD140" si="792">BT129-CK129</f>
        <v>0</v>
      </c>
      <c r="DE129" s="242"/>
      <c r="DF129" s="242"/>
      <c r="DG129" s="243">
        <f t="shared" si="467"/>
        <v>0</v>
      </c>
      <c r="DH129" s="244"/>
      <c r="DI129" s="343"/>
      <c r="DJ129" s="343"/>
      <c r="DK129" s="250">
        <f t="shared" si="544"/>
        <v>0</v>
      </c>
      <c r="DL129" s="343"/>
      <c r="DM129" s="343"/>
      <c r="DN129" s="343"/>
      <c r="DO129" s="343"/>
      <c r="DP129" s="238">
        <f t="shared" si="546"/>
        <v>0</v>
      </c>
      <c r="DQ129" s="343"/>
      <c r="DR129" s="343"/>
      <c r="DS129" s="343"/>
      <c r="DT129" s="238">
        <f t="shared" ref="DT129:DT135" si="793">SUM(DQ129:DS129)</f>
        <v>0</v>
      </c>
      <c r="DU129" s="343"/>
      <c r="DV129" s="343"/>
      <c r="DW129" s="343"/>
      <c r="DX129" s="238">
        <f t="shared" ref="DX129:DX135" si="794">SUM(DU129:DW129)</f>
        <v>0</v>
      </c>
      <c r="DY129" s="343"/>
      <c r="DZ129" s="343"/>
      <c r="EA129" s="343"/>
      <c r="EB129" s="345"/>
      <c r="EC129" s="343"/>
      <c r="ED129" s="343"/>
      <c r="EE129" s="343"/>
      <c r="EF129" s="343"/>
      <c r="EG129" s="259">
        <f t="shared" ref="EG129:EG139" si="795">SUM(EF129,EB129,DX129,DT129)</f>
        <v>0</v>
      </c>
      <c r="EH129" s="343"/>
      <c r="EI129" s="343"/>
      <c r="EJ129" s="343"/>
      <c r="EK129" s="238">
        <f t="shared" si="659"/>
        <v>0</v>
      </c>
      <c r="EL129" s="343"/>
      <c r="EM129" s="343"/>
      <c r="EN129" s="343"/>
      <c r="EO129" s="238">
        <f t="shared" ref="EO129:EO139" si="796">SUM(EL129:EN129)</f>
        <v>0</v>
      </c>
      <c r="EP129" s="343"/>
      <c r="EQ129" s="343"/>
      <c r="ER129" s="343"/>
      <c r="ES129" s="238">
        <f t="shared" ref="ES129:ES139" si="797">SUM(EP129:ER129)</f>
        <v>0</v>
      </c>
      <c r="ET129" s="343"/>
      <c r="EU129" s="343"/>
      <c r="EV129" s="343"/>
      <c r="EW129" s="238">
        <f t="shared" ref="EW129:EW139" si="798">SUM(ET129:EV129)</f>
        <v>0</v>
      </c>
      <c r="EX129" s="260">
        <f t="shared" ref="EX129:EX139" si="799">SUM(EW129,ES129,EO129,EK129)</f>
        <v>0</v>
      </c>
      <c r="EY129" s="343"/>
      <c r="EZ129" s="250">
        <f t="shared" si="473"/>
        <v>0</v>
      </c>
      <c r="FA129" s="242"/>
      <c r="FB129" s="242"/>
      <c r="FC129" s="246">
        <f t="shared" si="474"/>
        <v>0</v>
      </c>
      <c r="FD129" s="244"/>
      <c r="FE129" s="343"/>
      <c r="FF129" s="343"/>
      <c r="FG129" s="343"/>
      <c r="FH129" s="250">
        <f t="shared" ref="FH129:FH139" si="800">SUM(FG129)</f>
        <v>0</v>
      </c>
      <c r="FI129" s="250"/>
      <c r="FJ129" s="250"/>
      <c r="FK129" s="250"/>
      <c r="FL129" s="238">
        <f t="shared" ref="FL129:FL139" si="801">SUM(FH129+FI129-FJ129+FK129)</f>
        <v>0</v>
      </c>
      <c r="FM129" s="343"/>
      <c r="FN129" s="343"/>
      <c r="FO129" s="343"/>
      <c r="FP129" s="238">
        <f t="shared" ref="FP129:FP135" si="802">SUM(FM129:FO129)</f>
        <v>0</v>
      </c>
      <c r="FQ129" s="343"/>
      <c r="FR129" s="343"/>
      <c r="FS129" s="343"/>
      <c r="FT129" s="238">
        <f t="shared" ref="FT129:FT135" si="803">SUM(FQ129:FS129)</f>
        <v>0</v>
      </c>
      <c r="FU129" s="343"/>
      <c r="FV129" s="343"/>
      <c r="FW129" s="343"/>
      <c r="FX129" s="238">
        <f t="shared" ref="FX129:FX139" si="804">SUM(FU129:FW129)</f>
        <v>0</v>
      </c>
      <c r="FY129" s="343"/>
      <c r="FZ129" s="343"/>
      <c r="GA129" s="343"/>
      <c r="GB129" s="343"/>
      <c r="GC129" s="259">
        <f t="shared" ref="GC129:GC139" si="805">SUM(GB129,FX129,FT129,FP129)</f>
        <v>0</v>
      </c>
      <c r="GD129" s="343"/>
      <c r="GE129" s="343"/>
      <c r="GF129" s="343"/>
      <c r="GG129" s="238">
        <f t="shared" si="669"/>
        <v>0</v>
      </c>
      <c r="GH129" s="343"/>
      <c r="GI129" s="343"/>
      <c r="GJ129" s="343"/>
      <c r="GK129" s="238">
        <f t="shared" ref="GK129:GK139" si="806">SUM(GH129:GJ129)</f>
        <v>0</v>
      </c>
      <c r="GL129" s="343"/>
      <c r="GM129" s="343"/>
      <c r="GN129" s="343"/>
      <c r="GO129" s="238">
        <f t="shared" ref="GO129:GO139" si="807">SUM(GL129:GN129)</f>
        <v>0</v>
      </c>
      <c r="GP129" s="343"/>
      <c r="GQ129" s="343"/>
      <c r="GR129" s="343"/>
      <c r="GS129" s="238">
        <f t="shared" ref="GS129:GS140" si="808">SUM(GP129:GR129)</f>
        <v>0</v>
      </c>
      <c r="GT129" s="260">
        <f t="shared" ref="GT129:GT139" si="809">SUM(GS129,GO129,GK129,GG129)</f>
        <v>0</v>
      </c>
      <c r="GU129" s="343"/>
      <c r="GV129" s="250">
        <f t="shared" si="479"/>
        <v>0</v>
      </c>
      <c r="GW129" s="242"/>
      <c r="GX129" s="242"/>
      <c r="GY129" s="246">
        <f t="shared" si="480"/>
        <v>0</v>
      </c>
      <c r="GZ129" s="244"/>
      <c r="HA129" s="244"/>
      <c r="HB129" s="343"/>
      <c r="HC129" s="343"/>
      <c r="HD129" s="250">
        <f t="shared" ref="HD129:HD139" si="810">SUM(HB129:HC129)</f>
        <v>0</v>
      </c>
      <c r="HE129" s="250">
        <f t="shared" ref="HE129:HE139" si="811">SUM(HD129)</f>
        <v>0</v>
      </c>
      <c r="HF129" s="343"/>
      <c r="HG129" s="343"/>
      <c r="HH129" s="238"/>
      <c r="HI129" s="345"/>
      <c r="HJ129" s="343"/>
      <c r="HK129" s="343"/>
      <c r="HL129" s="343"/>
      <c r="HM129" s="238">
        <f t="shared" ref="HM129:HM135" si="812">SUM(HJ129:HL129)</f>
        <v>0</v>
      </c>
      <c r="HN129" s="343"/>
      <c r="HO129" s="343"/>
      <c r="HP129" s="343"/>
      <c r="HQ129" s="238">
        <f t="shared" ref="HQ129:HQ135" si="813">SUM(HN129:HP129)</f>
        <v>0</v>
      </c>
      <c r="HR129" s="343"/>
      <c r="HS129" s="343"/>
      <c r="HT129" s="343"/>
      <c r="HU129" s="345"/>
      <c r="HV129" s="343"/>
      <c r="HW129" s="343"/>
      <c r="HX129" s="343"/>
      <c r="HY129" s="343"/>
      <c r="HZ129" s="259">
        <f t="shared" ref="HZ129:HZ139" si="814">SUM(HY129,HU129,HQ129,HM129)</f>
        <v>0</v>
      </c>
      <c r="IA129" s="343"/>
      <c r="IB129" s="343"/>
      <c r="IC129" s="343"/>
      <c r="ID129" s="238">
        <f t="shared" si="677"/>
        <v>0</v>
      </c>
      <c r="IE129" s="343"/>
      <c r="IF129" s="343"/>
      <c r="IG129" s="343"/>
      <c r="IH129" s="238">
        <f t="shared" ref="IH129:IH139" si="815">SUM(IE129:IG129)</f>
        <v>0</v>
      </c>
      <c r="II129" s="343"/>
      <c r="IJ129" s="343"/>
      <c r="IK129" s="343"/>
      <c r="IL129" s="238">
        <f t="shared" ref="IL129:IL139" si="816">SUM(II129:IK129)</f>
        <v>0</v>
      </c>
      <c r="IM129" s="343"/>
      <c r="IN129" s="343"/>
      <c r="IO129" s="343"/>
      <c r="IP129" s="343"/>
      <c r="IQ129" s="260">
        <f t="shared" ref="IQ129:IQ139" si="817">SUM(IP129,IL129,IH129,ID129)</f>
        <v>0</v>
      </c>
      <c r="IR129" s="343"/>
      <c r="IS129" s="250">
        <f t="shared" si="484"/>
        <v>0</v>
      </c>
      <c r="IT129" s="242"/>
      <c r="IU129" s="242"/>
      <c r="IV129" s="246">
        <f t="shared" si="510"/>
        <v>0</v>
      </c>
      <c r="IW129" s="244"/>
      <c r="IX129" s="346"/>
      <c r="IY129" s="346"/>
      <c r="IZ129" s="247">
        <f t="shared" si="681"/>
        <v>0</v>
      </c>
      <c r="JA129" s="254">
        <f t="shared" si="682"/>
        <v>0</v>
      </c>
      <c r="JB129" s="254"/>
      <c r="JC129" s="254"/>
      <c r="JD129" s="254"/>
      <c r="JE129" s="247">
        <f t="shared" ref="JE129:JE139" si="818">SUM(JA129+JB129-JC129+JD129)</f>
        <v>0</v>
      </c>
      <c r="JF129" s="346"/>
      <c r="JG129" s="346"/>
      <c r="JH129" s="346"/>
      <c r="JI129" s="247">
        <f t="shared" ref="JI129:JI139" si="819">SUM(JF129:JH129)</f>
        <v>0</v>
      </c>
      <c r="JJ129" s="346"/>
      <c r="JK129" s="346"/>
      <c r="JL129" s="346"/>
      <c r="JM129" s="247">
        <f t="shared" ref="JM129:JM139" si="820">SUM(JJ129:JL129)</f>
        <v>0</v>
      </c>
      <c r="JN129" s="346"/>
      <c r="JO129" s="346"/>
      <c r="JP129" s="346"/>
      <c r="JQ129" s="347"/>
      <c r="JR129" s="346"/>
      <c r="JS129" s="346"/>
      <c r="JT129" s="346"/>
      <c r="JU129" s="346"/>
      <c r="JV129" s="261">
        <f t="shared" ref="JV129:JV139" si="821">SUM(JU129,JQ129,JM129,JI129)</f>
        <v>0</v>
      </c>
      <c r="JW129" s="563"/>
      <c r="JX129" s="592"/>
      <c r="JY129" s="593"/>
      <c r="JZ129" s="576"/>
      <c r="KA129" s="346"/>
      <c r="KB129" s="247">
        <f>SUM(JW129:KA129)</f>
        <v>0</v>
      </c>
      <c r="KC129" s="346"/>
      <c r="KD129" s="346"/>
      <c r="KE129" s="346"/>
      <c r="KF129" s="247">
        <f t="shared" ref="KF129:KF139" si="822">SUM(KC129:KE129)</f>
        <v>0</v>
      </c>
      <c r="KG129" s="346"/>
      <c r="KH129" s="346"/>
      <c r="KI129" s="346"/>
      <c r="KJ129" s="247">
        <f t="shared" ref="KJ129:KJ139" si="823">SUM(KG129:KI129)</f>
        <v>0</v>
      </c>
      <c r="KK129" s="346"/>
      <c r="KL129" s="346"/>
      <c r="KM129" s="346"/>
      <c r="KN129" s="346"/>
      <c r="KO129" s="262">
        <f t="shared" ref="KO129:KO139" si="824">SUM(KN129,KJ129,KF129,KB129)</f>
        <v>0</v>
      </c>
      <c r="KP129" s="346"/>
      <c r="KQ129" s="254">
        <f>JE129-JV129</f>
        <v>0</v>
      </c>
      <c r="KR129" s="347"/>
      <c r="KS129" s="348"/>
      <c r="KT129" s="211">
        <f>JV129-KO129</f>
        <v>0</v>
      </c>
      <c r="KU129" s="211"/>
      <c r="KV129" s="211"/>
      <c r="KW129" s="211"/>
      <c r="KX129" s="211"/>
      <c r="KY129" s="211"/>
      <c r="KZ129" s="211"/>
      <c r="LA129" s="211"/>
      <c r="LB129" s="211"/>
      <c r="LC129" s="211"/>
      <c r="LD129" s="211"/>
      <c r="LF129" s="109"/>
      <c r="LG129" s="109"/>
      <c r="LH129" s="194">
        <f t="shared" ref="LH129:LH139" si="825">SUM(LF129:LG129)</f>
        <v>0</v>
      </c>
      <c r="LI129" s="193">
        <f t="shared" ref="LI129:LI139" si="826">SUM(LH129)</f>
        <v>0</v>
      </c>
      <c r="LJ129" s="193"/>
      <c r="LK129" s="193"/>
      <c r="LL129" s="193"/>
      <c r="LM129" s="194">
        <f t="shared" ref="LM129:LM139" si="827">SUM(LI129+LJ129-LK129+LL129)</f>
        <v>0</v>
      </c>
      <c r="LN129" s="109"/>
      <c r="LO129" s="109"/>
      <c r="LP129" s="109"/>
      <c r="LQ129" s="194">
        <f t="shared" ref="LQ129:LQ135" si="828">SUM(LN129:LP129)</f>
        <v>0</v>
      </c>
      <c r="LR129" s="109"/>
      <c r="LS129" s="109"/>
      <c r="LT129" s="109"/>
      <c r="LU129" s="194">
        <f t="shared" ref="LU129:LU142" si="829">SUM(LR129:LT129)</f>
        <v>0</v>
      </c>
      <c r="LV129" s="109"/>
      <c r="LW129" s="109"/>
      <c r="LX129" s="109"/>
      <c r="LY129" s="194">
        <f t="shared" ref="LY129:LY139" si="830">SUM(LV129:LX129)</f>
        <v>0</v>
      </c>
      <c r="LZ129" s="109"/>
      <c r="MA129" s="109"/>
      <c r="MB129" s="109"/>
      <c r="MC129" s="109"/>
      <c r="MD129" s="121">
        <f t="shared" ref="MD129:MD139" si="831">SUM(MC129,LY129,LU129,LQ129)</f>
        <v>0</v>
      </c>
      <c r="ME129" s="109"/>
      <c r="MF129" s="109"/>
      <c r="MG129" s="109"/>
      <c r="MH129" s="194">
        <f t="shared" ref="MH129:MH135" si="832">SUM(ME129:MG129)</f>
        <v>0</v>
      </c>
      <c r="MI129" s="109"/>
      <c r="MJ129" s="109"/>
      <c r="MK129" s="109"/>
      <c r="ML129" s="194">
        <f t="shared" ref="ML129:ML139" si="833">SUM(MI129:MK129)</f>
        <v>0</v>
      </c>
      <c r="MM129" s="109"/>
      <c r="MN129" s="109"/>
      <c r="MO129" s="109"/>
      <c r="MP129" s="194">
        <f t="shared" ref="MP129:MP139" si="834">SUM(MM129:MO129)</f>
        <v>0</v>
      </c>
      <c r="MQ129" s="109"/>
      <c r="MR129" s="109"/>
      <c r="MS129" s="109"/>
      <c r="MT129" s="109"/>
      <c r="MU129" s="121">
        <f t="shared" ref="MU129:MU139" si="835">SUM(MT129,MP129,ML129,MH129)</f>
        <v>0</v>
      </c>
      <c r="MV129" s="109"/>
      <c r="MW129" s="193">
        <f t="shared" si="699"/>
        <v>0</v>
      </c>
      <c r="MX129" s="138"/>
      <c r="MY129" s="138"/>
      <c r="MZ129" s="115">
        <f t="shared" si="485"/>
        <v>0</v>
      </c>
      <c r="NB129" s="109"/>
      <c r="NC129" s="109"/>
      <c r="ND129" s="109"/>
      <c r="NE129" s="109"/>
      <c r="NF129" s="109"/>
      <c r="NG129" s="109"/>
      <c r="NH129" s="109"/>
      <c r="NI129" s="109"/>
      <c r="NJ129" s="109"/>
      <c r="NK129" s="109"/>
      <c r="NL129" s="109"/>
      <c r="NM129" s="194">
        <f t="shared" ref="NM129:NM135" si="836">SUM(NJ129:NL129)</f>
        <v>0</v>
      </c>
      <c r="NN129" s="109"/>
      <c r="NO129" s="109"/>
      <c r="NP129" s="109"/>
      <c r="NQ129" s="194">
        <f t="shared" ref="NQ129:NQ135" si="837">SUM(NN129:NP129)</f>
        <v>0</v>
      </c>
      <c r="NR129" s="109"/>
      <c r="NS129" s="109"/>
      <c r="NT129" s="109"/>
      <c r="NU129" s="139"/>
      <c r="NV129" s="109"/>
      <c r="NW129" s="109"/>
      <c r="NX129" s="109"/>
      <c r="NY129" s="109"/>
      <c r="NZ129" s="121">
        <f t="shared" ref="NZ129:NZ139" si="838">SUM(NY129,NU129,NQ129,NM129)</f>
        <v>0</v>
      </c>
      <c r="OA129" s="109"/>
      <c r="OB129" s="109"/>
      <c r="OC129" s="109"/>
      <c r="OD129" s="194">
        <f t="shared" si="703"/>
        <v>0</v>
      </c>
      <c r="OE129" s="109"/>
      <c r="OF129" s="109"/>
      <c r="OG129" s="109"/>
      <c r="OH129" s="194">
        <f t="shared" ref="OH129:OH139" si="839">SUM(OE129:OG129)</f>
        <v>0</v>
      </c>
      <c r="OI129" s="109"/>
      <c r="OJ129" s="109"/>
      <c r="OK129" s="109"/>
      <c r="OL129" s="194">
        <f t="shared" ref="OL129:OL139" si="840">SUM(OI129:OK129)</f>
        <v>0</v>
      </c>
      <c r="OM129" s="109"/>
      <c r="ON129" s="109"/>
      <c r="OO129" s="109"/>
      <c r="OP129" s="194">
        <f t="shared" ref="OP129:OP139" si="841">SUM(OM129:OO129)</f>
        <v>0</v>
      </c>
      <c r="OQ129" s="122">
        <f t="shared" ref="OQ129:OQ139" si="842">SUM(OP129,OL129,OH129,OD129)</f>
        <v>0</v>
      </c>
      <c r="OR129" s="109"/>
      <c r="OS129" s="193">
        <f t="shared" si="456"/>
        <v>0</v>
      </c>
      <c r="OT129" s="138"/>
      <c r="OU129" s="138"/>
      <c r="OV129" s="115">
        <f t="shared" si="515"/>
        <v>0</v>
      </c>
      <c r="OX129" s="109"/>
      <c r="OY129" s="109"/>
      <c r="OZ129" s="109"/>
      <c r="PA129" s="109"/>
      <c r="PB129" s="109"/>
      <c r="PC129" s="109"/>
      <c r="PD129" s="109"/>
      <c r="PE129" s="109"/>
      <c r="PF129" s="109"/>
      <c r="PG129" s="109"/>
      <c r="PH129" s="109"/>
      <c r="PI129" s="194">
        <f t="shared" ref="PI129:PI135" si="843">SUM(PF129:PH129)</f>
        <v>0</v>
      </c>
      <c r="PJ129" s="109"/>
      <c r="PK129" s="109"/>
      <c r="PL129" s="109"/>
      <c r="PM129" s="194">
        <f t="shared" ref="PM129:PM135" si="844">SUM(PJ129:PL129)</f>
        <v>0</v>
      </c>
      <c r="PN129" s="109"/>
      <c r="PO129" s="109"/>
      <c r="PP129" s="109"/>
      <c r="PQ129" s="139"/>
      <c r="PR129" s="109"/>
      <c r="PS129" s="109"/>
      <c r="PT129" s="109"/>
      <c r="PU129" s="109"/>
      <c r="PV129" s="121">
        <f t="shared" ref="PV129:PV139" si="845">SUM(PU129,PQ129,PM129,PI129)</f>
        <v>0</v>
      </c>
      <c r="PW129" s="109"/>
      <c r="PX129" s="109"/>
      <c r="PY129" s="109"/>
      <c r="PZ129" s="194">
        <f t="shared" ref="PZ129:PZ135" si="846">SUM(PW129:PY129)</f>
        <v>0</v>
      </c>
      <c r="QA129" s="109"/>
      <c r="QB129" s="109"/>
      <c r="QC129" s="109"/>
      <c r="QD129" s="194">
        <f t="shared" ref="QD129:QD135" si="847">SUM(QA129:QC129)</f>
        <v>0</v>
      </c>
      <c r="QE129" s="109"/>
      <c r="QF129" s="109"/>
      <c r="QG129" s="109"/>
      <c r="QH129" s="194">
        <f t="shared" ref="QH129:QH139" si="848">SUM(QE129:QG129)</f>
        <v>0</v>
      </c>
      <c r="QI129" s="109"/>
      <c r="QJ129" s="109"/>
      <c r="QK129" s="109"/>
      <c r="QL129" s="109"/>
      <c r="QM129" s="122">
        <f t="shared" ref="QM129:QM139" si="849">SUM(QL129,QH129,QD129,PZ129)</f>
        <v>0</v>
      </c>
      <c r="QN129" s="109"/>
      <c r="QO129" s="193">
        <f t="shared" si="715"/>
        <v>0</v>
      </c>
      <c r="QP129" s="138"/>
      <c r="QQ129" s="138"/>
      <c r="QR129" s="115">
        <f t="shared" si="486"/>
        <v>0</v>
      </c>
      <c r="QT129" s="109"/>
      <c r="QU129" s="109"/>
      <c r="QV129" s="194">
        <f t="shared" ref="QV129:QV139" si="850">SUM(QT129:QU129)</f>
        <v>0</v>
      </c>
      <c r="QW129" s="193">
        <f t="shared" ref="QW129:QW139" si="851">QV129</f>
        <v>0</v>
      </c>
      <c r="QX129" s="193"/>
      <c r="QY129" s="193"/>
      <c r="QZ129" s="193"/>
      <c r="RA129" s="194">
        <f t="shared" ref="RA129:RA139" si="852">SUM(QW129:QZ129)</f>
        <v>0</v>
      </c>
      <c r="RB129" s="109"/>
      <c r="RC129" s="109"/>
      <c r="RD129" s="109"/>
      <c r="RE129" s="194">
        <f t="shared" ref="RE129:RE135" si="853">SUM(RB129:RD129)</f>
        <v>0</v>
      </c>
      <c r="RF129" s="109"/>
      <c r="RG129" s="109"/>
      <c r="RH129" s="109"/>
      <c r="RI129" s="194">
        <f t="shared" ref="RI129:RI135" si="854">SUM(RF129:RH129)</f>
        <v>0</v>
      </c>
      <c r="RJ129" s="109"/>
      <c r="RK129" s="109"/>
      <c r="RL129" s="109"/>
      <c r="RM129" s="139"/>
      <c r="RN129" s="109"/>
      <c r="RO129" s="109"/>
      <c r="RP129" s="109"/>
      <c r="RQ129" s="109"/>
      <c r="RR129" s="121">
        <f t="shared" ref="RR129:RR139" si="855">SUM(RQ129,RM129,RI129,RE129)</f>
        <v>0</v>
      </c>
      <c r="RS129" s="109"/>
      <c r="RT129" s="109"/>
      <c r="RU129" s="109"/>
      <c r="RV129" s="194">
        <f t="shared" ref="RV129:RV135" si="856">SUM(RS129:RU129)</f>
        <v>0</v>
      </c>
      <c r="RW129" s="109"/>
      <c r="RX129" s="109"/>
      <c r="RY129" s="109"/>
      <c r="RZ129" s="194">
        <f t="shared" ref="RZ129:RZ135" si="857">SUM(RW129:RY129)</f>
        <v>0</v>
      </c>
      <c r="SA129" s="109"/>
      <c r="SB129" s="109"/>
      <c r="SC129" s="109"/>
      <c r="SD129" s="194">
        <f t="shared" ref="SD129:SD139" si="858">SUM(SA129:SC129)</f>
        <v>0</v>
      </c>
      <c r="SE129" s="109"/>
      <c r="SF129" s="109"/>
      <c r="SG129" s="109"/>
      <c r="SH129" s="109"/>
      <c r="SI129" s="122">
        <f t="shared" ref="SI129:SI139" si="859">SUM(SH129,SD129,RZ129,RV129)</f>
        <v>0</v>
      </c>
      <c r="SJ129" s="109"/>
      <c r="SK129" s="193">
        <f t="shared" ref="SK129:SK139" si="860">RA129-RR129</f>
        <v>0</v>
      </c>
      <c r="SL129" s="138"/>
      <c r="SM129" s="138"/>
      <c r="SN129" s="115">
        <f t="shared" si="487"/>
        <v>0</v>
      </c>
      <c r="SP129" s="109"/>
      <c r="SQ129" s="109"/>
      <c r="SR129" s="194">
        <f t="shared" ref="SR129:SR139" si="861">SUM(SP129:SQ129)</f>
        <v>0</v>
      </c>
      <c r="SS129" s="193">
        <f t="shared" ref="SS129:SS139" si="862">SUM(SR129)</f>
        <v>0</v>
      </c>
      <c r="ST129" s="193"/>
      <c r="SU129" s="193"/>
      <c r="SV129" s="193"/>
      <c r="SW129" s="194">
        <f t="shared" ref="SW129:SW139" si="863">SUM(SS129+ST129-SU129+SV129)</f>
        <v>0</v>
      </c>
      <c r="SX129" s="109"/>
      <c r="SY129" s="109"/>
      <c r="SZ129" s="109"/>
      <c r="TA129" s="194">
        <f t="shared" ref="TA129:TA135" si="864">SUM(SX129:SZ129)</f>
        <v>0</v>
      </c>
      <c r="TB129" s="109"/>
      <c r="TC129" s="109"/>
      <c r="TD129" s="109"/>
      <c r="TE129" s="194">
        <f t="shared" ref="TE129:TE135" si="865">SUM(TB129:TD129)</f>
        <v>0</v>
      </c>
      <c r="TF129" s="109"/>
      <c r="TG129" s="109"/>
      <c r="TH129" s="109"/>
      <c r="TI129" s="139"/>
      <c r="TJ129" s="109"/>
      <c r="TK129" s="109"/>
      <c r="TL129" s="109"/>
      <c r="TM129" s="109"/>
      <c r="TN129" s="121">
        <f t="shared" ref="TN129:TN139" si="866">SUM(TM129,TI129,TE129,TA129)</f>
        <v>0</v>
      </c>
      <c r="TO129" s="109"/>
      <c r="TP129" s="109"/>
      <c r="TQ129" s="109"/>
      <c r="TR129" s="194">
        <f t="shared" si="729"/>
        <v>0</v>
      </c>
      <c r="TS129" s="109"/>
      <c r="TT129" s="109"/>
      <c r="TU129" s="109"/>
      <c r="TV129" s="194">
        <f t="shared" ref="TV129:TV139" si="867">SUM(TS129:TU129)</f>
        <v>0</v>
      </c>
      <c r="TW129" s="109"/>
      <c r="TX129" s="109"/>
      <c r="TY129" s="109"/>
      <c r="TZ129" s="194">
        <f t="shared" ref="TZ129:TZ139" si="868">SUM(TW129:TY129)</f>
        <v>0</v>
      </c>
      <c r="UA129" s="109"/>
      <c r="UB129" s="109"/>
      <c r="UC129" s="109"/>
      <c r="UD129" s="194">
        <f t="shared" ref="UD129:UD139" si="869">SUM(UA129:UC129)</f>
        <v>0</v>
      </c>
      <c r="UE129" s="122">
        <f t="shared" ref="UE129:UE139" si="870">SUM(UD129,TZ129,TV129,TR129)</f>
        <v>0</v>
      </c>
      <c r="UF129" s="109"/>
      <c r="UG129" s="193">
        <f t="shared" si="460"/>
        <v>0</v>
      </c>
      <c r="UH129" s="138"/>
      <c r="UI129" s="138"/>
      <c r="UJ129" s="138"/>
      <c r="UK129" s="115">
        <f t="shared" si="488"/>
        <v>0</v>
      </c>
      <c r="UL129" s="115">
        <f>CK129+EG129+GC129+HZ129+JV129+MD129+NZ129+PV129+RR129+TN129</f>
        <v>0</v>
      </c>
      <c r="UM129" s="115">
        <f>UL129-AF129</f>
        <v>0</v>
      </c>
      <c r="UN129" s="115">
        <f>DB129+EX129+GT129+IQ129+KO129+MU129+OQ129+QM129+SI129+UE129</f>
        <v>0</v>
      </c>
      <c r="UO129" s="115">
        <f>UN129-AW129</f>
        <v>0</v>
      </c>
      <c r="UP129" s="115"/>
      <c r="UQ129" s="115"/>
      <c r="UR129" s="115">
        <f>BU129+DQ129+FM129+HJ129+JF129+LN129+NJ129+PF129+RB129+SX129</f>
        <v>0</v>
      </c>
      <c r="US129" s="115">
        <f>UR129-P129</f>
        <v>0</v>
      </c>
      <c r="UT129" s="115"/>
      <c r="UU129" s="115"/>
      <c r="UV129" s="115"/>
      <c r="UW129" s="115"/>
      <c r="UX129" s="115"/>
      <c r="UY129" s="115"/>
      <c r="UZ129" s="115"/>
      <c r="VA129" s="115"/>
      <c r="VB129" s="193">
        <f>BM129+DI129+FE129+HB129+IX129+LF129+NB129+OX129+QT129+SP129</f>
        <v>0</v>
      </c>
      <c r="VC129" s="193">
        <f>BN129+DJ129+FF129+HC129+IY129+LG129+NC129+OY129+QU129+SQ129</f>
        <v>0</v>
      </c>
      <c r="VD129" s="194">
        <f t="shared" ref="VD129:VD140" si="871">VB129+VC129</f>
        <v>0</v>
      </c>
      <c r="VE129" s="193">
        <f t="shared" ref="VE129:VE138" si="872">SUM(VD129)</f>
        <v>0</v>
      </c>
      <c r="VF129" s="193"/>
      <c r="VG129" s="193"/>
      <c r="VH129" s="193"/>
      <c r="VI129" s="194">
        <f t="shared" ref="VI129:VI140" si="873">SUM(VE129+VF129-VG129+VH129)</f>
        <v>0</v>
      </c>
      <c r="VJ129" s="109"/>
      <c r="VK129" s="109"/>
      <c r="VL129" s="109"/>
      <c r="VM129" s="194">
        <f t="shared" ref="VM129:VM135" si="874">SUM(VJ129:VL129)</f>
        <v>0</v>
      </c>
      <c r="VN129" s="109"/>
      <c r="VO129" s="109"/>
      <c r="VP129" s="109"/>
      <c r="VQ129" s="194">
        <f t="shared" ref="VQ129:VQ135" si="875">SUM(VN129:VP129)</f>
        <v>0</v>
      </c>
      <c r="VR129" s="109"/>
      <c r="VS129" s="109"/>
      <c r="VT129" s="109"/>
      <c r="VU129" s="139"/>
      <c r="VV129" s="109"/>
      <c r="VW129" s="109"/>
      <c r="VX129" s="109"/>
      <c r="VY129" s="109"/>
      <c r="VZ129" s="121">
        <f t="shared" ref="VZ129:VZ139" si="876">SUM(VY129,VU129,VQ129,VM129)</f>
        <v>0</v>
      </c>
      <c r="WA129" s="109"/>
      <c r="WB129" s="109"/>
      <c r="WC129" s="109"/>
      <c r="WD129" s="194">
        <f t="shared" si="740"/>
        <v>0</v>
      </c>
      <c r="WE129" s="109"/>
      <c r="WF129" s="109"/>
      <c r="WG129" s="109"/>
      <c r="WH129" s="194">
        <f t="shared" ref="WH129:WH139" si="877">SUM(WE129:WG129)</f>
        <v>0</v>
      </c>
      <c r="WI129" s="109"/>
      <c r="WJ129" s="109"/>
      <c r="WK129" s="109"/>
      <c r="WL129" s="194">
        <f t="shared" ref="WL129:WL139" si="878">SUM(WI129:WK129)</f>
        <v>0</v>
      </c>
      <c r="WM129" s="109"/>
      <c r="WN129" s="109"/>
      <c r="WO129" s="109"/>
      <c r="WP129" s="194">
        <f t="shared" ref="WP129:WP139" si="879">SUM(WM129:WO129)</f>
        <v>0</v>
      </c>
      <c r="WQ129" s="122">
        <f t="shared" ref="WQ129:WQ139" si="880">SUM(WP129,WL129,WH129,WD129)</f>
        <v>0</v>
      </c>
      <c r="WR129" s="112"/>
      <c r="WS129" s="112"/>
      <c r="WT129" s="138"/>
      <c r="WU129" s="138"/>
      <c r="WV129" s="115">
        <f t="shared" si="526"/>
        <v>0</v>
      </c>
      <c r="WY129" s="115">
        <f>VI129-BT129-DP129-FL129-HI129-JE129-LM129-NI129-PE129-RA129-SW129</f>
        <v>0</v>
      </c>
      <c r="WZ129" s="115">
        <f>VD129-BO129-DK129-FG129-HD129-IZ129-LH129-ND129-OZ129-QV129-SR129</f>
        <v>0</v>
      </c>
    </row>
    <row r="130" spans="1:624" s="116" customFormat="1" ht="13.5" hidden="1" x14ac:dyDescent="0.25">
      <c r="A130" s="444"/>
      <c r="B130" s="453" t="s">
        <v>230</v>
      </c>
      <c r="C130" s="415"/>
      <c r="D130" s="415"/>
      <c r="E130" s="415"/>
      <c r="F130" s="249"/>
      <c r="G130" s="334"/>
      <c r="H130" s="250">
        <f>BM130+DI130+FE130+HB130+IX130+LF130+NB130+OX130+QT130+SP130</f>
        <v>0</v>
      </c>
      <c r="I130" s="250">
        <f>BN130+DJ130+FF130+HC130+IY130+LG130+NC130+OY130+QU130+SQ130</f>
        <v>0</v>
      </c>
      <c r="J130" s="238">
        <f t="shared" si="774"/>
        <v>0</v>
      </c>
      <c r="K130" s="250">
        <f t="shared" si="775"/>
        <v>0</v>
      </c>
      <c r="L130" s="343"/>
      <c r="M130" s="343"/>
      <c r="N130" s="343"/>
      <c r="O130" s="238">
        <f t="shared" si="538"/>
        <v>0</v>
      </c>
      <c r="P130" s="250">
        <f>BU130+DQ130+FM130+HJ130+JF130+LN130+NJ130+PF130+RB130+SX130</f>
        <v>0</v>
      </c>
      <c r="Q130" s="250">
        <f>BV130+DR130+FN130+HK130+JG130+LO130+NK130+PG130+RC130+SY130</f>
        <v>0</v>
      </c>
      <c r="R130" s="250">
        <f>BW130+DS130+FO130+HL130+JH130+LP130+NL130+PH130+RD130+SZ130</f>
        <v>0</v>
      </c>
      <c r="S130" s="238">
        <f t="shared" si="776"/>
        <v>0</v>
      </c>
      <c r="T130" s="250">
        <f>BY130+DU130+FQ130+HN130+JJ130+LR130+NN130+PJ130+RF130+TB130</f>
        <v>0</v>
      </c>
      <c r="U130" s="250">
        <f>BZ130+DV130+FR130+HO130+JK130+LS130+NO130+PK130+RG130+TC130</f>
        <v>0</v>
      </c>
      <c r="V130" s="250">
        <f>CA130+DW130+FS130+HP130+JL130+LT130+NP130+PL130+RH130+TD130</f>
        <v>0</v>
      </c>
      <c r="W130" s="238">
        <f t="shared" si="777"/>
        <v>0</v>
      </c>
      <c r="X130" s="250">
        <f>CC130+DY130+FU130+HR130+JN130+LV130+NR130+PN130+RJ130+TF130</f>
        <v>0</v>
      </c>
      <c r="Y130" s="250">
        <f>CD130+DZ130+FV130+HS130+JO130+LW130+NS130+PO130+RK130+TG130</f>
        <v>0</v>
      </c>
      <c r="Z130" s="250">
        <f>CE130+EA130+FW130+HT130+JP130+LX130+NT130+PP130+RL130+TH130</f>
        <v>0</v>
      </c>
      <c r="AA130" s="238">
        <f t="shared" si="778"/>
        <v>0</v>
      </c>
      <c r="AB130" s="250">
        <f>CG130+EC130+FY130+HV130+JR130+LZ130+NV130+PR130+RN130+TJ130</f>
        <v>0</v>
      </c>
      <c r="AC130" s="250">
        <f>CH130+ED130+FZ130+HW130+JS130+MA130+NW130+PS130+RO130+TK130</f>
        <v>0</v>
      </c>
      <c r="AD130" s="250">
        <f>CI130+EE130+GA130+HX130+JT130+MB130+NX130+PT130+RP130+TL130</f>
        <v>0</v>
      </c>
      <c r="AE130" s="250">
        <f t="shared" si="779"/>
        <v>0</v>
      </c>
      <c r="AF130" s="238">
        <f t="shared" si="527"/>
        <v>0</v>
      </c>
      <c r="AG130" s="250">
        <f>CL130+EH130+GD130+IA130+JW130+ME130+OA130+PW130+RS130+TO130</f>
        <v>0</v>
      </c>
      <c r="AH130" s="250">
        <f>CM130+EI130+GE130+IB130+JZ130+MF130+OB130+PX130+RT130+TP130</f>
        <v>0</v>
      </c>
      <c r="AI130" s="250">
        <f>CN130+EJ130+GF130+IC130+KA130+MG130+OC130+PY130+RU130+TQ130</f>
        <v>0</v>
      </c>
      <c r="AJ130" s="238">
        <f t="shared" si="780"/>
        <v>0</v>
      </c>
      <c r="AK130" s="250">
        <f>CP130+EL130+GH130+IE130+KC130+MI130+OE130+QA130+RW130+TS130</f>
        <v>0</v>
      </c>
      <c r="AL130" s="250">
        <f>CQ130+EM130+GI130+IF130+KD130+MJ130+OF130+QB130+RX130+TT130</f>
        <v>0</v>
      </c>
      <c r="AM130" s="250">
        <f>CR130+EN130+GJ130+IG130+KE130+MK130+OG130+QC130+RY130+TU130</f>
        <v>0</v>
      </c>
      <c r="AN130" s="238">
        <f t="shared" si="781"/>
        <v>0</v>
      </c>
      <c r="AO130" s="250">
        <f>CT130+EP130+GL130+II130+KG130+MM130+OI130+QE130+SA130+TW130</f>
        <v>0</v>
      </c>
      <c r="AP130" s="250">
        <f>CU130+EQ130+GM130+IJ130+KH130+MN130+OJ130+QF130+SB130+TX130</f>
        <v>0</v>
      </c>
      <c r="AQ130" s="250">
        <f>CV130+ER130+GN130+IK130+KI130+MO130+OK130+QG130+SC130+TY130</f>
        <v>0</v>
      </c>
      <c r="AR130" s="238">
        <f t="shared" si="782"/>
        <v>0</v>
      </c>
      <c r="AS130" s="250">
        <f>CX130+ET130+GP130+IM130+KK130+MQ130+OM130+QI130+SE130+UA130</f>
        <v>0</v>
      </c>
      <c r="AT130" s="250">
        <f>CY130+EU130+GQ130+IN130+KL130+MR130+ON130+QJ130+SF130+UB130</f>
        <v>0</v>
      </c>
      <c r="AU130" s="250">
        <f>CZ130+EV130+GR130+IO130+KM130+MS130+OO130+QK130+SG130+UC130</f>
        <v>0</v>
      </c>
      <c r="AV130" s="238">
        <f t="shared" si="783"/>
        <v>0</v>
      </c>
      <c r="AW130" s="238">
        <f t="shared" si="784"/>
        <v>0</v>
      </c>
      <c r="AX130" s="250">
        <f t="shared" si="461"/>
        <v>0</v>
      </c>
      <c r="AY130" s="238">
        <f t="shared" si="529"/>
        <v>0</v>
      </c>
      <c r="AZ130" s="238">
        <f>DE130+FA130+GW130+IT130+KR130+MX130+OT130+QP130+SL130+UH130</f>
        <v>0</v>
      </c>
      <c r="BA130" s="238">
        <f>DF130+FB130+GX130+IU130+KS130+MY130+OU130+QQ130+SM130+UI130</f>
        <v>0</v>
      </c>
      <c r="BB130" s="239">
        <f>CK130+EG130+GC130+HZ130+JV130+MD130+NZ130+PV130+RR130+TN130</f>
        <v>0</v>
      </c>
      <c r="BC130" s="239">
        <f t="shared" si="450"/>
        <v>0</v>
      </c>
      <c r="BD130" s="238">
        <f>AZ130-DE130-FA130-GW130-IT130-KR130-MX130-OT130-QP130-SL130-UH130</f>
        <v>0</v>
      </c>
      <c r="BE130" s="240"/>
      <c r="BF130" s="241">
        <f t="shared" si="449"/>
        <v>0</v>
      </c>
      <c r="BG130" s="241">
        <f t="shared" si="451"/>
        <v>0</v>
      </c>
      <c r="BH130" s="242"/>
      <c r="BI130" s="242"/>
      <c r="BJ130" s="241"/>
      <c r="BK130" s="344"/>
      <c r="BL130" s="251">
        <f>DI130+FE130+HB130+IX130+LF130+NB130+OX130+QT130+SP130</f>
        <v>0</v>
      </c>
      <c r="BM130" s="344"/>
      <c r="BN130" s="344"/>
      <c r="BO130" s="238">
        <f t="shared" si="785"/>
        <v>0</v>
      </c>
      <c r="BP130" s="251">
        <f t="shared" si="786"/>
        <v>0</v>
      </c>
      <c r="BQ130" s="251"/>
      <c r="BR130" s="251"/>
      <c r="BS130" s="251"/>
      <c r="BT130" s="238">
        <f t="shared" si="787"/>
        <v>0</v>
      </c>
      <c r="BU130" s="344"/>
      <c r="BV130" s="344"/>
      <c r="BW130" s="344"/>
      <c r="BX130" s="238">
        <f t="shared" si="650"/>
        <v>0</v>
      </c>
      <c r="BY130" s="344"/>
      <c r="BZ130" s="344"/>
      <c r="CA130" s="344"/>
      <c r="CB130" s="238">
        <f t="shared" si="463"/>
        <v>0</v>
      </c>
      <c r="CC130" s="344"/>
      <c r="CD130" s="344"/>
      <c r="CE130" s="344"/>
      <c r="CF130" s="238">
        <f t="shared" si="788"/>
        <v>0</v>
      </c>
      <c r="CG130" s="344"/>
      <c r="CH130" s="344"/>
      <c r="CI130" s="344"/>
      <c r="CJ130" s="344"/>
      <c r="CK130" s="238">
        <f t="shared" ref="CK130:CK141" si="881">SUM(CJ130,CF130,CB130,BX130)</f>
        <v>0</v>
      </c>
      <c r="CL130" s="344"/>
      <c r="CM130" s="344"/>
      <c r="CN130" s="344"/>
      <c r="CO130" s="238">
        <f t="shared" si="789"/>
        <v>0</v>
      </c>
      <c r="CP130" s="344"/>
      <c r="CQ130" s="344"/>
      <c r="CR130" s="344"/>
      <c r="CS130" s="238">
        <f t="shared" si="790"/>
        <v>0</v>
      </c>
      <c r="CT130" s="344"/>
      <c r="CU130" s="344"/>
      <c r="CV130" s="344"/>
      <c r="CW130" s="345"/>
      <c r="CX130" s="344"/>
      <c r="CY130" s="344"/>
      <c r="CZ130" s="344"/>
      <c r="DA130" s="344"/>
      <c r="DB130" s="238">
        <f t="shared" si="791"/>
        <v>0</v>
      </c>
      <c r="DC130" s="344"/>
      <c r="DD130" s="251">
        <f t="shared" si="792"/>
        <v>0</v>
      </c>
      <c r="DE130" s="242"/>
      <c r="DF130" s="242"/>
      <c r="DG130" s="243">
        <f t="shared" si="467"/>
        <v>0</v>
      </c>
      <c r="DH130" s="244"/>
      <c r="DI130" s="343"/>
      <c r="DJ130" s="343"/>
      <c r="DK130" s="250">
        <f t="shared" si="544"/>
        <v>0</v>
      </c>
      <c r="DL130" s="343"/>
      <c r="DM130" s="343"/>
      <c r="DN130" s="343"/>
      <c r="DO130" s="343"/>
      <c r="DP130" s="238">
        <f t="shared" si="546"/>
        <v>0</v>
      </c>
      <c r="DQ130" s="343"/>
      <c r="DR130" s="343"/>
      <c r="DS130" s="343"/>
      <c r="DT130" s="238">
        <f t="shared" si="793"/>
        <v>0</v>
      </c>
      <c r="DU130" s="343"/>
      <c r="DV130" s="343"/>
      <c r="DW130" s="343"/>
      <c r="DX130" s="238">
        <f t="shared" si="794"/>
        <v>0</v>
      </c>
      <c r="DY130" s="343"/>
      <c r="DZ130" s="343"/>
      <c r="EA130" s="343"/>
      <c r="EB130" s="345"/>
      <c r="EC130" s="343"/>
      <c r="ED130" s="343"/>
      <c r="EE130" s="343"/>
      <c r="EF130" s="343"/>
      <c r="EG130" s="259">
        <f t="shared" si="795"/>
        <v>0</v>
      </c>
      <c r="EH130" s="343"/>
      <c r="EI130" s="343"/>
      <c r="EJ130" s="343"/>
      <c r="EK130" s="238">
        <f t="shared" si="659"/>
        <v>0</v>
      </c>
      <c r="EL130" s="343"/>
      <c r="EM130" s="343"/>
      <c r="EN130" s="343"/>
      <c r="EO130" s="238">
        <f t="shared" si="796"/>
        <v>0</v>
      </c>
      <c r="EP130" s="343"/>
      <c r="EQ130" s="343"/>
      <c r="ER130" s="343"/>
      <c r="ES130" s="238">
        <f t="shared" si="797"/>
        <v>0</v>
      </c>
      <c r="ET130" s="343"/>
      <c r="EU130" s="343"/>
      <c r="EV130" s="343"/>
      <c r="EW130" s="238">
        <f t="shared" si="798"/>
        <v>0</v>
      </c>
      <c r="EX130" s="260">
        <f t="shared" si="799"/>
        <v>0</v>
      </c>
      <c r="EY130" s="343"/>
      <c r="EZ130" s="250">
        <f t="shared" si="473"/>
        <v>0</v>
      </c>
      <c r="FA130" s="242"/>
      <c r="FB130" s="242"/>
      <c r="FC130" s="246">
        <f t="shared" si="474"/>
        <v>0</v>
      </c>
      <c r="FD130" s="244"/>
      <c r="FE130" s="343"/>
      <c r="FF130" s="343"/>
      <c r="FG130" s="343"/>
      <c r="FH130" s="250">
        <f t="shared" si="800"/>
        <v>0</v>
      </c>
      <c r="FI130" s="250"/>
      <c r="FJ130" s="250"/>
      <c r="FK130" s="250"/>
      <c r="FL130" s="238">
        <f t="shared" si="801"/>
        <v>0</v>
      </c>
      <c r="FM130" s="343"/>
      <c r="FN130" s="343"/>
      <c r="FO130" s="343"/>
      <c r="FP130" s="238">
        <f t="shared" si="802"/>
        <v>0</v>
      </c>
      <c r="FQ130" s="343"/>
      <c r="FR130" s="343"/>
      <c r="FS130" s="343"/>
      <c r="FT130" s="238">
        <f t="shared" si="803"/>
        <v>0</v>
      </c>
      <c r="FU130" s="343"/>
      <c r="FV130" s="343"/>
      <c r="FW130" s="343"/>
      <c r="FX130" s="238">
        <f t="shared" si="804"/>
        <v>0</v>
      </c>
      <c r="FY130" s="343"/>
      <c r="FZ130" s="343"/>
      <c r="GA130" s="343"/>
      <c r="GB130" s="343"/>
      <c r="GC130" s="259">
        <f t="shared" si="805"/>
        <v>0</v>
      </c>
      <c r="GD130" s="343"/>
      <c r="GE130" s="343"/>
      <c r="GF130" s="343"/>
      <c r="GG130" s="238">
        <f t="shared" si="669"/>
        <v>0</v>
      </c>
      <c r="GH130" s="343"/>
      <c r="GI130" s="343"/>
      <c r="GJ130" s="343"/>
      <c r="GK130" s="238">
        <f t="shared" si="806"/>
        <v>0</v>
      </c>
      <c r="GL130" s="343"/>
      <c r="GM130" s="343"/>
      <c r="GN130" s="343"/>
      <c r="GO130" s="238">
        <f t="shared" si="807"/>
        <v>0</v>
      </c>
      <c r="GP130" s="343"/>
      <c r="GQ130" s="343"/>
      <c r="GR130" s="343"/>
      <c r="GS130" s="238">
        <f t="shared" si="808"/>
        <v>0</v>
      </c>
      <c r="GT130" s="260">
        <f t="shared" si="809"/>
        <v>0</v>
      </c>
      <c r="GU130" s="343"/>
      <c r="GV130" s="250">
        <f t="shared" si="479"/>
        <v>0</v>
      </c>
      <c r="GW130" s="242"/>
      <c r="GX130" s="242"/>
      <c r="GY130" s="246">
        <f t="shared" si="480"/>
        <v>0</v>
      </c>
      <c r="GZ130" s="244"/>
      <c r="HA130" s="244"/>
      <c r="HB130" s="343"/>
      <c r="HC130" s="343"/>
      <c r="HD130" s="250">
        <f t="shared" si="810"/>
        <v>0</v>
      </c>
      <c r="HE130" s="250">
        <f t="shared" si="811"/>
        <v>0</v>
      </c>
      <c r="HF130" s="343"/>
      <c r="HG130" s="343"/>
      <c r="HH130" s="238"/>
      <c r="HI130" s="345"/>
      <c r="HJ130" s="343"/>
      <c r="HK130" s="343"/>
      <c r="HL130" s="343"/>
      <c r="HM130" s="238">
        <f t="shared" si="812"/>
        <v>0</v>
      </c>
      <c r="HN130" s="343"/>
      <c r="HO130" s="343"/>
      <c r="HP130" s="343"/>
      <c r="HQ130" s="238">
        <f t="shared" si="813"/>
        <v>0</v>
      </c>
      <c r="HR130" s="343"/>
      <c r="HS130" s="343"/>
      <c r="HT130" s="343"/>
      <c r="HU130" s="345"/>
      <c r="HV130" s="343"/>
      <c r="HW130" s="343"/>
      <c r="HX130" s="343"/>
      <c r="HY130" s="343"/>
      <c r="HZ130" s="259">
        <f t="shared" si="814"/>
        <v>0</v>
      </c>
      <c r="IA130" s="343"/>
      <c r="IB130" s="343"/>
      <c r="IC130" s="343"/>
      <c r="ID130" s="238">
        <f t="shared" si="677"/>
        <v>0</v>
      </c>
      <c r="IE130" s="343"/>
      <c r="IF130" s="343"/>
      <c r="IG130" s="343"/>
      <c r="IH130" s="238">
        <f t="shared" si="815"/>
        <v>0</v>
      </c>
      <c r="II130" s="343"/>
      <c r="IJ130" s="343"/>
      <c r="IK130" s="343"/>
      <c r="IL130" s="238">
        <f t="shared" si="816"/>
        <v>0</v>
      </c>
      <c r="IM130" s="343"/>
      <c r="IN130" s="343"/>
      <c r="IO130" s="343"/>
      <c r="IP130" s="343"/>
      <c r="IQ130" s="260">
        <f t="shared" si="817"/>
        <v>0</v>
      </c>
      <c r="IR130" s="343"/>
      <c r="IS130" s="250">
        <f t="shared" si="484"/>
        <v>0</v>
      </c>
      <c r="IT130" s="242"/>
      <c r="IU130" s="242"/>
      <c r="IV130" s="246">
        <f t="shared" si="510"/>
        <v>0</v>
      </c>
      <c r="IW130" s="244"/>
      <c r="IX130" s="346"/>
      <c r="IY130" s="346"/>
      <c r="IZ130" s="247">
        <f t="shared" si="681"/>
        <v>0</v>
      </c>
      <c r="JA130" s="254">
        <f t="shared" si="682"/>
        <v>0</v>
      </c>
      <c r="JB130" s="254"/>
      <c r="JC130" s="254"/>
      <c r="JD130" s="254"/>
      <c r="JE130" s="247">
        <f t="shared" si="818"/>
        <v>0</v>
      </c>
      <c r="JF130" s="346"/>
      <c r="JG130" s="346"/>
      <c r="JH130" s="346"/>
      <c r="JI130" s="247">
        <f t="shared" si="819"/>
        <v>0</v>
      </c>
      <c r="JJ130" s="346"/>
      <c r="JK130" s="346"/>
      <c r="JL130" s="346"/>
      <c r="JM130" s="247">
        <f t="shared" si="820"/>
        <v>0</v>
      </c>
      <c r="JN130" s="346"/>
      <c r="JO130" s="346"/>
      <c r="JP130" s="346"/>
      <c r="JQ130" s="347"/>
      <c r="JR130" s="346"/>
      <c r="JS130" s="346"/>
      <c r="JT130" s="346"/>
      <c r="JU130" s="346"/>
      <c r="JV130" s="261">
        <f t="shared" si="821"/>
        <v>0</v>
      </c>
      <c r="JW130" s="563"/>
      <c r="JX130" s="592"/>
      <c r="JY130" s="593"/>
      <c r="JZ130" s="576"/>
      <c r="KA130" s="346"/>
      <c r="KB130" s="247">
        <f>SUM(JW130:KA130)</f>
        <v>0</v>
      </c>
      <c r="KC130" s="346"/>
      <c r="KD130" s="346"/>
      <c r="KE130" s="346"/>
      <c r="KF130" s="247">
        <f t="shared" si="822"/>
        <v>0</v>
      </c>
      <c r="KG130" s="346"/>
      <c r="KH130" s="346"/>
      <c r="KI130" s="346"/>
      <c r="KJ130" s="247">
        <f t="shared" si="823"/>
        <v>0</v>
      </c>
      <c r="KK130" s="346"/>
      <c r="KL130" s="346"/>
      <c r="KM130" s="346"/>
      <c r="KN130" s="346"/>
      <c r="KO130" s="262">
        <f t="shared" si="824"/>
        <v>0</v>
      </c>
      <c r="KP130" s="346"/>
      <c r="KQ130" s="254">
        <f>JE130-JV130</f>
        <v>0</v>
      </c>
      <c r="KR130" s="347"/>
      <c r="KS130" s="348"/>
      <c r="KT130" s="211">
        <f>JV130-KO130</f>
        <v>0</v>
      </c>
      <c r="KU130" s="211"/>
      <c r="KV130" s="211"/>
      <c r="KW130" s="211"/>
      <c r="KX130" s="211"/>
      <c r="KY130" s="211"/>
      <c r="KZ130" s="211"/>
      <c r="LA130" s="211"/>
      <c r="LB130" s="211"/>
      <c r="LC130" s="211"/>
      <c r="LD130" s="211"/>
      <c r="LF130" s="109"/>
      <c r="LG130" s="109"/>
      <c r="LH130" s="194">
        <f t="shared" si="825"/>
        <v>0</v>
      </c>
      <c r="LI130" s="193">
        <f t="shared" si="826"/>
        <v>0</v>
      </c>
      <c r="LJ130" s="193"/>
      <c r="LK130" s="193"/>
      <c r="LL130" s="193"/>
      <c r="LM130" s="194">
        <f t="shared" si="827"/>
        <v>0</v>
      </c>
      <c r="LN130" s="109"/>
      <c r="LO130" s="109"/>
      <c r="LP130" s="109"/>
      <c r="LQ130" s="194">
        <f t="shared" si="828"/>
        <v>0</v>
      </c>
      <c r="LR130" s="109"/>
      <c r="LS130" s="109"/>
      <c r="LT130" s="109"/>
      <c r="LU130" s="194">
        <f t="shared" si="829"/>
        <v>0</v>
      </c>
      <c r="LV130" s="109"/>
      <c r="LW130" s="109"/>
      <c r="LX130" s="109"/>
      <c r="LY130" s="194">
        <f t="shared" si="830"/>
        <v>0</v>
      </c>
      <c r="LZ130" s="109"/>
      <c r="MA130" s="109"/>
      <c r="MB130" s="109"/>
      <c r="MC130" s="109"/>
      <c r="MD130" s="121">
        <f t="shared" si="831"/>
        <v>0</v>
      </c>
      <c r="ME130" s="109"/>
      <c r="MF130" s="109"/>
      <c r="MG130" s="109"/>
      <c r="MH130" s="194">
        <f t="shared" si="832"/>
        <v>0</v>
      </c>
      <c r="MI130" s="109"/>
      <c r="MJ130" s="109"/>
      <c r="MK130" s="109"/>
      <c r="ML130" s="194">
        <f t="shared" si="833"/>
        <v>0</v>
      </c>
      <c r="MM130" s="109"/>
      <c r="MN130" s="109"/>
      <c r="MO130" s="109"/>
      <c r="MP130" s="194">
        <f t="shared" si="834"/>
        <v>0</v>
      </c>
      <c r="MQ130" s="109"/>
      <c r="MR130" s="109"/>
      <c r="MS130" s="109"/>
      <c r="MT130" s="109"/>
      <c r="MU130" s="121">
        <f t="shared" si="835"/>
        <v>0</v>
      </c>
      <c r="MV130" s="109"/>
      <c r="MW130" s="193">
        <f t="shared" si="699"/>
        <v>0</v>
      </c>
      <c r="MX130" s="138"/>
      <c r="MY130" s="138"/>
      <c r="MZ130" s="115">
        <f t="shared" si="485"/>
        <v>0</v>
      </c>
      <c r="NB130" s="109"/>
      <c r="NC130" s="109"/>
      <c r="ND130" s="109"/>
      <c r="NE130" s="109"/>
      <c r="NF130" s="109"/>
      <c r="NG130" s="109"/>
      <c r="NH130" s="109"/>
      <c r="NI130" s="109"/>
      <c r="NJ130" s="109"/>
      <c r="NK130" s="109"/>
      <c r="NL130" s="109"/>
      <c r="NM130" s="194">
        <f t="shared" si="836"/>
        <v>0</v>
      </c>
      <c r="NN130" s="109"/>
      <c r="NO130" s="109"/>
      <c r="NP130" s="109"/>
      <c r="NQ130" s="194">
        <f t="shared" si="837"/>
        <v>0</v>
      </c>
      <c r="NR130" s="109"/>
      <c r="NS130" s="109"/>
      <c r="NT130" s="109"/>
      <c r="NU130" s="139"/>
      <c r="NV130" s="109"/>
      <c r="NW130" s="109"/>
      <c r="NX130" s="109"/>
      <c r="NY130" s="109"/>
      <c r="NZ130" s="121">
        <f t="shared" si="838"/>
        <v>0</v>
      </c>
      <c r="OA130" s="109"/>
      <c r="OB130" s="109"/>
      <c r="OC130" s="109"/>
      <c r="OD130" s="194">
        <f t="shared" si="703"/>
        <v>0</v>
      </c>
      <c r="OE130" s="109"/>
      <c r="OF130" s="109"/>
      <c r="OG130" s="109"/>
      <c r="OH130" s="194">
        <f t="shared" si="839"/>
        <v>0</v>
      </c>
      <c r="OI130" s="109"/>
      <c r="OJ130" s="109"/>
      <c r="OK130" s="109"/>
      <c r="OL130" s="194">
        <f t="shared" si="840"/>
        <v>0</v>
      </c>
      <c r="OM130" s="109"/>
      <c r="ON130" s="109"/>
      <c r="OO130" s="109"/>
      <c r="OP130" s="194">
        <f t="shared" si="841"/>
        <v>0</v>
      </c>
      <c r="OQ130" s="122">
        <f t="shared" si="842"/>
        <v>0</v>
      </c>
      <c r="OR130" s="109"/>
      <c r="OS130" s="193">
        <f t="shared" si="456"/>
        <v>0</v>
      </c>
      <c r="OT130" s="138"/>
      <c r="OU130" s="138"/>
      <c r="OV130" s="115">
        <f t="shared" si="515"/>
        <v>0</v>
      </c>
      <c r="OX130" s="109"/>
      <c r="OY130" s="109"/>
      <c r="OZ130" s="109"/>
      <c r="PA130" s="109"/>
      <c r="PB130" s="109"/>
      <c r="PC130" s="109"/>
      <c r="PD130" s="109"/>
      <c r="PE130" s="109"/>
      <c r="PF130" s="109"/>
      <c r="PG130" s="109"/>
      <c r="PH130" s="109"/>
      <c r="PI130" s="194">
        <f t="shared" si="843"/>
        <v>0</v>
      </c>
      <c r="PJ130" s="109"/>
      <c r="PK130" s="109"/>
      <c r="PL130" s="109"/>
      <c r="PM130" s="194">
        <f t="shared" si="844"/>
        <v>0</v>
      </c>
      <c r="PN130" s="109"/>
      <c r="PO130" s="109"/>
      <c r="PP130" s="109"/>
      <c r="PQ130" s="139"/>
      <c r="PR130" s="109"/>
      <c r="PS130" s="109"/>
      <c r="PT130" s="109"/>
      <c r="PU130" s="109"/>
      <c r="PV130" s="121">
        <f t="shared" si="845"/>
        <v>0</v>
      </c>
      <c r="PW130" s="109"/>
      <c r="PX130" s="109"/>
      <c r="PY130" s="109"/>
      <c r="PZ130" s="194">
        <f t="shared" si="846"/>
        <v>0</v>
      </c>
      <c r="QA130" s="109"/>
      <c r="QB130" s="109"/>
      <c r="QC130" s="109"/>
      <c r="QD130" s="194">
        <f t="shared" si="847"/>
        <v>0</v>
      </c>
      <c r="QE130" s="109"/>
      <c r="QF130" s="109"/>
      <c r="QG130" s="109"/>
      <c r="QH130" s="194">
        <f t="shared" si="848"/>
        <v>0</v>
      </c>
      <c r="QI130" s="109"/>
      <c r="QJ130" s="109"/>
      <c r="QK130" s="109"/>
      <c r="QL130" s="109"/>
      <c r="QM130" s="122">
        <f t="shared" si="849"/>
        <v>0</v>
      </c>
      <c r="QN130" s="109"/>
      <c r="QO130" s="193">
        <f t="shared" si="715"/>
        <v>0</v>
      </c>
      <c r="QP130" s="138"/>
      <c r="QQ130" s="138"/>
      <c r="QR130" s="115">
        <f t="shared" si="486"/>
        <v>0</v>
      </c>
      <c r="QT130" s="109"/>
      <c r="QU130" s="109"/>
      <c r="QV130" s="194">
        <f t="shared" si="850"/>
        <v>0</v>
      </c>
      <c r="QW130" s="193">
        <f t="shared" si="851"/>
        <v>0</v>
      </c>
      <c r="QX130" s="193"/>
      <c r="QY130" s="193"/>
      <c r="QZ130" s="193"/>
      <c r="RA130" s="194">
        <f t="shared" si="852"/>
        <v>0</v>
      </c>
      <c r="RB130" s="109"/>
      <c r="RC130" s="109"/>
      <c r="RD130" s="109"/>
      <c r="RE130" s="194">
        <f t="shared" si="853"/>
        <v>0</v>
      </c>
      <c r="RF130" s="109"/>
      <c r="RG130" s="109"/>
      <c r="RH130" s="109"/>
      <c r="RI130" s="194">
        <f t="shared" si="854"/>
        <v>0</v>
      </c>
      <c r="RJ130" s="109"/>
      <c r="RK130" s="109"/>
      <c r="RL130" s="109"/>
      <c r="RM130" s="139"/>
      <c r="RN130" s="109"/>
      <c r="RO130" s="109"/>
      <c r="RP130" s="109"/>
      <c r="RQ130" s="109"/>
      <c r="RR130" s="121">
        <f t="shared" si="855"/>
        <v>0</v>
      </c>
      <c r="RS130" s="109"/>
      <c r="RT130" s="109"/>
      <c r="RU130" s="109"/>
      <c r="RV130" s="194">
        <f t="shared" si="856"/>
        <v>0</v>
      </c>
      <c r="RW130" s="109"/>
      <c r="RX130" s="109"/>
      <c r="RY130" s="109"/>
      <c r="RZ130" s="194">
        <f t="shared" si="857"/>
        <v>0</v>
      </c>
      <c r="SA130" s="109"/>
      <c r="SB130" s="109"/>
      <c r="SC130" s="109"/>
      <c r="SD130" s="194">
        <f t="shared" si="858"/>
        <v>0</v>
      </c>
      <c r="SE130" s="109"/>
      <c r="SF130" s="109"/>
      <c r="SG130" s="109"/>
      <c r="SH130" s="109"/>
      <c r="SI130" s="122">
        <f t="shared" si="859"/>
        <v>0</v>
      </c>
      <c r="SJ130" s="109"/>
      <c r="SK130" s="193">
        <f t="shared" si="860"/>
        <v>0</v>
      </c>
      <c r="SL130" s="138"/>
      <c r="SM130" s="138"/>
      <c r="SN130" s="115">
        <f t="shared" si="487"/>
        <v>0</v>
      </c>
      <c r="SP130" s="109"/>
      <c r="SQ130" s="109"/>
      <c r="SR130" s="194">
        <f t="shared" si="861"/>
        <v>0</v>
      </c>
      <c r="SS130" s="193">
        <f t="shared" si="862"/>
        <v>0</v>
      </c>
      <c r="ST130" s="193"/>
      <c r="SU130" s="193"/>
      <c r="SV130" s="193"/>
      <c r="SW130" s="194">
        <f t="shared" si="863"/>
        <v>0</v>
      </c>
      <c r="SX130" s="109"/>
      <c r="SY130" s="109"/>
      <c r="SZ130" s="109"/>
      <c r="TA130" s="194">
        <f t="shared" si="864"/>
        <v>0</v>
      </c>
      <c r="TB130" s="109"/>
      <c r="TC130" s="109"/>
      <c r="TD130" s="109"/>
      <c r="TE130" s="194">
        <f t="shared" si="865"/>
        <v>0</v>
      </c>
      <c r="TF130" s="109"/>
      <c r="TG130" s="109"/>
      <c r="TH130" s="109"/>
      <c r="TI130" s="139"/>
      <c r="TJ130" s="109"/>
      <c r="TK130" s="109"/>
      <c r="TL130" s="109"/>
      <c r="TM130" s="109"/>
      <c r="TN130" s="121">
        <f t="shared" si="866"/>
        <v>0</v>
      </c>
      <c r="TO130" s="109"/>
      <c r="TP130" s="109"/>
      <c r="TQ130" s="109"/>
      <c r="TR130" s="194">
        <f t="shared" si="729"/>
        <v>0</v>
      </c>
      <c r="TS130" s="109"/>
      <c r="TT130" s="109"/>
      <c r="TU130" s="109"/>
      <c r="TV130" s="194">
        <f t="shared" si="867"/>
        <v>0</v>
      </c>
      <c r="TW130" s="109"/>
      <c r="TX130" s="109"/>
      <c r="TY130" s="109"/>
      <c r="TZ130" s="194">
        <f t="shared" si="868"/>
        <v>0</v>
      </c>
      <c r="UA130" s="109"/>
      <c r="UB130" s="109"/>
      <c r="UC130" s="109"/>
      <c r="UD130" s="194">
        <f t="shared" si="869"/>
        <v>0</v>
      </c>
      <c r="UE130" s="122">
        <f t="shared" si="870"/>
        <v>0</v>
      </c>
      <c r="UF130" s="109"/>
      <c r="UG130" s="193">
        <f t="shared" si="460"/>
        <v>0</v>
      </c>
      <c r="UH130" s="138"/>
      <c r="UI130" s="138"/>
      <c r="UJ130" s="138"/>
      <c r="UK130" s="115">
        <f t="shared" si="488"/>
        <v>0</v>
      </c>
      <c r="UL130" s="115">
        <f>CK130+EG130+GC130+HZ130+JV130+MD130+NZ130+PV130+RR130+TN130</f>
        <v>0</v>
      </c>
      <c r="UM130" s="115">
        <f>UL130-AF130</f>
        <v>0</v>
      </c>
      <c r="UN130" s="115">
        <f>DB130+EX130+GT130+IQ130+KO130+MU130+OQ130+QM130+SI130+UE130</f>
        <v>0</v>
      </c>
      <c r="UO130" s="115">
        <f>UN130-AW130</f>
        <v>0</v>
      </c>
      <c r="UP130" s="115"/>
      <c r="UQ130" s="115"/>
      <c r="UR130" s="115">
        <f>BU130+DQ130+FM130+HJ130+JF130+LN130+NJ130+PF130+RB130+SX130</f>
        <v>0</v>
      </c>
      <c r="US130" s="115">
        <f>UR130-P130</f>
        <v>0</v>
      </c>
      <c r="UT130" s="115"/>
      <c r="UU130" s="115"/>
      <c r="UV130" s="115"/>
      <c r="UW130" s="115"/>
      <c r="UX130" s="115"/>
      <c r="UY130" s="115"/>
      <c r="UZ130" s="115"/>
      <c r="VA130" s="115"/>
      <c r="VB130" s="193">
        <f>BM130+DI130+FE130+HB130+IX130+LF130+NB130+OX130+QT130+SP130</f>
        <v>0</v>
      </c>
      <c r="VC130" s="193">
        <f>BN130+DJ130+FF130+HC130+IY130+LG130+NC130+OY130+QU130+SQ130</f>
        <v>0</v>
      </c>
      <c r="VD130" s="194">
        <f t="shared" si="871"/>
        <v>0</v>
      </c>
      <c r="VE130" s="193">
        <f t="shared" si="872"/>
        <v>0</v>
      </c>
      <c r="VF130" s="193"/>
      <c r="VG130" s="193"/>
      <c r="VH130" s="193"/>
      <c r="VI130" s="194">
        <f t="shared" si="873"/>
        <v>0</v>
      </c>
      <c r="VJ130" s="109"/>
      <c r="VK130" s="109"/>
      <c r="VL130" s="109"/>
      <c r="VM130" s="194">
        <f t="shared" si="874"/>
        <v>0</v>
      </c>
      <c r="VN130" s="109"/>
      <c r="VO130" s="109"/>
      <c r="VP130" s="109"/>
      <c r="VQ130" s="194">
        <f t="shared" si="875"/>
        <v>0</v>
      </c>
      <c r="VR130" s="109"/>
      <c r="VS130" s="109"/>
      <c r="VT130" s="109"/>
      <c r="VU130" s="139"/>
      <c r="VV130" s="109"/>
      <c r="VW130" s="109"/>
      <c r="VX130" s="109"/>
      <c r="VY130" s="109"/>
      <c r="VZ130" s="121">
        <f t="shared" si="876"/>
        <v>0</v>
      </c>
      <c r="WA130" s="109"/>
      <c r="WB130" s="109"/>
      <c r="WC130" s="109"/>
      <c r="WD130" s="194">
        <f t="shared" si="740"/>
        <v>0</v>
      </c>
      <c r="WE130" s="109"/>
      <c r="WF130" s="109"/>
      <c r="WG130" s="109"/>
      <c r="WH130" s="194">
        <f t="shared" si="877"/>
        <v>0</v>
      </c>
      <c r="WI130" s="109"/>
      <c r="WJ130" s="109"/>
      <c r="WK130" s="109"/>
      <c r="WL130" s="194">
        <f t="shared" si="878"/>
        <v>0</v>
      </c>
      <c r="WM130" s="109"/>
      <c r="WN130" s="109"/>
      <c r="WO130" s="109"/>
      <c r="WP130" s="194">
        <f t="shared" si="879"/>
        <v>0</v>
      </c>
      <c r="WQ130" s="122">
        <f t="shared" si="880"/>
        <v>0</v>
      </c>
      <c r="WR130" s="112"/>
      <c r="WS130" s="112"/>
      <c r="WT130" s="138"/>
      <c r="WU130" s="138"/>
      <c r="WV130" s="115">
        <f t="shared" si="526"/>
        <v>0</v>
      </c>
      <c r="WY130" s="115">
        <f>VI130-BT130-DP130-FL130-HI130-JE130-LM130-NI130-PE130-RA130-SW130</f>
        <v>0</v>
      </c>
      <c r="WZ130" s="115">
        <f>VD130-BO130-DK130-FG130-HD130-IZ130-LH130-ND130-OZ130-QV130-SR130</f>
        <v>0</v>
      </c>
    </row>
    <row r="131" spans="1:624" s="116" customFormat="1" ht="13.5" hidden="1" x14ac:dyDescent="0.25">
      <c r="A131" s="444"/>
      <c r="B131" s="453" t="s">
        <v>231</v>
      </c>
      <c r="C131" s="415"/>
      <c r="D131" s="415"/>
      <c r="E131" s="415"/>
      <c r="F131" s="249"/>
      <c r="G131" s="334"/>
      <c r="H131" s="250">
        <f>BM131+DI131+FE131+HB131+IX131+LF131+NB131+OX131+QT131+SP131</f>
        <v>0</v>
      </c>
      <c r="I131" s="250">
        <f>BN131+DJ131+FF131+HC131+IY131+LG131+NC131+OY131+QU131+SQ131</f>
        <v>0</v>
      </c>
      <c r="J131" s="238">
        <f t="shared" si="774"/>
        <v>0</v>
      </c>
      <c r="K131" s="250">
        <f t="shared" si="775"/>
        <v>0</v>
      </c>
      <c r="L131" s="343"/>
      <c r="M131" s="343"/>
      <c r="N131" s="343"/>
      <c r="O131" s="238">
        <f t="shared" si="538"/>
        <v>0</v>
      </c>
      <c r="P131" s="250">
        <f>BU131+DQ131+FM131+HJ131+JF131+LN131+NJ131+PF131+RB131+SX131</f>
        <v>0</v>
      </c>
      <c r="Q131" s="250">
        <f>BV131+DR131+FN131+HK131+JG131+LO131+NK131+PG131+RC131+SY131</f>
        <v>0</v>
      </c>
      <c r="R131" s="250">
        <f>BW131+DS131+FO131+HL131+JH131+LP131+NL131+PH131+RD131+SZ131</f>
        <v>0</v>
      </c>
      <c r="S131" s="238">
        <f t="shared" si="776"/>
        <v>0</v>
      </c>
      <c r="T131" s="250">
        <f>BY131+DU131+FQ131+HN131+JJ131+LR131+NN131+PJ131+RF131+TB131</f>
        <v>0</v>
      </c>
      <c r="U131" s="250">
        <f>BZ131+DV131+FR131+HO131+JK131+LS131+NO131+PK131+RG131+TC131</f>
        <v>0</v>
      </c>
      <c r="V131" s="250">
        <f>CA131+DW131+FS131+HP131+JL131+LT131+NP131+PL131+RH131+TD131</f>
        <v>0</v>
      </c>
      <c r="W131" s="238">
        <f t="shared" si="777"/>
        <v>0</v>
      </c>
      <c r="X131" s="250">
        <f>CC131+DY131+FU131+HR131+JN131+LV131+NR131+PN131+RJ131+TF131</f>
        <v>0</v>
      </c>
      <c r="Y131" s="250">
        <f>CD131+DZ131+FV131+HS131+JO131+LW131+NS131+PO131+RK131+TG131</f>
        <v>0</v>
      </c>
      <c r="Z131" s="250">
        <f>CE131+EA131+FW131+HT131+JP131+LX131+NT131+PP131+RL131+TH131</f>
        <v>0</v>
      </c>
      <c r="AA131" s="238">
        <f t="shared" si="778"/>
        <v>0</v>
      </c>
      <c r="AB131" s="250">
        <f>CG131+EC131+FY131+HV131+JR131+LZ131+NV131+PR131+RN131+TJ131</f>
        <v>0</v>
      </c>
      <c r="AC131" s="250">
        <f>CH131+ED131+FZ131+HW131+JS131+MA131+NW131+PS131+RO131+TK131</f>
        <v>0</v>
      </c>
      <c r="AD131" s="250">
        <f>CI131+EE131+GA131+HX131+JT131+MB131+NX131+PT131+RP131+TL131</f>
        <v>0</v>
      </c>
      <c r="AE131" s="250">
        <f t="shared" si="779"/>
        <v>0</v>
      </c>
      <c r="AF131" s="238">
        <f t="shared" si="527"/>
        <v>0</v>
      </c>
      <c r="AG131" s="250">
        <f>CL131+EH131+GD131+IA131+JW131+ME131+OA131+PW131+RS131+TO131</f>
        <v>0</v>
      </c>
      <c r="AH131" s="250">
        <f>CM131+EI131+GE131+IB131+JZ131+MF131+OB131+PX131+RT131+TP131</f>
        <v>0</v>
      </c>
      <c r="AI131" s="250">
        <f>CN131+EJ131+GF131+IC131+KA131+MG131+OC131+PY131+RU131+TQ131</f>
        <v>0</v>
      </c>
      <c r="AJ131" s="238">
        <f t="shared" si="780"/>
        <v>0</v>
      </c>
      <c r="AK131" s="250">
        <f>CP131+EL131+GH131+IE131+KC131+MI131+OE131+QA131+RW131+TS131</f>
        <v>0</v>
      </c>
      <c r="AL131" s="250">
        <f>CQ131+EM131+GI131+IF131+KD131+MJ131+OF131+QB131+RX131+TT131</f>
        <v>0</v>
      </c>
      <c r="AM131" s="250">
        <f>CR131+EN131+GJ131+IG131+KE131+MK131+OG131+QC131+RY131+TU131</f>
        <v>0</v>
      </c>
      <c r="AN131" s="238">
        <f t="shared" si="781"/>
        <v>0</v>
      </c>
      <c r="AO131" s="250">
        <f>CT131+EP131+GL131+II131+KG131+MM131+OI131+QE131+SA131+TW131</f>
        <v>0</v>
      </c>
      <c r="AP131" s="250">
        <f>CU131+EQ131+GM131+IJ131+KH131+MN131+OJ131+QF131+SB131+TX131</f>
        <v>0</v>
      </c>
      <c r="AQ131" s="250">
        <f>CV131+ER131+GN131+IK131+KI131+MO131+OK131+QG131+SC131+TY131</f>
        <v>0</v>
      </c>
      <c r="AR131" s="238">
        <f t="shared" si="782"/>
        <v>0</v>
      </c>
      <c r="AS131" s="250">
        <f>CX131+ET131+GP131+IM131+KK131+MQ131+OM131+QI131+SE131+UA131</f>
        <v>0</v>
      </c>
      <c r="AT131" s="250">
        <f>CY131+EU131+GQ131+IN131+KL131+MR131+ON131+QJ131+SF131+UB131</f>
        <v>0</v>
      </c>
      <c r="AU131" s="250">
        <f>CZ131+EV131+GR131+IO131+KM131+MS131+OO131+QK131+SG131+UC131</f>
        <v>0</v>
      </c>
      <c r="AV131" s="238">
        <f t="shared" si="783"/>
        <v>0</v>
      </c>
      <c r="AW131" s="238">
        <f t="shared" si="784"/>
        <v>0</v>
      </c>
      <c r="AX131" s="250">
        <f t="shared" si="461"/>
        <v>0</v>
      </c>
      <c r="AY131" s="238">
        <f t="shared" si="529"/>
        <v>0</v>
      </c>
      <c r="AZ131" s="238">
        <f>DE131+FA131+GW131+IT131+KR131+MX131+OT131+QP131+SL131+UH131</f>
        <v>0</v>
      </c>
      <c r="BA131" s="238">
        <f>DF131+FB131+GX131+IU131+KS131+MY131+OU131+QQ131+SM131+UI131</f>
        <v>0</v>
      </c>
      <c r="BB131" s="239">
        <f>CK131+EG131+GC131+HZ131+JV131+MD131+NZ131+PV131+RR131+TN131</f>
        <v>0</v>
      </c>
      <c r="BC131" s="239">
        <f t="shared" si="450"/>
        <v>0</v>
      </c>
      <c r="BD131" s="238">
        <f>AZ131-DE131-FA131-GW131-IT131-KR131-MX131-OT131-QP131-SL131-UH131</f>
        <v>0</v>
      </c>
      <c r="BE131" s="240"/>
      <c r="BF131" s="241">
        <f t="shared" si="449"/>
        <v>0</v>
      </c>
      <c r="BG131" s="241">
        <f t="shared" si="451"/>
        <v>0</v>
      </c>
      <c r="BH131" s="242"/>
      <c r="BI131" s="242"/>
      <c r="BJ131" s="241"/>
      <c r="BK131" s="344"/>
      <c r="BL131" s="251">
        <f>DI131+FE131+HB131+IX131+LF131+NB131+OX131+QT131+SP131</f>
        <v>0</v>
      </c>
      <c r="BM131" s="344"/>
      <c r="BN131" s="344"/>
      <c r="BO131" s="238">
        <f t="shared" si="785"/>
        <v>0</v>
      </c>
      <c r="BP131" s="251">
        <f t="shared" si="786"/>
        <v>0</v>
      </c>
      <c r="BQ131" s="251"/>
      <c r="BR131" s="251"/>
      <c r="BS131" s="251"/>
      <c r="BT131" s="238">
        <f t="shared" si="787"/>
        <v>0</v>
      </c>
      <c r="BU131" s="344"/>
      <c r="BV131" s="344"/>
      <c r="BW131" s="344"/>
      <c r="BX131" s="238">
        <f t="shared" si="650"/>
        <v>0</v>
      </c>
      <c r="BY131" s="344"/>
      <c r="BZ131" s="344"/>
      <c r="CA131" s="344"/>
      <c r="CB131" s="238">
        <f t="shared" si="463"/>
        <v>0</v>
      </c>
      <c r="CC131" s="344"/>
      <c r="CD131" s="344"/>
      <c r="CE131" s="344"/>
      <c r="CF131" s="238">
        <f t="shared" si="788"/>
        <v>0</v>
      </c>
      <c r="CG131" s="344"/>
      <c r="CH131" s="344"/>
      <c r="CI131" s="344"/>
      <c r="CJ131" s="344"/>
      <c r="CK131" s="238">
        <f t="shared" si="881"/>
        <v>0</v>
      </c>
      <c r="CL131" s="344"/>
      <c r="CM131" s="344"/>
      <c r="CN131" s="344"/>
      <c r="CO131" s="238">
        <f t="shared" si="789"/>
        <v>0</v>
      </c>
      <c r="CP131" s="344"/>
      <c r="CQ131" s="344"/>
      <c r="CR131" s="344"/>
      <c r="CS131" s="238">
        <f t="shared" si="790"/>
        <v>0</v>
      </c>
      <c r="CT131" s="344"/>
      <c r="CU131" s="344"/>
      <c r="CV131" s="344"/>
      <c r="CW131" s="345"/>
      <c r="CX131" s="344"/>
      <c r="CY131" s="344"/>
      <c r="CZ131" s="344"/>
      <c r="DA131" s="344"/>
      <c r="DB131" s="238">
        <f t="shared" si="791"/>
        <v>0</v>
      </c>
      <c r="DC131" s="344"/>
      <c r="DD131" s="251">
        <f t="shared" si="792"/>
        <v>0</v>
      </c>
      <c r="DE131" s="242"/>
      <c r="DF131" s="242"/>
      <c r="DG131" s="243">
        <f t="shared" si="467"/>
        <v>0</v>
      </c>
      <c r="DH131" s="244"/>
      <c r="DI131" s="343"/>
      <c r="DJ131" s="343"/>
      <c r="DK131" s="250">
        <f t="shared" si="544"/>
        <v>0</v>
      </c>
      <c r="DL131" s="343"/>
      <c r="DM131" s="343"/>
      <c r="DN131" s="343"/>
      <c r="DO131" s="343"/>
      <c r="DP131" s="238">
        <f t="shared" si="546"/>
        <v>0</v>
      </c>
      <c r="DQ131" s="343"/>
      <c r="DR131" s="343"/>
      <c r="DS131" s="343"/>
      <c r="DT131" s="238">
        <f t="shared" si="793"/>
        <v>0</v>
      </c>
      <c r="DU131" s="343"/>
      <c r="DV131" s="343"/>
      <c r="DW131" s="343"/>
      <c r="DX131" s="238">
        <f t="shared" si="794"/>
        <v>0</v>
      </c>
      <c r="DY131" s="343"/>
      <c r="DZ131" s="343"/>
      <c r="EA131" s="343"/>
      <c r="EB131" s="345"/>
      <c r="EC131" s="343"/>
      <c r="ED131" s="343"/>
      <c r="EE131" s="343"/>
      <c r="EF131" s="343"/>
      <c r="EG131" s="259">
        <f t="shared" si="795"/>
        <v>0</v>
      </c>
      <c r="EH131" s="343"/>
      <c r="EI131" s="343"/>
      <c r="EJ131" s="343"/>
      <c r="EK131" s="238">
        <f t="shared" si="659"/>
        <v>0</v>
      </c>
      <c r="EL131" s="343"/>
      <c r="EM131" s="343"/>
      <c r="EN131" s="343"/>
      <c r="EO131" s="238">
        <f t="shared" si="796"/>
        <v>0</v>
      </c>
      <c r="EP131" s="343"/>
      <c r="EQ131" s="343"/>
      <c r="ER131" s="343"/>
      <c r="ES131" s="238">
        <f t="shared" si="797"/>
        <v>0</v>
      </c>
      <c r="ET131" s="343"/>
      <c r="EU131" s="343"/>
      <c r="EV131" s="343"/>
      <c r="EW131" s="238">
        <f t="shared" si="798"/>
        <v>0</v>
      </c>
      <c r="EX131" s="260">
        <f t="shared" si="799"/>
        <v>0</v>
      </c>
      <c r="EY131" s="343"/>
      <c r="EZ131" s="250">
        <f t="shared" si="473"/>
        <v>0</v>
      </c>
      <c r="FA131" s="242"/>
      <c r="FB131" s="242"/>
      <c r="FC131" s="246">
        <f t="shared" si="474"/>
        <v>0</v>
      </c>
      <c r="FD131" s="244"/>
      <c r="FE131" s="343"/>
      <c r="FF131" s="343"/>
      <c r="FG131" s="343"/>
      <c r="FH131" s="250">
        <f t="shared" si="800"/>
        <v>0</v>
      </c>
      <c r="FI131" s="250"/>
      <c r="FJ131" s="250"/>
      <c r="FK131" s="250"/>
      <c r="FL131" s="238">
        <f t="shared" si="801"/>
        <v>0</v>
      </c>
      <c r="FM131" s="343"/>
      <c r="FN131" s="343"/>
      <c r="FO131" s="343"/>
      <c r="FP131" s="238">
        <f t="shared" si="802"/>
        <v>0</v>
      </c>
      <c r="FQ131" s="343"/>
      <c r="FR131" s="343"/>
      <c r="FS131" s="343"/>
      <c r="FT131" s="238">
        <f t="shared" si="803"/>
        <v>0</v>
      </c>
      <c r="FU131" s="343"/>
      <c r="FV131" s="343"/>
      <c r="FW131" s="343"/>
      <c r="FX131" s="238">
        <f t="shared" si="804"/>
        <v>0</v>
      </c>
      <c r="FY131" s="343"/>
      <c r="FZ131" s="343"/>
      <c r="GA131" s="343"/>
      <c r="GB131" s="343"/>
      <c r="GC131" s="259">
        <f t="shared" si="805"/>
        <v>0</v>
      </c>
      <c r="GD131" s="343"/>
      <c r="GE131" s="343"/>
      <c r="GF131" s="343"/>
      <c r="GG131" s="238">
        <f t="shared" si="669"/>
        <v>0</v>
      </c>
      <c r="GH131" s="343"/>
      <c r="GI131" s="343"/>
      <c r="GJ131" s="343"/>
      <c r="GK131" s="238">
        <f t="shared" si="806"/>
        <v>0</v>
      </c>
      <c r="GL131" s="343"/>
      <c r="GM131" s="343"/>
      <c r="GN131" s="343"/>
      <c r="GO131" s="238">
        <f t="shared" si="807"/>
        <v>0</v>
      </c>
      <c r="GP131" s="343"/>
      <c r="GQ131" s="343"/>
      <c r="GR131" s="343"/>
      <c r="GS131" s="238">
        <f t="shared" si="808"/>
        <v>0</v>
      </c>
      <c r="GT131" s="260">
        <f t="shared" si="809"/>
        <v>0</v>
      </c>
      <c r="GU131" s="343"/>
      <c r="GV131" s="250">
        <f t="shared" si="479"/>
        <v>0</v>
      </c>
      <c r="GW131" s="242"/>
      <c r="GX131" s="242"/>
      <c r="GY131" s="246">
        <f t="shared" si="480"/>
        <v>0</v>
      </c>
      <c r="GZ131" s="244"/>
      <c r="HA131" s="244"/>
      <c r="HB131" s="343"/>
      <c r="HC131" s="343"/>
      <c r="HD131" s="250">
        <f t="shared" si="810"/>
        <v>0</v>
      </c>
      <c r="HE131" s="250">
        <f t="shared" si="811"/>
        <v>0</v>
      </c>
      <c r="HF131" s="343"/>
      <c r="HG131" s="343"/>
      <c r="HH131" s="238"/>
      <c r="HI131" s="345"/>
      <c r="HJ131" s="343"/>
      <c r="HK131" s="343"/>
      <c r="HL131" s="343"/>
      <c r="HM131" s="238">
        <f t="shared" si="812"/>
        <v>0</v>
      </c>
      <c r="HN131" s="343"/>
      <c r="HO131" s="343"/>
      <c r="HP131" s="343"/>
      <c r="HQ131" s="238">
        <f t="shared" si="813"/>
        <v>0</v>
      </c>
      <c r="HR131" s="343"/>
      <c r="HS131" s="343"/>
      <c r="HT131" s="343"/>
      <c r="HU131" s="345"/>
      <c r="HV131" s="343"/>
      <c r="HW131" s="343"/>
      <c r="HX131" s="343"/>
      <c r="HY131" s="343"/>
      <c r="HZ131" s="259">
        <f t="shared" si="814"/>
        <v>0</v>
      </c>
      <c r="IA131" s="343"/>
      <c r="IB131" s="343"/>
      <c r="IC131" s="343"/>
      <c r="ID131" s="238">
        <f t="shared" si="677"/>
        <v>0</v>
      </c>
      <c r="IE131" s="343"/>
      <c r="IF131" s="343"/>
      <c r="IG131" s="343"/>
      <c r="IH131" s="238">
        <f t="shared" si="815"/>
        <v>0</v>
      </c>
      <c r="II131" s="343"/>
      <c r="IJ131" s="343"/>
      <c r="IK131" s="343"/>
      <c r="IL131" s="238">
        <f t="shared" si="816"/>
        <v>0</v>
      </c>
      <c r="IM131" s="343"/>
      <c r="IN131" s="343"/>
      <c r="IO131" s="343"/>
      <c r="IP131" s="343"/>
      <c r="IQ131" s="260">
        <f t="shared" si="817"/>
        <v>0</v>
      </c>
      <c r="IR131" s="343"/>
      <c r="IS131" s="250">
        <f t="shared" si="484"/>
        <v>0</v>
      </c>
      <c r="IT131" s="242"/>
      <c r="IU131" s="242"/>
      <c r="IV131" s="246">
        <f t="shared" si="510"/>
        <v>0</v>
      </c>
      <c r="IW131" s="244"/>
      <c r="IX131" s="346"/>
      <c r="IY131" s="346"/>
      <c r="IZ131" s="247">
        <f t="shared" si="681"/>
        <v>0</v>
      </c>
      <c r="JA131" s="254">
        <f t="shared" si="682"/>
        <v>0</v>
      </c>
      <c r="JB131" s="254"/>
      <c r="JC131" s="254"/>
      <c r="JD131" s="254"/>
      <c r="JE131" s="247">
        <f t="shared" si="818"/>
        <v>0</v>
      </c>
      <c r="JF131" s="346"/>
      <c r="JG131" s="346"/>
      <c r="JH131" s="346"/>
      <c r="JI131" s="247">
        <f t="shared" si="819"/>
        <v>0</v>
      </c>
      <c r="JJ131" s="346"/>
      <c r="JK131" s="346"/>
      <c r="JL131" s="346"/>
      <c r="JM131" s="247">
        <f t="shared" si="820"/>
        <v>0</v>
      </c>
      <c r="JN131" s="346"/>
      <c r="JO131" s="346"/>
      <c r="JP131" s="346"/>
      <c r="JQ131" s="347"/>
      <c r="JR131" s="346"/>
      <c r="JS131" s="346"/>
      <c r="JT131" s="346"/>
      <c r="JU131" s="346"/>
      <c r="JV131" s="261">
        <f t="shared" si="821"/>
        <v>0</v>
      </c>
      <c r="JW131" s="563"/>
      <c r="JX131" s="592"/>
      <c r="JY131" s="593"/>
      <c r="JZ131" s="576"/>
      <c r="KA131" s="346"/>
      <c r="KB131" s="247">
        <f>SUM(JW131:KA131)</f>
        <v>0</v>
      </c>
      <c r="KC131" s="346"/>
      <c r="KD131" s="346"/>
      <c r="KE131" s="346"/>
      <c r="KF131" s="247">
        <f t="shared" si="822"/>
        <v>0</v>
      </c>
      <c r="KG131" s="346"/>
      <c r="KH131" s="346"/>
      <c r="KI131" s="346"/>
      <c r="KJ131" s="247">
        <f t="shared" si="823"/>
        <v>0</v>
      </c>
      <c r="KK131" s="346"/>
      <c r="KL131" s="346"/>
      <c r="KM131" s="346"/>
      <c r="KN131" s="346"/>
      <c r="KO131" s="262">
        <f t="shared" si="824"/>
        <v>0</v>
      </c>
      <c r="KP131" s="346"/>
      <c r="KQ131" s="254">
        <f>JE131-JV131</f>
        <v>0</v>
      </c>
      <c r="KR131" s="347"/>
      <c r="KS131" s="348"/>
      <c r="KT131" s="211">
        <f>JV131-KO131</f>
        <v>0</v>
      </c>
      <c r="KU131" s="211"/>
      <c r="KV131" s="211"/>
      <c r="KW131" s="211"/>
      <c r="KX131" s="211"/>
      <c r="KY131" s="211"/>
      <c r="KZ131" s="211"/>
      <c r="LA131" s="211"/>
      <c r="LB131" s="211"/>
      <c r="LC131" s="211"/>
      <c r="LD131" s="211"/>
      <c r="LF131" s="109"/>
      <c r="LG131" s="109"/>
      <c r="LH131" s="194">
        <f t="shared" si="825"/>
        <v>0</v>
      </c>
      <c r="LI131" s="193">
        <f t="shared" si="826"/>
        <v>0</v>
      </c>
      <c r="LJ131" s="193"/>
      <c r="LK131" s="193"/>
      <c r="LL131" s="193"/>
      <c r="LM131" s="194">
        <f t="shared" si="827"/>
        <v>0</v>
      </c>
      <c r="LN131" s="109"/>
      <c r="LO131" s="109"/>
      <c r="LP131" s="109"/>
      <c r="LQ131" s="194">
        <f t="shared" si="828"/>
        <v>0</v>
      </c>
      <c r="LR131" s="109"/>
      <c r="LS131" s="109"/>
      <c r="LT131" s="109"/>
      <c r="LU131" s="194">
        <f t="shared" si="829"/>
        <v>0</v>
      </c>
      <c r="LV131" s="109"/>
      <c r="LW131" s="109"/>
      <c r="LX131" s="109"/>
      <c r="LY131" s="194">
        <f t="shared" si="830"/>
        <v>0</v>
      </c>
      <c r="LZ131" s="109"/>
      <c r="MA131" s="109"/>
      <c r="MB131" s="109"/>
      <c r="MC131" s="109"/>
      <c r="MD131" s="121">
        <f t="shared" si="831"/>
        <v>0</v>
      </c>
      <c r="ME131" s="109"/>
      <c r="MF131" s="109"/>
      <c r="MG131" s="109"/>
      <c r="MH131" s="194">
        <f t="shared" si="832"/>
        <v>0</v>
      </c>
      <c r="MI131" s="109"/>
      <c r="MJ131" s="109"/>
      <c r="MK131" s="109"/>
      <c r="ML131" s="194">
        <f t="shared" si="833"/>
        <v>0</v>
      </c>
      <c r="MM131" s="109"/>
      <c r="MN131" s="109"/>
      <c r="MO131" s="109"/>
      <c r="MP131" s="194">
        <f t="shared" si="834"/>
        <v>0</v>
      </c>
      <c r="MQ131" s="109"/>
      <c r="MR131" s="109"/>
      <c r="MS131" s="109"/>
      <c r="MT131" s="109"/>
      <c r="MU131" s="121">
        <f t="shared" si="835"/>
        <v>0</v>
      </c>
      <c r="MV131" s="109"/>
      <c r="MW131" s="193">
        <f t="shared" si="699"/>
        <v>0</v>
      </c>
      <c r="MX131" s="138"/>
      <c r="MY131" s="138"/>
      <c r="MZ131" s="115">
        <f t="shared" si="485"/>
        <v>0</v>
      </c>
      <c r="NB131" s="109"/>
      <c r="NC131" s="109"/>
      <c r="ND131" s="109"/>
      <c r="NE131" s="109"/>
      <c r="NF131" s="109"/>
      <c r="NG131" s="109"/>
      <c r="NH131" s="109"/>
      <c r="NI131" s="109"/>
      <c r="NJ131" s="109"/>
      <c r="NK131" s="109"/>
      <c r="NL131" s="109"/>
      <c r="NM131" s="194">
        <f t="shared" si="836"/>
        <v>0</v>
      </c>
      <c r="NN131" s="109"/>
      <c r="NO131" s="109"/>
      <c r="NP131" s="109"/>
      <c r="NQ131" s="194">
        <f t="shared" si="837"/>
        <v>0</v>
      </c>
      <c r="NR131" s="109"/>
      <c r="NS131" s="109"/>
      <c r="NT131" s="109"/>
      <c r="NU131" s="139"/>
      <c r="NV131" s="109"/>
      <c r="NW131" s="109"/>
      <c r="NX131" s="109"/>
      <c r="NY131" s="109"/>
      <c r="NZ131" s="121">
        <f t="shared" si="838"/>
        <v>0</v>
      </c>
      <c r="OA131" s="109"/>
      <c r="OB131" s="109"/>
      <c r="OC131" s="109"/>
      <c r="OD131" s="194">
        <f t="shared" si="703"/>
        <v>0</v>
      </c>
      <c r="OE131" s="109"/>
      <c r="OF131" s="109"/>
      <c r="OG131" s="109"/>
      <c r="OH131" s="194">
        <f t="shared" si="839"/>
        <v>0</v>
      </c>
      <c r="OI131" s="109"/>
      <c r="OJ131" s="109"/>
      <c r="OK131" s="109"/>
      <c r="OL131" s="194">
        <f t="shared" si="840"/>
        <v>0</v>
      </c>
      <c r="OM131" s="109"/>
      <c r="ON131" s="109"/>
      <c r="OO131" s="109"/>
      <c r="OP131" s="194">
        <f t="shared" si="841"/>
        <v>0</v>
      </c>
      <c r="OQ131" s="122">
        <f t="shared" si="842"/>
        <v>0</v>
      </c>
      <c r="OR131" s="109"/>
      <c r="OS131" s="193">
        <f t="shared" si="456"/>
        <v>0</v>
      </c>
      <c r="OT131" s="138"/>
      <c r="OU131" s="138"/>
      <c r="OV131" s="115">
        <f t="shared" si="515"/>
        <v>0</v>
      </c>
      <c r="OX131" s="109"/>
      <c r="OY131" s="109"/>
      <c r="OZ131" s="109"/>
      <c r="PA131" s="109"/>
      <c r="PB131" s="109"/>
      <c r="PC131" s="109"/>
      <c r="PD131" s="109"/>
      <c r="PE131" s="109"/>
      <c r="PF131" s="109"/>
      <c r="PG131" s="109"/>
      <c r="PH131" s="109"/>
      <c r="PI131" s="194">
        <f t="shared" si="843"/>
        <v>0</v>
      </c>
      <c r="PJ131" s="109"/>
      <c r="PK131" s="109"/>
      <c r="PL131" s="109"/>
      <c r="PM131" s="194">
        <f t="shared" si="844"/>
        <v>0</v>
      </c>
      <c r="PN131" s="109"/>
      <c r="PO131" s="109"/>
      <c r="PP131" s="109"/>
      <c r="PQ131" s="139"/>
      <c r="PR131" s="109"/>
      <c r="PS131" s="109"/>
      <c r="PT131" s="109"/>
      <c r="PU131" s="109"/>
      <c r="PV131" s="121">
        <f t="shared" si="845"/>
        <v>0</v>
      </c>
      <c r="PW131" s="109"/>
      <c r="PX131" s="109"/>
      <c r="PY131" s="109"/>
      <c r="PZ131" s="194">
        <f t="shared" si="846"/>
        <v>0</v>
      </c>
      <c r="QA131" s="109"/>
      <c r="QB131" s="109"/>
      <c r="QC131" s="109"/>
      <c r="QD131" s="194">
        <f t="shared" si="847"/>
        <v>0</v>
      </c>
      <c r="QE131" s="109"/>
      <c r="QF131" s="109"/>
      <c r="QG131" s="109"/>
      <c r="QH131" s="194">
        <f t="shared" si="848"/>
        <v>0</v>
      </c>
      <c r="QI131" s="109"/>
      <c r="QJ131" s="109"/>
      <c r="QK131" s="109"/>
      <c r="QL131" s="109"/>
      <c r="QM131" s="122">
        <f t="shared" si="849"/>
        <v>0</v>
      </c>
      <c r="QN131" s="109"/>
      <c r="QO131" s="193">
        <f t="shared" si="715"/>
        <v>0</v>
      </c>
      <c r="QP131" s="138"/>
      <c r="QQ131" s="138"/>
      <c r="QR131" s="115">
        <f t="shared" si="486"/>
        <v>0</v>
      </c>
      <c r="QT131" s="109"/>
      <c r="QU131" s="109"/>
      <c r="QV131" s="194">
        <f t="shared" si="850"/>
        <v>0</v>
      </c>
      <c r="QW131" s="193">
        <f t="shared" si="851"/>
        <v>0</v>
      </c>
      <c r="QX131" s="193"/>
      <c r="QY131" s="193"/>
      <c r="QZ131" s="193"/>
      <c r="RA131" s="194">
        <f t="shared" si="852"/>
        <v>0</v>
      </c>
      <c r="RB131" s="109"/>
      <c r="RC131" s="109"/>
      <c r="RD131" s="109"/>
      <c r="RE131" s="194">
        <f t="shared" si="853"/>
        <v>0</v>
      </c>
      <c r="RF131" s="109"/>
      <c r="RG131" s="109"/>
      <c r="RH131" s="109"/>
      <c r="RI131" s="194">
        <f t="shared" si="854"/>
        <v>0</v>
      </c>
      <c r="RJ131" s="109"/>
      <c r="RK131" s="109"/>
      <c r="RL131" s="109"/>
      <c r="RM131" s="139"/>
      <c r="RN131" s="109"/>
      <c r="RO131" s="109"/>
      <c r="RP131" s="109"/>
      <c r="RQ131" s="109"/>
      <c r="RR131" s="121">
        <f t="shared" si="855"/>
        <v>0</v>
      </c>
      <c r="RS131" s="109"/>
      <c r="RT131" s="109"/>
      <c r="RU131" s="109"/>
      <c r="RV131" s="194">
        <f t="shared" si="856"/>
        <v>0</v>
      </c>
      <c r="RW131" s="109"/>
      <c r="RX131" s="109"/>
      <c r="RY131" s="109"/>
      <c r="RZ131" s="194">
        <f t="shared" si="857"/>
        <v>0</v>
      </c>
      <c r="SA131" s="109"/>
      <c r="SB131" s="109"/>
      <c r="SC131" s="109"/>
      <c r="SD131" s="194">
        <f t="shared" si="858"/>
        <v>0</v>
      </c>
      <c r="SE131" s="109"/>
      <c r="SF131" s="109"/>
      <c r="SG131" s="109"/>
      <c r="SH131" s="109"/>
      <c r="SI131" s="122">
        <f t="shared" si="859"/>
        <v>0</v>
      </c>
      <c r="SJ131" s="109"/>
      <c r="SK131" s="193">
        <f t="shared" si="860"/>
        <v>0</v>
      </c>
      <c r="SL131" s="138"/>
      <c r="SM131" s="138"/>
      <c r="SN131" s="115">
        <f t="shared" si="487"/>
        <v>0</v>
      </c>
      <c r="SP131" s="109"/>
      <c r="SQ131" s="109"/>
      <c r="SR131" s="194">
        <f t="shared" si="861"/>
        <v>0</v>
      </c>
      <c r="SS131" s="193">
        <f t="shared" si="862"/>
        <v>0</v>
      </c>
      <c r="ST131" s="193"/>
      <c r="SU131" s="193"/>
      <c r="SV131" s="193"/>
      <c r="SW131" s="194">
        <f t="shared" si="863"/>
        <v>0</v>
      </c>
      <c r="SX131" s="109"/>
      <c r="SY131" s="109"/>
      <c r="SZ131" s="109"/>
      <c r="TA131" s="194">
        <f t="shared" si="864"/>
        <v>0</v>
      </c>
      <c r="TB131" s="109"/>
      <c r="TC131" s="109"/>
      <c r="TD131" s="109"/>
      <c r="TE131" s="194">
        <f t="shared" si="865"/>
        <v>0</v>
      </c>
      <c r="TF131" s="109"/>
      <c r="TG131" s="109"/>
      <c r="TH131" s="109"/>
      <c r="TI131" s="139"/>
      <c r="TJ131" s="109"/>
      <c r="TK131" s="109"/>
      <c r="TL131" s="109"/>
      <c r="TM131" s="109"/>
      <c r="TN131" s="121">
        <f t="shared" si="866"/>
        <v>0</v>
      </c>
      <c r="TO131" s="109"/>
      <c r="TP131" s="109"/>
      <c r="TQ131" s="109"/>
      <c r="TR131" s="194">
        <f t="shared" si="729"/>
        <v>0</v>
      </c>
      <c r="TS131" s="109"/>
      <c r="TT131" s="109"/>
      <c r="TU131" s="109"/>
      <c r="TV131" s="194">
        <f t="shared" si="867"/>
        <v>0</v>
      </c>
      <c r="TW131" s="109"/>
      <c r="TX131" s="109"/>
      <c r="TY131" s="109"/>
      <c r="TZ131" s="194">
        <f t="shared" si="868"/>
        <v>0</v>
      </c>
      <c r="UA131" s="109"/>
      <c r="UB131" s="109"/>
      <c r="UC131" s="109"/>
      <c r="UD131" s="194">
        <f t="shared" si="869"/>
        <v>0</v>
      </c>
      <c r="UE131" s="122">
        <f t="shared" si="870"/>
        <v>0</v>
      </c>
      <c r="UF131" s="109"/>
      <c r="UG131" s="193">
        <f t="shared" si="460"/>
        <v>0</v>
      </c>
      <c r="UH131" s="138"/>
      <c r="UI131" s="138"/>
      <c r="UJ131" s="138"/>
      <c r="UK131" s="115">
        <f t="shared" si="488"/>
        <v>0</v>
      </c>
      <c r="UL131" s="115">
        <f>CK131+EG131+GC131+HZ131+JV131+MD131+NZ131+PV131+RR131+TN131</f>
        <v>0</v>
      </c>
      <c r="UM131" s="115">
        <f>UL131-AF131</f>
        <v>0</v>
      </c>
      <c r="UN131" s="115">
        <f>DB131+EX131+GT131+IQ131+KO131+MU131+OQ131+QM131+SI131+UE131</f>
        <v>0</v>
      </c>
      <c r="UO131" s="115">
        <f>UN131-AW131</f>
        <v>0</v>
      </c>
      <c r="UP131" s="115"/>
      <c r="UQ131" s="115"/>
      <c r="UR131" s="115">
        <f>BU131+DQ131+FM131+HJ131+JF131+LN131+NJ131+PF131+RB131+SX131</f>
        <v>0</v>
      </c>
      <c r="US131" s="115">
        <f>UR131-P131</f>
        <v>0</v>
      </c>
      <c r="UT131" s="115"/>
      <c r="UU131" s="115"/>
      <c r="UV131" s="115"/>
      <c r="UW131" s="115"/>
      <c r="UX131" s="115"/>
      <c r="UY131" s="115"/>
      <c r="UZ131" s="115"/>
      <c r="VA131" s="115"/>
      <c r="VB131" s="193">
        <f>BM131+DI131+FE131+HB131+IX131+LF131+NB131+OX131+QT131+SP131</f>
        <v>0</v>
      </c>
      <c r="VC131" s="193">
        <f>BN131+DJ131+FF131+HC131+IY131+LG131+NC131+OY131+QU131+SQ131</f>
        <v>0</v>
      </c>
      <c r="VD131" s="194">
        <f t="shared" si="871"/>
        <v>0</v>
      </c>
      <c r="VE131" s="193">
        <f t="shared" si="872"/>
        <v>0</v>
      </c>
      <c r="VF131" s="193"/>
      <c r="VG131" s="193"/>
      <c r="VH131" s="193"/>
      <c r="VI131" s="194">
        <f t="shared" si="873"/>
        <v>0</v>
      </c>
      <c r="VJ131" s="109"/>
      <c r="VK131" s="109"/>
      <c r="VL131" s="109"/>
      <c r="VM131" s="194">
        <f t="shared" si="874"/>
        <v>0</v>
      </c>
      <c r="VN131" s="109"/>
      <c r="VO131" s="109"/>
      <c r="VP131" s="109"/>
      <c r="VQ131" s="194">
        <f t="shared" si="875"/>
        <v>0</v>
      </c>
      <c r="VR131" s="109"/>
      <c r="VS131" s="109"/>
      <c r="VT131" s="109"/>
      <c r="VU131" s="139"/>
      <c r="VV131" s="109"/>
      <c r="VW131" s="109"/>
      <c r="VX131" s="109"/>
      <c r="VY131" s="109"/>
      <c r="VZ131" s="121">
        <f t="shared" si="876"/>
        <v>0</v>
      </c>
      <c r="WA131" s="109"/>
      <c r="WB131" s="109"/>
      <c r="WC131" s="109"/>
      <c r="WD131" s="194">
        <f t="shared" si="740"/>
        <v>0</v>
      </c>
      <c r="WE131" s="109"/>
      <c r="WF131" s="109"/>
      <c r="WG131" s="109"/>
      <c r="WH131" s="194">
        <f t="shared" si="877"/>
        <v>0</v>
      </c>
      <c r="WI131" s="109"/>
      <c r="WJ131" s="109"/>
      <c r="WK131" s="109"/>
      <c r="WL131" s="194">
        <f t="shared" si="878"/>
        <v>0</v>
      </c>
      <c r="WM131" s="109"/>
      <c r="WN131" s="109"/>
      <c r="WO131" s="109"/>
      <c r="WP131" s="194">
        <f t="shared" si="879"/>
        <v>0</v>
      </c>
      <c r="WQ131" s="122">
        <f t="shared" si="880"/>
        <v>0</v>
      </c>
      <c r="WR131" s="112"/>
      <c r="WS131" s="112"/>
      <c r="WT131" s="138"/>
      <c r="WU131" s="138"/>
      <c r="WV131" s="115">
        <f t="shared" si="526"/>
        <v>0</v>
      </c>
      <c r="WY131" s="115">
        <f>VI131-BT131-DP131-FL131-HI131-JE131-LM131-NI131-PE131-RA131-SW131</f>
        <v>0</v>
      </c>
      <c r="WZ131" s="115">
        <f>VD131-BO131-DK131-FG131-HD131-IZ131-LH131-ND131-OZ131-QV131-SR131</f>
        <v>0</v>
      </c>
    </row>
    <row r="132" spans="1:624" s="116" customFormat="1" ht="13.5" hidden="1" x14ac:dyDescent="0.25">
      <c r="A132" s="444"/>
      <c r="B132" s="416" t="s">
        <v>232</v>
      </c>
      <c r="C132" s="415"/>
      <c r="D132" s="415"/>
      <c r="E132" s="415"/>
      <c r="F132" s="249"/>
      <c r="G132" s="334"/>
      <c r="H132" s="250">
        <f>BM132+DI132+FE132+HB132+IX132+LF132+NB132+OX132+QT132+SP132</f>
        <v>0</v>
      </c>
      <c r="I132" s="250">
        <f>BN132+DJ132+FF132+HC132+IY132+LG132+NC132+OY132+QU132+SQ132</f>
        <v>0</v>
      </c>
      <c r="J132" s="238">
        <f t="shared" si="774"/>
        <v>0</v>
      </c>
      <c r="K132" s="250">
        <f t="shared" si="775"/>
        <v>0</v>
      </c>
      <c r="L132" s="343"/>
      <c r="M132" s="343"/>
      <c r="N132" s="343"/>
      <c r="O132" s="238">
        <f t="shared" si="538"/>
        <v>0</v>
      </c>
      <c r="P132" s="250">
        <f>BU132+DQ132+FM132+HJ132+JF132+LN132+NJ132+PF132+RB132+SX132</f>
        <v>0</v>
      </c>
      <c r="Q132" s="250">
        <f>BV132+DR132+FN132+HK132+JG132+LO132+NK132+PG132+RC132+SY132</f>
        <v>0</v>
      </c>
      <c r="R132" s="250">
        <f>BW132+DS132+FO132+HL132+JH132+LP132+NL132+PH132+RD132+SZ132</f>
        <v>0</v>
      </c>
      <c r="S132" s="238">
        <f t="shared" si="776"/>
        <v>0</v>
      </c>
      <c r="T132" s="250">
        <f>BY132+DU132+FQ132+HN132+JJ132+LR132+NN132+PJ132+RF132+TB132</f>
        <v>0</v>
      </c>
      <c r="U132" s="250">
        <f>BZ132+DV132+FR132+HO132+JK132+LS132+NO132+PK132+RG132+TC132</f>
        <v>0</v>
      </c>
      <c r="V132" s="250">
        <f>CA132+DW132+FS132+HP132+JL132+LT132+NP132+PL132+RH132+TD132</f>
        <v>0</v>
      </c>
      <c r="W132" s="238">
        <f t="shared" si="777"/>
        <v>0</v>
      </c>
      <c r="X132" s="250">
        <f>CC132+DY132+FU132+HR132+JN132+LV132+NR132+PN132+RJ132+TF132</f>
        <v>0</v>
      </c>
      <c r="Y132" s="250">
        <f>CD132+DZ132+FV132+HS132+JO132+LW132+NS132+PO132+RK132+TG132</f>
        <v>0</v>
      </c>
      <c r="Z132" s="250">
        <f>CE132+EA132+FW132+HT132+JP132+LX132+NT132+PP132+RL132+TH132</f>
        <v>0</v>
      </c>
      <c r="AA132" s="238">
        <f t="shared" si="778"/>
        <v>0</v>
      </c>
      <c r="AB132" s="250">
        <f>CG132+EC132+FY132+HV132+JR132+LZ132+NV132+PR132+RN132+TJ132</f>
        <v>0</v>
      </c>
      <c r="AC132" s="250">
        <f>CH132+ED132+FZ132+HW132+JS132+MA132+NW132+PS132+RO132+TK132</f>
        <v>0</v>
      </c>
      <c r="AD132" s="250">
        <f>CI132+EE132+GA132+HX132+JT132+MB132+NX132+PT132+RP132+TL132</f>
        <v>0</v>
      </c>
      <c r="AE132" s="250">
        <f t="shared" si="779"/>
        <v>0</v>
      </c>
      <c r="AF132" s="238">
        <f t="shared" si="527"/>
        <v>0</v>
      </c>
      <c r="AG132" s="250">
        <f>CL132+EH132+GD132+IA132+JW132+ME132+OA132+PW132+RS132+TO132</f>
        <v>0</v>
      </c>
      <c r="AH132" s="250">
        <f>CM132+EI132+GE132+IB132+JZ132+MF132+OB132+PX132+RT132+TP132</f>
        <v>0</v>
      </c>
      <c r="AI132" s="250">
        <f>CN132+EJ132+GF132+IC132+KA132+MG132+OC132+PY132+RU132+TQ132</f>
        <v>0</v>
      </c>
      <c r="AJ132" s="238">
        <f t="shared" si="780"/>
        <v>0</v>
      </c>
      <c r="AK132" s="250">
        <f>CP132+EL132+GH132+IE132+KC132+MI132+OE132+QA132+RW132+TS132</f>
        <v>0</v>
      </c>
      <c r="AL132" s="250">
        <f>CQ132+EM132+GI132+IF132+KD132+MJ132+OF132+QB132+RX132+TT132</f>
        <v>0</v>
      </c>
      <c r="AM132" s="250">
        <f>CR132+EN132+GJ132+IG132+KE132+MK132+OG132+QC132+RY132+TU132</f>
        <v>0</v>
      </c>
      <c r="AN132" s="238">
        <f t="shared" si="781"/>
        <v>0</v>
      </c>
      <c r="AO132" s="250">
        <f>CT132+EP132+GL132+II132+KG132+MM132+OI132+QE132+SA132+TW132</f>
        <v>0</v>
      </c>
      <c r="AP132" s="250">
        <f>CU132+EQ132+GM132+IJ132+KH132+MN132+OJ132+QF132+SB132+TX132</f>
        <v>0</v>
      </c>
      <c r="AQ132" s="250">
        <f>CV132+ER132+GN132+IK132+KI132+MO132+OK132+QG132+SC132+TY132</f>
        <v>0</v>
      </c>
      <c r="AR132" s="238">
        <f t="shared" si="782"/>
        <v>0</v>
      </c>
      <c r="AS132" s="250">
        <f>CX132+ET132+GP132+IM132+KK132+MQ132+OM132+QI132+SE132+UA132</f>
        <v>0</v>
      </c>
      <c r="AT132" s="250">
        <f>CY132+EU132+GQ132+IN132+KL132+MR132+ON132+QJ132+SF132+UB132</f>
        <v>0</v>
      </c>
      <c r="AU132" s="250">
        <f>CZ132+EV132+GR132+IO132+KM132+MS132+OO132+QK132+SG132+UC132</f>
        <v>0</v>
      </c>
      <c r="AV132" s="238">
        <f t="shared" si="783"/>
        <v>0</v>
      </c>
      <c r="AW132" s="238">
        <f t="shared" si="784"/>
        <v>0</v>
      </c>
      <c r="AX132" s="250">
        <f t="shared" si="461"/>
        <v>0</v>
      </c>
      <c r="AY132" s="238">
        <f t="shared" si="529"/>
        <v>0</v>
      </c>
      <c r="AZ132" s="238">
        <f>DE132+FA132+GW132+IT132+KR132+MX132+OT132+QP132+SL132+UH132</f>
        <v>0</v>
      </c>
      <c r="BA132" s="238">
        <f>DF132+FB132+GX132+IU132+KS132+MY132+OU132+QQ132+SM132+UI132</f>
        <v>0</v>
      </c>
      <c r="BB132" s="239">
        <f>CK132+EG132+GC132+HZ132+JV132+MD132+NZ132+PV132+RR132+TN132</f>
        <v>0</v>
      </c>
      <c r="BC132" s="239">
        <f t="shared" si="450"/>
        <v>0</v>
      </c>
      <c r="BD132" s="238">
        <f>AZ132-DE132-FA132-GW132-IT132-KR132-MX132-OT132-QP132-SL132-UH132</f>
        <v>0</v>
      </c>
      <c r="BE132" s="240"/>
      <c r="BF132" s="241">
        <f t="shared" si="449"/>
        <v>0</v>
      </c>
      <c r="BG132" s="241">
        <f t="shared" si="451"/>
        <v>0</v>
      </c>
      <c r="BH132" s="242"/>
      <c r="BI132" s="242"/>
      <c r="BJ132" s="241"/>
      <c r="BK132" s="344"/>
      <c r="BL132" s="251">
        <f>DI132+FE132+HB132+IX132+LF132+NB132+OX132+QT132+SP132</f>
        <v>0</v>
      </c>
      <c r="BM132" s="344"/>
      <c r="BN132" s="344"/>
      <c r="BO132" s="238">
        <f t="shared" si="785"/>
        <v>0</v>
      </c>
      <c r="BP132" s="251">
        <f t="shared" si="786"/>
        <v>0</v>
      </c>
      <c r="BQ132" s="251"/>
      <c r="BR132" s="251"/>
      <c r="BS132" s="251"/>
      <c r="BT132" s="238">
        <f t="shared" si="787"/>
        <v>0</v>
      </c>
      <c r="BU132" s="344"/>
      <c r="BV132" s="344"/>
      <c r="BW132" s="344"/>
      <c r="BX132" s="238">
        <f t="shared" si="650"/>
        <v>0</v>
      </c>
      <c r="BY132" s="344"/>
      <c r="BZ132" s="344"/>
      <c r="CA132" s="344"/>
      <c r="CB132" s="238">
        <f t="shared" si="463"/>
        <v>0</v>
      </c>
      <c r="CC132" s="344"/>
      <c r="CD132" s="344"/>
      <c r="CE132" s="344"/>
      <c r="CF132" s="238">
        <f t="shared" si="788"/>
        <v>0</v>
      </c>
      <c r="CG132" s="344"/>
      <c r="CH132" s="344"/>
      <c r="CI132" s="344"/>
      <c r="CJ132" s="344"/>
      <c r="CK132" s="238">
        <f t="shared" si="881"/>
        <v>0</v>
      </c>
      <c r="CL132" s="344"/>
      <c r="CM132" s="344"/>
      <c r="CN132" s="344"/>
      <c r="CO132" s="238">
        <f t="shared" si="789"/>
        <v>0</v>
      </c>
      <c r="CP132" s="344"/>
      <c r="CQ132" s="344"/>
      <c r="CR132" s="344"/>
      <c r="CS132" s="238">
        <f t="shared" si="790"/>
        <v>0</v>
      </c>
      <c r="CT132" s="344"/>
      <c r="CU132" s="344"/>
      <c r="CV132" s="344"/>
      <c r="CW132" s="345"/>
      <c r="CX132" s="344"/>
      <c r="CY132" s="344"/>
      <c r="CZ132" s="344"/>
      <c r="DA132" s="344"/>
      <c r="DB132" s="238">
        <f t="shared" si="791"/>
        <v>0</v>
      </c>
      <c r="DC132" s="344"/>
      <c r="DD132" s="251">
        <f t="shared" si="792"/>
        <v>0</v>
      </c>
      <c r="DE132" s="242"/>
      <c r="DF132" s="242"/>
      <c r="DG132" s="243">
        <f t="shared" si="467"/>
        <v>0</v>
      </c>
      <c r="DH132" s="244"/>
      <c r="DI132" s="343"/>
      <c r="DJ132" s="343"/>
      <c r="DK132" s="250">
        <f t="shared" si="544"/>
        <v>0</v>
      </c>
      <c r="DL132" s="343"/>
      <c r="DM132" s="343"/>
      <c r="DN132" s="343"/>
      <c r="DO132" s="343"/>
      <c r="DP132" s="238">
        <f t="shared" si="546"/>
        <v>0</v>
      </c>
      <c r="DQ132" s="343"/>
      <c r="DR132" s="343"/>
      <c r="DS132" s="343"/>
      <c r="DT132" s="238">
        <f t="shared" si="793"/>
        <v>0</v>
      </c>
      <c r="DU132" s="343"/>
      <c r="DV132" s="343"/>
      <c r="DW132" s="343"/>
      <c r="DX132" s="238">
        <f t="shared" si="794"/>
        <v>0</v>
      </c>
      <c r="DY132" s="343"/>
      <c r="DZ132" s="343"/>
      <c r="EA132" s="343"/>
      <c r="EB132" s="345"/>
      <c r="EC132" s="343"/>
      <c r="ED132" s="343"/>
      <c r="EE132" s="343"/>
      <c r="EF132" s="343"/>
      <c r="EG132" s="259">
        <f t="shared" si="795"/>
        <v>0</v>
      </c>
      <c r="EH132" s="343"/>
      <c r="EI132" s="343"/>
      <c r="EJ132" s="343"/>
      <c r="EK132" s="238">
        <f t="shared" si="659"/>
        <v>0</v>
      </c>
      <c r="EL132" s="343"/>
      <c r="EM132" s="343"/>
      <c r="EN132" s="343"/>
      <c r="EO132" s="238">
        <f t="shared" si="796"/>
        <v>0</v>
      </c>
      <c r="EP132" s="343"/>
      <c r="EQ132" s="343"/>
      <c r="ER132" s="343"/>
      <c r="ES132" s="238">
        <f t="shared" si="797"/>
        <v>0</v>
      </c>
      <c r="ET132" s="343"/>
      <c r="EU132" s="343"/>
      <c r="EV132" s="343"/>
      <c r="EW132" s="238">
        <f t="shared" si="798"/>
        <v>0</v>
      </c>
      <c r="EX132" s="260">
        <f t="shared" si="799"/>
        <v>0</v>
      </c>
      <c r="EY132" s="343"/>
      <c r="EZ132" s="250">
        <f t="shared" si="473"/>
        <v>0</v>
      </c>
      <c r="FA132" s="242"/>
      <c r="FB132" s="242"/>
      <c r="FC132" s="246">
        <f t="shared" si="474"/>
        <v>0</v>
      </c>
      <c r="FD132" s="244"/>
      <c r="FE132" s="343"/>
      <c r="FF132" s="343"/>
      <c r="FG132" s="343"/>
      <c r="FH132" s="250">
        <f t="shared" si="800"/>
        <v>0</v>
      </c>
      <c r="FI132" s="250"/>
      <c r="FJ132" s="250"/>
      <c r="FK132" s="250"/>
      <c r="FL132" s="238">
        <f t="shared" si="801"/>
        <v>0</v>
      </c>
      <c r="FM132" s="343"/>
      <c r="FN132" s="343"/>
      <c r="FO132" s="343"/>
      <c r="FP132" s="238">
        <f t="shared" si="802"/>
        <v>0</v>
      </c>
      <c r="FQ132" s="343"/>
      <c r="FR132" s="343"/>
      <c r="FS132" s="343"/>
      <c r="FT132" s="238">
        <f t="shared" si="803"/>
        <v>0</v>
      </c>
      <c r="FU132" s="343"/>
      <c r="FV132" s="343"/>
      <c r="FW132" s="343"/>
      <c r="FX132" s="238">
        <f t="shared" si="804"/>
        <v>0</v>
      </c>
      <c r="FY132" s="343"/>
      <c r="FZ132" s="343"/>
      <c r="GA132" s="343"/>
      <c r="GB132" s="343"/>
      <c r="GC132" s="259">
        <f t="shared" si="805"/>
        <v>0</v>
      </c>
      <c r="GD132" s="343"/>
      <c r="GE132" s="343"/>
      <c r="GF132" s="343"/>
      <c r="GG132" s="238">
        <f t="shared" si="669"/>
        <v>0</v>
      </c>
      <c r="GH132" s="343"/>
      <c r="GI132" s="343"/>
      <c r="GJ132" s="343"/>
      <c r="GK132" s="238">
        <f t="shared" si="806"/>
        <v>0</v>
      </c>
      <c r="GL132" s="343"/>
      <c r="GM132" s="343"/>
      <c r="GN132" s="343"/>
      <c r="GO132" s="238">
        <f t="shared" si="807"/>
        <v>0</v>
      </c>
      <c r="GP132" s="343"/>
      <c r="GQ132" s="343"/>
      <c r="GR132" s="343"/>
      <c r="GS132" s="238">
        <f t="shared" si="808"/>
        <v>0</v>
      </c>
      <c r="GT132" s="260">
        <f t="shared" si="809"/>
        <v>0</v>
      </c>
      <c r="GU132" s="343"/>
      <c r="GV132" s="250">
        <f t="shared" si="479"/>
        <v>0</v>
      </c>
      <c r="GW132" s="242"/>
      <c r="GX132" s="242"/>
      <c r="GY132" s="246">
        <f t="shared" si="480"/>
        <v>0</v>
      </c>
      <c r="GZ132" s="244"/>
      <c r="HA132" s="244"/>
      <c r="HB132" s="343"/>
      <c r="HC132" s="343"/>
      <c r="HD132" s="250">
        <f t="shared" si="810"/>
        <v>0</v>
      </c>
      <c r="HE132" s="250">
        <f t="shared" si="811"/>
        <v>0</v>
      </c>
      <c r="HF132" s="343"/>
      <c r="HG132" s="343"/>
      <c r="HH132" s="238"/>
      <c r="HI132" s="345"/>
      <c r="HJ132" s="343"/>
      <c r="HK132" s="343"/>
      <c r="HL132" s="343"/>
      <c r="HM132" s="238">
        <f t="shared" si="812"/>
        <v>0</v>
      </c>
      <c r="HN132" s="343"/>
      <c r="HO132" s="343"/>
      <c r="HP132" s="343"/>
      <c r="HQ132" s="238">
        <f t="shared" si="813"/>
        <v>0</v>
      </c>
      <c r="HR132" s="343"/>
      <c r="HS132" s="343"/>
      <c r="HT132" s="343"/>
      <c r="HU132" s="345"/>
      <c r="HV132" s="343"/>
      <c r="HW132" s="343"/>
      <c r="HX132" s="343"/>
      <c r="HY132" s="343"/>
      <c r="HZ132" s="259">
        <f t="shared" si="814"/>
        <v>0</v>
      </c>
      <c r="IA132" s="343"/>
      <c r="IB132" s="343"/>
      <c r="IC132" s="343"/>
      <c r="ID132" s="238">
        <f t="shared" si="677"/>
        <v>0</v>
      </c>
      <c r="IE132" s="343"/>
      <c r="IF132" s="343"/>
      <c r="IG132" s="343"/>
      <c r="IH132" s="238">
        <f t="shared" si="815"/>
        <v>0</v>
      </c>
      <c r="II132" s="343"/>
      <c r="IJ132" s="343"/>
      <c r="IK132" s="343"/>
      <c r="IL132" s="238">
        <f t="shared" si="816"/>
        <v>0</v>
      </c>
      <c r="IM132" s="343"/>
      <c r="IN132" s="343"/>
      <c r="IO132" s="343"/>
      <c r="IP132" s="343"/>
      <c r="IQ132" s="260">
        <f t="shared" si="817"/>
        <v>0</v>
      </c>
      <c r="IR132" s="343"/>
      <c r="IS132" s="250">
        <f t="shared" si="484"/>
        <v>0</v>
      </c>
      <c r="IT132" s="242"/>
      <c r="IU132" s="242"/>
      <c r="IV132" s="246">
        <f t="shared" si="510"/>
        <v>0</v>
      </c>
      <c r="IW132" s="244"/>
      <c r="IX132" s="346"/>
      <c r="IY132" s="346"/>
      <c r="IZ132" s="247">
        <f t="shared" si="681"/>
        <v>0</v>
      </c>
      <c r="JA132" s="254">
        <f t="shared" si="682"/>
        <v>0</v>
      </c>
      <c r="JB132" s="254"/>
      <c r="JC132" s="254"/>
      <c r="JD132" s="254"/>
      <c r="JE132" s="247">
        <f t="shared" si="818"/>
        <v>0</v>
      </c>
      <c r="JF132" s="346"/>
      <c r="JG132" s="346"/>
      <c r="JH132" s="346"/>
      <c r="JI132" s="247">
        <f t="shared" si="819"/>
        <v>0</v>
      </c>
      <c r="JJ132" s="346"/>
      <c r="JK132" s="346"/>
      <c r="JL132" s="346"/>
      <c r="JM132" s="247">
        <f t="shared" si="820"/>
        <v>0</v>
      </c>
      <c r="JN132" s="346"/>
      <c r="JO132" s="346"/>
      <c r="JP132" s="346"/>
      <c r="JQ132" s="347"/>
      <c r="JR132" s="346"/>
      <c r="JS132" s="346"/>
      <c r="JT132" s="346"/>
      <c r="JU132" s="346"/>
      <c r="JV132" s="261">
        <f t="shared" si="821"/>
        <v>0</v>
      </c>
      <c r="JW132" s="563"/>
      <c r="JX132" s="592"/>
      <c r="JY132" s="593"/>
      <c r="JZ132" s="576"/>
      <c r="KA132" s="346"/>
      <c r="KB132" s="247">
        <f>SUM(JW132:KA132)</f>
        <v>0</v>
      </c>
      <c r="KC132" s="346"/>
      <c r="KD132" s="346"/>
      <c r="KE132" s="346"/>
      <c r="KF132" s="247">
        <f t="shared" si="822"/>
        <v>0</v>
      </c>
      <c r="KG132" s="346"/>
      <c r="KH132" s="346"/>
      <c r="KI132" s="346"/>
      <c r="KJ132" s="247">
        <f t="shared" si="823"/>
        <v>0</v>
      </c>
      <c r="KK132" s="346"/>
      <c r="KL132" s="346"/>
      <c r="KM132" s="346"/>
      <c r="KN132" s="346"/>
      <c r="KO132" s="262">
        <f t="shared" si="824"/>
        <v>0</v>
      </c>
      <c r="KP132" s="346"/>
      <c r="KQ132" s="254">
        <f>JE132-JV132</f>
        <v>0</v>
      </c>
      <c r="KR132" s="347"/>
      <c r="KS132" s="348"/>
      <c r="KT132" s="211">
        <f>JV132-KO132</f>
        <v>0</v>
      </c>
      <c r="KU132" s="211"/>
      <c r="KV132" s="211"/>
      <c r="KW132" s="211"/>
      <c r="KX132" s="211"/>
      <c r="KY132" s="211"/>
      <c r="KZ132" s="211"/>
      <c r="LA132" s="211"/>
      <c r="LB132" s="211"/>
      <c r="LC132" s="211"/>
      <c r="LD132" s="211"/>
      <c r="LF132" s="109"/>
      <c r="LG132" s="109"/>
      <c r="LH132" s="194">
        <f t="shared" si="825"/>
        <v>0</v>
      </c>
      <c r="LI132" s="193">
        <f t="shared" si="826"/>
        <v>0</v>
      </c>
      <c r="LJ132" s="193"/>
      <c r="LK132" s="193"/>
      <c r="LL132" s="193"/>
      <c r="LM132" s="194">
        <f t="shared" si="827"/>
        <v>0</v>
      </c>
      <c r="LN132" s="109"/>
      <c r="LO132" s="109"/>
      <c r="LP132" s="109"/>
      <c r="LQ132" s="194">
        <f t="shared" si="828"/>
        <v>0</v>
      </c>
      <c r="LR132" s="109"/>
      <c r="LS132" s="109"/>
      <c r="LT132" s="109"/>
      <c r="LU132" s="194">
        <f t="shared" si="829"/>
        <v>0</v>
      </c>
      <c r="LV132" s="109"/>
      <c r="LW132" s="109"/>
      <c r="LX132" s="109"/>
      <c r="LY132" s="194">
        <f t="shared" si="830"/>
        <v>0</v>
      </c>
      <c r="LZ132" s="109"/>
      <c r="MA132" s="109"/>
      <c r="MB132" s="109"/>
      <c r="MC132" s="109"/>
      <c r="MD132" s="121">
        <f t="shared" si="831"/>
        <v>0</v>
      </c>
      <c r="ME132" s="109"/>
      <c r="MF132" s="109"/>
      <c r="MG132" s="109"/>
      <c r="MH132" s="194">
        <f t="shared" si="832"/>
        <v>0</v>
      </c>
      <c r="MI132" s="109"/>
      <c r="MJ132" s="109"/>
      <c r="MK132" s="109"/>
      <c r="ML132" s="194">
        <f t="shared" si="833"/>
        <v>0</v>
      </c>
      <c r="MM132" s="109"/>
      <c r="MN132" s="109"/>
      <c r="MO132" s="109"/>
      <c r="MP132" s="194">
        <f t="shared" si="834"/>
        <v>0</v>
      </c>
      <c r="MQ132" s="109"/>
      <c r="MR132" s="109"/>
      <c r="MS132" s="109"/>
      <c r="MT132" s="109"/>
      <c r="MU132" s="121">
        <f t="shared" si="835"/>
        <v>0</v>
      </c>
      <c r="MV132" s="109"/>
      <c r="MW132" s="193">
        <f t="shared" si="699"/>
        <v>0</v>
      </c>
      <c r="MX132" s="138"/>
      <c r="MY132" s="138"/>
      <c r="MZ132" s="115">
        <f t="shared" si="485"/>
        <v>0</v>
      </c>
      <c r="NB132" s="109"/>
      <c r="NC132" s="109"/>
      <c r="ND132" s="109"/>
      <c r="NE132" s="109"/>
      <c r="NF132" s="109"/>
      <c r="NG132" s="109"/>
      <c r="NH132" s="109"/>
      <c r="NI132" s="109"/>
      <c r="NJ132" s="109"/>
      <c r="NK132" s="109"/>
      <c r="NL132" s="109"/>
      <c r="NM132" s="194">
        <f t="shared" si="836"/>
        <v>0</v>
      </c>
      <c r="NN132" s="109"/>
      <c r="NO132" s="109"/>
      <c r="NP132" s="109"/>
      <c r="NQ132" s="194">
        <f t="shared" si="837"/>
        <v>0</v>
      </c>
      <c r="NR132" s="109"/>
      <c r="NS132" s="109"/>
      <c r="NT132" s="109"/>
      <c r="NU132" s="139"/>
      <c r="NV132" s="109"/>
      <c r="NW132" s="109"/>
      <c r="NX132" s="109"/>
      <c r="NY132" s="109"/>
      <c r="NZ132" s="121">
        <f t="shared" si="838"/>
        <v>0</v>
      </c>
      <c r="OA132" s="109"/>
      <c r="OB132" s="109"/>
      <c r="OC132" s="109"/>
      <c r="OD132" s="194">
        <f t="shared" si="703"/>
        <v>0</v>
      </c>
      <c r="OE132" s="109"/>
      <c r="OF132" s="109"/>
      <c r="OG132" s="109"/>
      <c r="OH132" s="194">
        <f t="shared" si="839"/>
        <v>0</v>
      </c>
      <c r="OI132" s="109"/>
      <c r="OJ132" s="109"/>
      <c r="OK132" s="109"/>
      <c r="OL132" s="194">
        <f t="shared" si="840"/>
        <v>0</v>
      </c>
      <c r="OM132" s="109"/>
      <c r="ON132" s="109"/>
      <c r="OO132" s="109"/>
      <c r="OP132" s="194">
        <f t="shared" si="841"/>
        <v>0</v>
      </c>
      <c r="OQ132" s="122">
        <f t="shared" si="842"/>
        <v>0</v>
      </c>
      <c r="OR132" s="109"/>
      <c r="OS132" s="193">
        <f t="shared" si="456"/>
        <v>0</v>
      </c>
      <c r="OT132" s="138"/>
      <c r="OU132" s="138"/>
      <c r="OV132" s="115">
        <f t="shared" si="515"/>
        <v>0</v>
      </c>
      <c r="OX132" s="109"/>
      <c r="OY132" s="109"/>
      <c r="OZ132" s="109"/>
      <c r="PA132" s="109"/>
      <c r="PB132" s="109"/>
      <c r="PC132" s="109"/>
      <c r="PD132" s="109"/>
      <c r="PE132" s="109"/>
      <c r="PF132" s="109"/>
      <c r="PG132" s="109"/>
      <c r="PH132" s="109"/>
      <c r="PI132" s="194">
        <f t="shared" si="843"/>
        <v>0</v>
      </c>
      <c r="PJ132" s="109"/>
      <c r="PK132" s="109"/>
      <c r="PL132" s="109"/>
      <c r="PM132" s="194">
        <f t="shared" si="844"/>
        <v>0</v>
      </c>
      <c r="PN132" s="109"/>
      <c r="PO132" s="109"/>
      <c r="PP132" s="109"/>
      <c r="PQ132" s="139"/>
      <c r="PR132" s="109"/>
      <c r="PS132" s="109"/>
      <c r="PT132" s="109"/>
      <c r="PU132" s="109"/>
      <c r="PV132" s="121">
        <f t="shared" si="845"/>
        <v>0</v>
      </c>
      <c r="PW132" s="109"/>
      <c r="PX132" s="109"/>
      <c r="PY132" s="109"/>
      <c r="PZ132" s="194">
        <f t="shared" si="846"/>
        <v>0</v>
      </c>
      <c r="QA132" s="109"/>
      <c r="QB132" s="109"/>
      <c r="QC132" s="109"/>
      <c r="QD132" s="194">
        <f t="shared" si="847"/>
        <v>0</v>
      </c>
      <c r="QE132" s="109"/>
      <c r="QF132" s="109"/>
      <c r="QG132" s="109"/>
      <c r="QH132" s="194">
        <f t="shared" si="848"/>
        <v>0</v>
      </c>
      <c r="QI132" s="109"/>
      <c r="QJ132" s="109"/>
      <c r="QK132" s="109"/>
      <c r="QL132" s="109"/>
      <c r="QM132" s="122">
        <f t="shared" si="849"/>
        <v>0</v>
      </c>
      <c r="QN132" s="109"/>
      <c r="QO132" s="193">
        <f t="shared" si="715"/>
        <v>0</v>
      </c>
      <c r="QP132" s="138"/>
      <c r="QQ132" s="138"/>
      <c r="QR132" s="115">
        <f t="shared" si="486"/>
        <v>0</v>
      </c>
      <c r="QT132" s="109"/>
      <c r="QU132" s="109"/>
      <c r="QV132" s="194">
        <f t="shared" si="850"/>
        <v>0</v>
      </c>
      <c r="QW132" s="193">
        <f t="shared" si="851"/>
        <v>0</v>
      </c>
      <c r="QX132" s="193"/>
      <c r="QY132" s="193"/>
      <c r="QZ132" s="193"/>
      <c r="RA132" s="194">
        <f t="shared" si="852"/>
        <v>0</v>
      </c>
      <c r="RB132" s="109"/>
      <c r="RC132" s="109"/>
      <c r="RD132" s="109"/>
      <c r="RE132" s="194">
        <f t="shared" si="853"/>
        <v>0</v>
      </c>
      <c r="RF132" s="109"/>
      <c r="RG132" s="109"/>
      <c r="RH132" s="109"/>
      <c r="RI132" s="194">
        <f t="shared" si="854"/>
        <v>0</v>
      </c>
      <c r="RJ132" s="109"/>
      <c r="RK132" s="109"/>
      <c r="RL132" s="109"/>
      <c r="RM132" s="139"/>
      <c r="RN132" s="109"/>
      <c r="RO132" s="109"/>
      <c r="RP132" s="109"/>
      <c r="RQ132" s="109"/>
      <c r="RR132" s="121">
        <f t="shared" si="855"/>
        <v>0</v>
      </c>
      <c r="RS132" s="109"/>
      <c r="RT132" s="109"/>
      <c r="RU132" s="109"/>
      <c r="RV132" s="194">
        <f t="shared" si="856"/>
        <v>0</v>
      </c>
      <c r="RW132" s="109"/>
      <c r="RX132" s="109"/>
      <c r="RY132" s="109"/>
      <c r="RZ132" s="194">
        <f t="shared" si="857"/>
        <v>0</v>
      </c>
      <c r="SA132" s="109"/>
      <c r="SB132" s="109"/>
      <c r="SC132" s="109"/>
      <c r="SD132" s="194">
        <f t="shared" si="858"/>
        <v>0</v>
      </c>
      <c r="SE132" s="109"/>
      <c r="SF132" s="109"/>
      <c r="SG132" s="109"/>
      <c r="SH132" s="109"/>
      <c r="SI132" s="122">
        <f t="shared" si="859"/>
        <v>0</v>
      </c>
      <c r="SJ132" s="109"/>
      <c r="SK132" s="193">
        <f t="shared" si="860"/>
        <v>0</v>
      </c>
      <c r="SL132" s="138"/>
      <c r="SM132" s="138"/>
      <c r="SN132" s="115">
        <f t="shared" si="487"/>
        <v>0</v>
      </c>
      <c r="SP132" s="109"/>
      <c r="SQ132" s="109"/>
      <c r="SR132" s="194">
        <f t="shared" si="861"/>
        <v>0</v>
      </c>
      <c r="SS132" s="193">
        <f t="shared" si="862"/>
        <v>0</v>
      </c>
      <c r="ST132" s="193"/>
      <c r="SU132" s="193"/>
      <c r="SV132" s="193"/>
      <c r="SW132" s="194">
        <f t="shared" si="863"/>
        <v>0</v>
      </c>
      <c r="SX132" s="109"/>
      <c r="SY132" s="109"/>
      <c r="SZ132" s="109"/>
      <c r="TA132" s="194">
        <f t="shared" si="864"/>
        <v>0</v>
      </c>
      <c r="TB132" s="109"/>
      <c r="TC132" s="109"/>
      <c r="TD132" s="109"/>
      <c r="TE132" s="194">
        <f t="shared" si="865"/>
        <v>0</v>
      </c>
      <c r="TF132" s="109"/>
      <c r="TG132" s="109"/>
      <c r="TH132" s="109"/>
      <c r="TI132" s="139"/>
      <c r="TJ132" s="109"/>
      <c r="TK132" s="109"/>
      <c r="TL132" s="109"/>
      <c r="TM132" s="109"/>
      <c r="TN132" s="121">
        <f t="shared" si="866"/>
        <v>0</v>
      </c>
      <c r="TO132" s="109"/>
      <c r="TP132" s="109"/>
      <c r="TQ132" s="109"/>
      <c r="TR132" s="194">
        <f t="shared" si="729"/>
        <v>0</v>
      </c>
      <c r="TS132" s="109"/>
      <c r="TT132" s="109"/>
      <c r="TU132" s="109"/>
      <c r="TV132" s="194">
        <f t="shared" si="867"/>
        <v>0</v>
      </c>
      <c r="TW132" s="109"/>
      <c r="TX132" s="109"/>
      <c r="TY132" s="109"/>
      <c r="TZ132" s="194">
        <f t="shared" si="868"/>
        <v>0</v>
      </c>
      <c r="UA132" s="109"/>
      <c r="UB132" s="109"/>
      <c r="UC132" s="109"/>
      <c r="UD132" s="194">
        <f t="shared" si="869"/>
        <v>0</v>
      </c>
      <c r="UE132" s="122">
        <f t="shared" si="870"/>
        <v>0</v>
      </c>
      <c r="UF132" s="109"/>
      <c r="UG132" s="193">
        <f t="shared" si="460"/>
        <v>0</v>
      </c>
      <c r="UH132" s="138"/>
      <c r="UI132" s="138"/>
      <c r="UJ132" s="138"/>
      <c r="UK132" s="115">
        <f t="shared" si="488"/>
        <v>0</v>
      </c>
      <c r="UL132" s="115">
        <f>CK132+EG132+GC132+HZ132+JV132+MD132+NZ132+PV132+RR132+TN132</f>
        <v>0</v>
      </c>
      <c r="UM132" s="115">
        <f>UL132-AF132</f>
        <v>0</v>
      </c>
      <c r="UN132" s="115">
        <f>DB132+EX132+GT132+IQ132+KO132+MU132+OQ132+QM132+SI132+UE132</f>
        <v>0</v>
      </c>
      <c r="UO132" s="115">
        <f>UN132-AW132</f>
        <v>0</v>
      </c>
      <c r="UP132" s="115"/>
      <c r="UQ132" s="115"/>
      <c r="UR132" s="115">
        <f>BU132+DQ132+FM132+HJ132+JF132+LN132+NJ132+PF132+RB132+SX132</f>
        <v>0</v>
      </c>
      <c r="US132" s="115">
        <f>UR132-P132</f>
        <v>0</v>
      </c>
      <c r="UT132" s="115"/>
      <c r="UU132" s="115"/>
      <c r="UV132" s="115"/>
      <c r="UW132" s="115"/>
      <c r="UX132" s="115"/>
      <c r="UY132" s="115"/>
      <c r="UZ132" s="115"/>
      <c r="VA132" s="115"/>
      <c r="VB132" s="193">
        <f>BM132+DI132+FE132+HB132+IX132+LF132+NB132+OX132+QT132+SP132</f>
        <v>0</v>
      </c>
      <c r="VC132" s="193">
        <f>BN132+DJ132+FF132+HC132+IY132+LG132+NC132+OY132+QU132+SQ132</f>
        <v>0</v>
      </c>
      <c r="VD132" s="194">
        <f t="shared" si="871"/>
        <v>0</v>
      </c>
      <c r="VE132" s="193">
        <f t="shared" si="872"/>
        <v>0</v>
      </c>
      <c r="VF132" s="193"/>
      <c r="VG132" s="193"/>
      <c r="VH132" s="193"/>
      <c r="VI132" s="194">
        <f t="shared" si="873"/>
        <v>0</v>
      </c>
      <c r="VJ132" s="109"/>
      <c r="VK132" s="109"/>
      <c r="VL132" s="109"/>
      <c r="VM132" s="194">
        <f t="shared" si="874"/>
        <v>0</v>
      </c>
      <c r="VN132" s="109"/>
      <c r="VO132" s="109"/>
      <c r="VP132" s="109"/>
      <c r="VQ132" s="194">
        <f t="shared" si="875"/>
        <v>0</v>
      </c>
      <c r="VR132" s="109"/>
      <c r="VS132" s="109"/>
      <c r="VT132" s="109"/>
      <c r="VU132" s="139"/>
      <c r="VV132" s="109"/>
      <c r="VW132" s="109"/>
      <c r="VX132" s="109"/>
      <c r="VY132" s="109"/>
      <c r="VZ132" s="121">
        <f t="shared" si="876"/>
        <v>0</v>
      </c>
      <c r="WA132" s="109"/>
      <c r="WB132" s="109"/>
      <c r="WC132" s="109"/>
      <c r="WD132" s="194">
        <f t="shared" si="740"/>
        <v>0</v>
      </c>
      <c r="WE132" s="109"/>
      <c r="WF132" s="109"/>
      <c r="WG132" s="109"/>
      <c r="WH132" s="194">
        <f t="shared" si="877"/>
        <v>0</v>
      </c>
      <c r="WI132" s="109"/>
      <c r="WJ132" s="109"/>
      <c r="WK132" s="109"/>
      <c r="WL132" s="194">
        <f t="shared" si="878"/>
        <v>0</v>
      </c>
      <c r="WM132" s="109"/>
      <c r="WN132" s="109"/>
      <c r="WO132" s="109"/>
      <c r="WP132" s="194">
        <f t="shared" si="879"/>
        <v>0</v>
      </c>
      <c r="WQ132" s="122">
        <f t="shared" si="880"/>
        <v>0</v>
      </c>
      <c r="WR132" s="112"/>
      <c r="WS132" s="112"/>
      <c r="WT132" s="138"/>
      <c r="WU132" s="138"/>
      <c r="WV132" s="115">
        <f t="shared" si="526"/>
        <v>0</v>
      </c>
      <c r="WY132" s="115">
        <f>VI132-BT132-DP132-FL132-HI132-JE132-LM132-NI132-PE132-RA132-SW132</f>
        <v>0</v>
      </c>
      <c r="WZ132" s="115">
        <f>VD132-BO132-DK132-FG132-HD132-IZ132-LH132-ND132-OZ132-QV132-SR132</f>
        <v>0</v>
      </c>
    </row>
    <row r="133" spans="1:624" s="116" customFormat="1" ht="13.5" hidden="1" x14ac:dyDescent="0.25">
      <c r="A133" s="444"/>
      <c r="B133" s="453" t="s">
        <v>193</v>
      </c>
      <c r="C133" s="415"/>
      <c r="D133" s="415"/>
      <c r="E133" s="415"/>
      <c r="F133" s="249"/>
      <c r="G133" s="334"/>
      <c r="H133" s="250">
        <f>BM133+DI133+FE133+HB133+IX133+LF133+NB133+OX133+QT133+SP133</f>
        <v>0</v>
      </c>
      <c r="I133" s="250">
        <f>BN133+DJ133+FF133+HC133+IY133+LG133+NC133+OY133+QU133+SQ133</f>
        <v>0</v>
      </c>
      <c r="J133" s="238">
        <f t="shared" si="774"/>
        <v>0</v>
      </c>
      <c r="K133" s="250">
        <f t="shared" si="775"/>
        <v>0</v>
      </c>
      <c r="L133" s="343"/>
      <c r="M133" s="343"/>
      <c r="N133" s="343"/>
      <c r="O133" s="238">
        <f t="shared" si="538"/>
        <v>0</v>
      </c>
      <c r="P133" s="250">
        <f>BU133+DQ133+FM133+HJ133+JF133+LN133+NJ133+PF133+RB133+SX133</f>
        <v>0</v>
      </c>
      <c r="Q133" s="250">
        <f>BV133+DR133+FN133+HK133+JG133+LO133+NK133+PG133+RC133+SY133</f>
        <v>0</v>
      </c>
      <c r="R133" s="250">
        <f>BW133+DS133+FO133+HL133+JH133+LP133+NL133+PH133+RD133+SZ133</f>
        <v>0</v>
      </c>
      <c r="S133" s="238">
        <f t="shared" si="776"/>
        <v>0</v>
      </c>
      <c r="T133" s="250">
        <f>BY133+DU133+FQ133+HN133+JJ133+LR133+NN133+PJ133+RF133+TB133</f>
        <v>0</v>
      </c>
      <c r="U133" s="250">
        <f>BZ133+DV133+FR133+HO133+JK133+LS133+NO133+PK133+RG133+TC133</f>
        <v>0</v>
      </c>
      <c r="V133" s="250">
        <f>CA133+DW133+FS133+HP133+JL133+LT133+NP133+PL133+RH133+TD133</f>
        <v>0</v>
      </c>
      <c r="W133" s="238">
        <f t="shared" si="777"/>
        <v>0</v>
      </c>
      <c r="X133" s="250">
        <f>CC133+DY133+FU133+HR133+JN133+LV133+NR133+PN133+RJ133+TF133</f>
        <v>0</v>
      </c>
      <c r="Y133" s="250">
        <f>CD133+DZ133+FV133+HS133+JO133+LW133+NS133+PO133+RK133+TG133</f>
        <v>0</v>
      </c>
      <c r="Z133" s="250">
        <f>CE133+EA133+FW133+HT133+JP133+LX133+NT133+PP133+RL133+TH133</f>
        <v>0</v>
      </c>
      <c r="AA133" s="238">
        <f t="shared" si="778"/>
        <v>0</v>
      </c>
      <c r="AB133" s="250">
        <f>CG133+EC133+FY133+HV133+JR133+LZ133+NV133+PR133+RN133+TJ133</f>
        <v>0</v>
      </c>
      <c r="AC133" s="250">
        <f>CH133+ED133+FZ133+HW133+JS133+MA133+NW133+PS133+RO133+TK133</f>
        <v>0</v>
      </c>
      <c r="AD133" s="250">
        <f>CI133+EE133+GA133+HX133+JT133+MB133+NX133+PT133+RP133+TL133</f>
        <v>0</v>
      </c>
      <c r="AE133" s="250">
        <f t="shared" si="779"/>
        <v>0</v>
      </c>
      <c r="AF133" s="238">
        <f t="shared" si="527"/>
        <v>0</v>
      </c>
      <c r="AG133" s="250">
        <f>CL133+EH133+GD133+IA133+JW133+ME133+OA133+PW133+RS133+TO133</f>
        <v>0</v>
      </c>
      <c r="AH133" s="250">
        <f>CM133+EI133+GE133+IB133+JZ133+MF133+OB133+PX133+RT133+TP133</f>
        <v>0</v>
      </c>
      <c r="AI133" s="250">
        <f>CN133+EJ133+GF133+IC133+KA133+MG133+OC133+PY133+RU133+TQ133</f>
        <v>0</v>
      </c>
      <c r="AJ133" s="238">
        <f t="shared" si="780"/>
        <v>0</v>
      </c>
      <c r="AK133" s="250">
        <f>CP133+EL133+GH133+IE133+KC133+MI133+OE133+QA133+RW133+TS133</f>
        <v>0</v>
      </c>
      <c r="AL133" s="250">
        <f>CQ133+EM133+GI133+IF133+KD133+MJ133+OF133+QB133+RX133+TT133</f>
        <v>0</v>
      </c>
      <c r="AM133" s="250">
        <f>CR133+EN133+GJ133+IG133+KE133+MK133+OG133+QC133+RY133+TU133</f>
        <v>0</v>
      </c>
      <c r="AN133" s="238">
        <f t="shared" si="781"/>
        <v>0</v>
      </c>
      <c r="AO133" s="250">
        <f>CT133+EP133+GL133+II133+KG133+MM133+OI133+QE133+SA133+TW133</f>
        <v>0</v>
      </c>
      <c r="AP133" s="250">
        <f>CU133+EQ133+GM133+IJ133+KH133+MN133+OJ133+QF133+SB133+TX133</f>
        <v>0</v>
      </c>
      <c r="AQ133" s="250">
        <f>CV133+ER133+GN133+IK133+KI133+MO133+OK133+QG133+SC133+TY133</f>
        <v>0</v>
      </c>
      <c r="AR133" s="238">
        <f t="shared" si="782"/>
        <v>0</v>
      </c>
      <c r="AS133" s="250">
        <f>CX133+ET133+GP133+IM133+KK133+MQ133+OM133+QI133+SE133+UA133</f>
        <v>0</v>
      </c>
      <c r="AT133" s="250">
        <f>CY133+EU133+GQ133+IN133+KL133+MR133+ON133+QJ133+SF133+UB133</f>
        <v>0</v>
      </c>
      <c r="AU133" s="250">
        <f>CZ133+EV133+GR133+IO133+KM133+MS133+OO133+QK133+SG133+UC133</f>
        <v>0</v>
      </c>
      <c r="AV133" s="238">
        <f t="shared" si="783"/>
        <v>0</v>
      </c>
      <c r="AW133" s="238">
        <f t="shared" si="784"/>
        <v>0</v>
      </c>
      <c r="AX133" s="250">
        <f t="shared" si="461"/>
        <v>0</v>
      </c>
      <c r="AY133" s="238">
        <f t="shared" si="529"/>
        <v>0</v>
      </c>
      <c r="AZ133" s="238">
        <f>DE133+FA133+GW133+IT133+KR133+MX133+OT133+QP133+SL133+UH133</f>
        <v>0</v>
      </c>
      <c r="BA133" s="238">
        <f>DF133+FB133+GX133+IU133+KS133+MY133+OU133+QQ133+SM133+UI133</f>
        <v>0</v>
      </c>
      <c r="BB133" s="239">
        <f>CK133+EG133+GC133+HZ133+JV133+MD133+NZ133+PV133+RR133+TN133</f>
        <v>0</v>
      </c>
      <c r="BC133" s="239">
        <f t="shared" si="450"/>
        <v>0</v>
      </c>
      <c r="BD133" s="238">
        <f>AZ133-DE133-FA133-GW133-IT133-KR133-MX133-OT133-QP133-SL133-UH133</f>
        <v>0</v>
      </c>
      <c r="BE133" s="240"/>
      <c r="BF133" s="241">
        <f t="shared" si="449"/>
        <v>0</v>
      </c>
      <c r="BG133" s="241">
        <f t="shared" si="451"/>
        <v>0</v>
      </c>
      <c r="BH133" s="242"/>
      <c r="BI133" s="242"/>
      <c r="BJ133" s="241"/>
      <c r="BK133" s="344"/>
      <c r="BL133" s="251">
        <f>DI133+FE133+HB133+IX133+LF133+NB133+OX133+QT133+SP133</f>
        <v>0</v>
      </c>
      <c r="BM133" s="344"/>
      <c r="BN133" s="344"/>
      <c r="BO133" s="238">
        <f t="shared" si="785"/>
        <v>0</v>
      </c>
      <c r="BP133" s="251">
        <f t="shared" si="786"/>
        <v>0</v>
      </c>
      <c r="BQ133" s="251"/>
      <c r="BR133" s="251"/>
      <c r="BS133" s="251"/>
      <c r="BT133" s="238">
        <f t="shared" si="787"/>
        <v>0</v>
      </c>
      <c r="BU133" s="344"/>
      <c r="BV133" s="344"/>
      <c r="BW133" s="344"/>
      <c r="BX133" s="238">
        <f t="shared" si="650"/>
        <v>0</v>
      </c>
      <c r="BY133" s="344"/>
      <c r="BZ133" s="344"/>
      <c r="CA133" s="344"/>
      <c r="CB133" s="238">
        <f t="shared" si="463"/>
        <v>0</v>
      </c>
      <c r="CC133" s="344"/>
      <c r="CD133" s="344"/>
      <c r="CE133" s="344"/>
      <c r="CF133" s="238">
        <f t="shared" si="788"/>
        <v>0</v>
      </c>
      <c r="CG133" s="344"/>
      <c r="CH133" s="344"/>
      <c r="CI133" s="344"/>
      <c r="CJ133" s="344"/>
      <c r="CK133" s="238">
        <f t="shared" si="881"/>
        <v>0</v>
      </c>
      <c r="CL133" s="344"/>
      <c r="CM133" s="344"/>
      <c r="CN133" s="344"/>
      <c r="CO133" s="238">
        <f t="shared" si="789"/>
        <v>0</v>
      </c>
      <c r="CP133" s="344"/>
      <c r="CQ133" s="344"/>
      <c r="CR133" s="344"/>
      <c r="CS133" s="238">
        <f t="shared" si="790"/>
        <v>0</v>
      </c>
      <c r="CT133" s="344"/>
      <c r="CU133" s="344"/>
      <c r="CV133" s="344"/>
      <c r="CW133" s="345"/>
      <c r="CX133" s="344"/>
      <c r="CY133" s="344"/>
      <c r="CZ133" s="344"/>
      <c r="DA133" s="344"/>
      <c r="DB133" s="238">
        <f t="shared" si="791"/>
        <v>0</v>
      </c>
      <c r="DC133" s="344"/>
      <c r="DD133" s="251">
        <f t="shared" si="792"/>
        <v>0</v>
      </c>
      <c r="DE133" s="242"/>
      <c r="DF133" s="242"/>
      <c r="DG133" s="243">
        <f t="shared" si="467"/>
        <v>0</v>
      </c>
      <c r="DH133" s="244"/>
      <c r="DI133" s="343"/>
      <c r="DJ133" s="343"/>
      <c r="DK133" s="250">
        <f t="shared" si="544"/>
        <v>0</v>
      </c>
      <c r="DL133" s="343"/>
      <c r="DM133" s="343"/>
      <c r="DN133" s="343"/>
      <c r="DO133" s="343"/>
      <c r="DP133" s="238">
        <f t="shared" si="546"/>
        <v>0</v>
      </c>
      <c r="DQ133" s="343"/>
      <c r="DR133" s="343"/>
      <c r="DS133" s="343"/>
      <c r="DT133" s="238">
        <f t="shared" si="793"/>
        <v>0</v>
      </c>
      <c r="DU133" s="343"/>
      <c r="DV133" s="343"/>
      <c r="DW133" s="343"/>
      <c r="DX133" s="238">
        <f t="shared" si="794"/>
        <v>0</v>
      </c>
      <c r="DY133" s="343"/>
      <c r="DZ133" s="343"/>
      <c r="EA133" s="343"/>
      <c r="EB133" s="345"/>
      <c r="EC133" s="343"/>
      <c r="ED133" s="343"/>
      <c r="EE133" s="343"/>
      <c r="EF133" s="343"/>
      <c r="EG133" s="259">
        <f t="shared" si="795"/>
        <v>0</v>
      </c>
      <c r="EH133" s="343"/>
      <c r="EI133" s="343"/>
      <c r="EJ133" s="343"/>
      <c r="EK133" s="238">
        <f t="shared" si="659"/>
        <v>0</v>
      </c>
      <c r="EL133" s="343"/>
      <c r="EM133" s="343"/>
      <c r="EN133" s="343"/>
      <c r="EO133" s="238">
        <f t="shared" si="796"/>
        <v>0</v>
      </c>
      <c r="EP133" s="343"/>
      <c r="EQ133" s="343"/>
      <c r="ER133" s="343"/>
      <c r="ES133" s="238">
        <f t="shared" si="797"/>
        <v>0</v>
      </c>
      <c r="ET133" s="343"/>
      <c r="EU133" s="343"/>
      <c r="EV133" s="343"/>
      <c r="EW133" s="238">
        <f t="shared" si="798"/>
        <v>0</v>
      </c>
      <c r="EX133" s="260">
        <f t="shared" si="799"/>
        <v>0</v>
      </c>
      <c r="EY133" s="343"/>
      <c r="EZ133" s="250">
        <f t="shared" si="473"/>
        <v>0</v>
      </c>
      <c r="FA133" s="242"/>
      <c r="FB133" s="242"/>
      <c r="FC133" s="246">
        <f t="shared" si="474"/>
        <v>0</v>
      </c>
      <c r="FD133" s="244"/>
      <c r="FE133" s="343"/>
      <c r="FF133" s="343"/>
      <c r="FG133" s="343"/>
      <c r="FH133" s="250">
        <f t="shared" si="800"/>
        <v>0</v>
      </c>
      <c r="FI133" s="250"/>
      <c r="FJ133" s="250"/>
      <c r="FK133" s="250"/>
      <c r="FL133" s="238">
        <f t="shared" si="801"/>
        <v>0</v>
      </c>
      <c r="FM133" s="343"/>
      <c r="FN133" s="343"/>
      <c r="FO133" s="343"/>
      <c r="FP133" s="238">
        <f t="shared" si="802"/>
        <v>0</v>
      </c>
      <c r="FQ133" s="343"/>
      <c r="FR133" s="343"/>
      <c r="FS133" s="343"/>
      <c r="FT133" s="238">
        <f t="shared" si="803"/>
        <v>0</v>
      </c>
      <c r="FU133" s="343"/>
      <c r="FV133" s="343"/>
      <c r="FW133" s="343"/>
      <c r="FX133" s="238">
        <f t="shared" si="804"/>
        <v>0</v>
      </c>
      <c r="FY133" s="343"/>
      <c r="FZ133" s="343"/>
      <c r="GA133" s="343"/>
      <c r="GB133" s="343"/>
      <c r="GC133" s="259">
        <f t="shared" si="805"/>
        <v>0</v>
      </c>
      <c r="GD133" s="343"/>
      <c r="GE133" s="343"/>
      <c r="GF133" s="343"/>
      <c r="GG133" s="238">
        <f t="shared" si="669"/>
        <v>0</v>
      </c>
      <c r="GH133" s="343"/>
      <c r="GI133" s="343"/>
      <c r="GJ133" s="343"/>
      <c r="GK133" s="238">
        <f t="shared" si="806"/>
        <v>0</v>
      </c>
      <c r="GL133" s="343"/>
      <c r="GM133" s="343"/>
      <c r="GN133" s="343"/>
      <c r="GO133" s="238">
        <f t="shared" si="807"/>
        <v>0</v>
      </c>
      <c r="GP133" s="343"/>
      <c r="GQ133" s="343"/>
      <c r="GR133" s="343"/>
      <c r="GS133" s="238">
        <f t="shared" si="808"/>
        <v>0</v>
      </c>
      <c r="GT133" s="260">
        <f t="shared" si="809"/>
        <v>0</v>
      </c>
      <c r="GU133" s="343"/>
      <c r="GV133" s="250">
        <f t="shared" si="479"/>
        <v>0</v>
      </c>
      <c r="GW133" s="242"/>
      <c r="GX133" s="242"/>
      <c r="GY133" s="246">
        <f t="shared" si="480"/>
        <v>0</v>
      </c>
      <c r="GZ133" s="244"/>
      <c r="HA133" s="244"/>
      <c r="HB133" s="343"/>
      <c r="HC133" s="343"/>
      <c r="HD133" s="250">
        <f t="shared" si="810"/>
        <v>0</v>
      </c>
      <c r="HE133" s="250">
        <f t="shared" si="811"/>
        <v>0</v>
      </c>
      <c r="HF133" s="343"/>
      <c r="HG133" s="343"/>
      <c r="HH133" s="238"/>
      <c r="HI133" s="345"/>
      <c r="HJ133" s="343"/>
      <c r="HK133" s="343"/>
      <c r="HL133" s="343"/>
      <c r="HM133" s="238">
        <f t="shared" si="812"/>
        <v>0</v>
      </c>
      <c r="HN133" s="343"/>
      <c r="HO133" s="343"/>
      <c r="HP133" s="343"/>
      <c r="HQ133" s="238">
        <f t="shared" si="813"/>
        <v>0</v>
      </c>
      <c r="HR133" s="343"/>
      <c r="HS133" s="343"/>
      <c r="HT133" s="343"/>
      <c r="HU133" s="345"/>
      <c r="HV133" s="343"/>
      <c r="HW133" s="343"/>
      <c r="HX133" s="343"/>
      <c r="HY133" s="343"/>
      <c r="HZ133" s="259">
        <f t="shared" si="814"/>
        <v>0</v>
      </c>
      <c r="IA133" s="343"/>
      <c r="IB133" s="343"/>
      <c r="IC133" s="343"/>
      <c r="ID133" s="238">
        <f t="shared" si="677"/>
        <v>0</v>
      </c>
      <c r="IE133" s="343"/>
      <c r="IF133" s="343"/>
      <c r="IG133" s="343"/>
      <c r="IH133" s="238">
        <f t="shared" si="815"/>
        <v>0</v>
      </c>
      <c r="II133" s="343"/>
      <c r="IJ133" s="343"/>
      <c r="IK133" s="343"/>
      <c r="IL133" s="238">
        <f t="shared" si="816"/>
        <v>0</v>
      </c>
      <c r="IM133" s="343"/>
      <c r="IN133" s="343"/>
      <c r="IO133" s="343"/>
      <c r="IP133" s="343"/>
      <c r="IQ133" s="260">
        <f t="shared" si="817"/>
        <v>0</v>
      </c>
      <c r="IR133" s="343"/>
      <c r="IS133" s="250">
        <f t="shared" si="484"/>
        <v>0</v>
      </c>
      <c r="IT133" s="242"/>
      <c r="IU133" s="242"/>
      <c r="IV133" s="246">
        <f t="shared" si="510"/>
        <v>0</v>
      </c>
      <c r="IW133" s="244"/>
      <c r="IX133" s="346"/>
      <c r="IY133" s="346"/>
      <c r="IZ133" s="247">
        <f t="shared" si="681"/>
        <v>0</v>
      </c>
      <c r="JA133" s="254">
        <f t="shared" si="682"/>
        <v>0</v>
      </c>
      <c r="JB133" s="254"/>
      <c r="JC133" s="254"/>
      <c r="JD133" s="254"/>
      <c r="JE133" s="247">
        <f t="shared" si="818"/>
        <v>0</v>
      </c>
      <c r="JF133" s="346"/>
      <c r="JG133" s="346"/>
      <c r="JH133" s="346"/>
      <c r="JI133" s="247">
        <f t="shared" si="819"/>
        <v>0</v>
      </c>
      <c r="JJ133" s="346"/>
      <c r="JK133" s="346"/>
      <c r="JL133" s="346"/>
      <c r="JM133" s="247">
        <f t="shared" si="820"/>
        <v>0</v>
      </c>
      <c r="JN133" s="346"/>
      <c r="JO133" s="346"/>
      <c r="JP133" s="346"/>
      <c r="JQ133" s="347"/>
      <c r="JR133" s="346"/>
      <c r="JS133" s="346"/>
      <c r="JT133" s="346"/>
      <c r="JU133" s="346"/>
      <c r="JV133" s="261">
        <f t="shared" si="821"/>
        <v>0</v>
      </c>
      <c r="JW133" s="563"/>
      <c r="JX133" s="592"/>
      <c r="JY133" s="593"/>
      <c r="JZ133" s="576"/>
      <c r="KA133" s="346"/>
      <c r="KB133" s="247">
        <f>SUM(JW133:KA133)</f>
        <v>0</v>
      </c>
      <c r="KC133" s="346"/>
      <c r="KD133" s="346"/>
      <c r="KE133" s="346"/>
      <c r="KF133" s="247">
        <f t="shared" si="822"/>
        <v>0</v>
      </c>
      <c r="KG133" s="346"/>
      <c r="KH133" s="346"/>
      <c r="KI133" s="346"/>
      <c r="KJ133" s="247">
        <f t="shared" si="823"/>
        <v>0</v>
      </c>
      <c r="KK133" s="346"/>
      <c r="KL133" s="346"/>
      <c r="KM133" s="346"/>
      <c r="KN133" s="346"/>
      <c r="KO133" s="262">
        <f t="shared" si="824"/>
        <v>0</v>
      </c>
      <c r="KP133" s="346"/>
      <c r="KQ133" s="254">
        <f>JE133-JV133</f>
        <v>0</v>
      </c>
      <c r="KR133" s="347"/>
      <c r="KS133" s="348"/>
      <c r="KT133" s="211">
        <f>JV133-KO133</f>
        <v>0</v>
      </c>
      <c r="KU133" s="211"/>
      <c r="KV133" s="211"/>
      <c r="KW133" s="211"/>
      <c r="KX133" s="211"/>
      <c r="KY133" s="211"/>
      <c r="KZ133" s="211"/>
      <c r="LA133" s="211"/>
      <c r="LB133" s="211"/>
      <c r="LC133" s="211"/>
      <c r="LD133" s="211"/>
      <c r="LF133" s="109"/>
      <c r="LG133" s="109"/>
      <c r="LH133" s="194">
        <f t="shared" si="825"/>
        <v>0</v>
      </c>
      <c r="LI133" s="193">
        <f t="shared" si="826"/>
        <v>0</v>
      </c>
      <c r="LJ133" s="193"/>
      <c r="LK133" s="193"/>
      <c r="LL133" s="193"/>
      <c r="LM133" s="194">
        <f t="shared" si="827"/>
        <v>0</v>
      </c>
      <c r="LN133" s="109"/>
      <c r="LO133" s="109"/>
      <c r="LP133" s="109"/>
      <c r="LQ133" s="194">
        <f t="shared" si="828"/>
        <v>0</v>
      </c>
      <c r="LR133" s="109"/>
      <c r="LS133" s="109"/>
      <c r="LT133" s="109"/>
      <c r="LU133" s="194">
        <f t="shared" si="829"/>
        <v>0</v>
      </c>
      <c r="LV133" s="109"/>
      <c r="LW133" s="109"/>
      <c r="LX133" s="109"/>
      <c r="LY133" s="194">
        <f t="shared" si="830"/>
        <v>0</v>
      </c>
      <c r="LZ133" s="109"/>
      <c r="MA133" s="109"/>
      <c r="MB133" s="109"/>
      <c r="MC133" s="109"/>
      <c r="MD133" s="121">
        <f t="shared" si="831"/>
        <v>0</v>
      </c>
      <c r="ME133" s="109"/>
      <c r="MF133" s="109"/>
      <c r="MG133" s="109"/>
      <c r="MH133" s="194">
        <f t="shared" si="832"/>
        <v>0</v>
      </c>
      <c r="MI133" s="109"/>
      <c r="MJ133" s="109"/>
      <c r="MK133" s="109"/>
      <c r="ML133" s="194">
        <f t="shared" si="833"/>
        <v>0</v>
      </c>
      <c r="MM133" s="109"/>
      <c r="MN133" s="109"/>
      <c r="MO133" s="109"/>
      <c r="MP133" s="194">
        <f t="shared" si="834"/>
        <v>0</v>
      </c>
      <c r="MQ133" s="109"/>
      <c r="MR133" s="109"/>
      <c r="MS133" s="109"/>
      <c r="MT133" s="109"/>
      <c r="MU133" s="121">
        <f t="shared" si="835"/>
        <v>0</v>
      </c>
      <c r="MV133" s="109"/>
      <c r="MW133" s="193">
        <f t="shared" si="699"/>
        <v>0</v>
      </c>
      <c r="MX133" s="138"/>
      <c r="MY133" s="138"/>
      <c r="MZ133" s="115">
        <f t="shared" si="485"/>
        <v>0</v>
      </c>
      <c r="NB133" s="109"/>
      <c r="NC133" s="109"/>
      <c r="ND133" s="109"/>
      <c r="NE133" s="109"/>
      <c r="NF133" s="109"/>
      <c r="NG133" s="109"/>
      <c r="NH133" s="109"/>
      <c r="NI133" s="109"/>
      <c r="NJ133" s="109"/>
      <c r="NK133" s="109"/>
      <c r="NL133" s="109"/>
      <c r="NM133" s="194">
        <f t="shared" si="836"/>
        <v>0</v>
      </c>
      <c r="NN133" s="109"/>
      <c r="NO133" s="109"/>
      <c r="NP133" s="109"/>
      <c r="NQ133" s="194">
        <f t="shared" si="837"/>
        <v>0</v>
      </c>
      <c r="NR133" s="109"/>
      <c r="NS133" s="109"/>
      <c r="NT133" s="109"/>
      <c r="NU133" s="139"/>
      <c r="NV133" s="109"/>
      <c r="NW133" s="109"/>
      <c r="NX133" s="109"/>
      <c r="NY133" s="109"/>
      <c r="NZ133" s="121">
        <f t="shared" si="838"/>
        <v>0</v>
      </c>
      <c r="OA133" s="109"/>
      <c r="OB133" s="109"/>
      <c r="OC133" s="109"/>
      <c r="OD133" s="194">
        <f t="shared" si="703"/>
        <v>0</v>
      </c>
      <c r="OE133" s="109"/>
      <c r="OF133" s="109"/>
      <c r="OG133" s="109"/>
      <c r="OH133" s="194">
        <f t="shared" si="839"/>
        <v>0</v>
      </c>
      <c r="OI133" s="109"/>
      <c r="OJ133" s="109"/>
      <c r="OK133" s="109"/>
      <c r="OL133" s="194">
        <f t="shared" si="840"/>
        <v>0</v>
      </c>
      <c r="OM133" s="109"/>
      <c r="ON133" s="109"/>
      <c r="OO133" s="109"/>
      <c r="OP133" s="194">
        <f t="shared" si="841"/>
        <v>0</v>
      </c>
      <c r="OQ133" s="122">
        <f t="shared" si="842"/>
        <v>0</v>
      </c>
      <c r="OR133" s="109"/>
      <c r="OS133" s="193">
        <f t="shared" si="456"/>
        <v>0</v>
      </c>
      <c r="OT133" s="138"/>
      <c r="OU133" s="138"/>
      <c r="OV133" s="115">
        <f t="shared" si="515"/>
        <v>0</v>
      </c>
      <c r="OX133" s="109"/>
      <c r="OY133" s="109"/>
      <c r="OZ133" s="109"/>
      <c r="PA133" s="109"/>
      <c r="PB133" s="109"/>
      <c r="PC133" s="109"/>
      <c r="PD133" s="109"/>
      <c r="PE133" s="109"/>
      <c r="PF133" s="109"/>
      <c r="PG133" s="109"/>
      <c r="PH133" s="109"/>
      <c r="PI133" s="194">
        <f t="shared" si="843"/>
        <v>0</v>
      </c>
      <c r="PJ133" s="109"/>
      <c r="PK133" s="109"/>
      <c r="PL133" s="109"/>
      <c r="PM133" s="194">
        <f t="shared" si="844"/>
        <v>0</v>
      </c>
      <c r="PN133" s="109"/>
      <c r="PO133" s="109"/>
      <c r="PP133" s="109"/>
      <c r="PQ133" s="139"/>
      <c r="PR133" s="109"/>
      <c r="PS133" s="109"/>
      <c r="PT133" s="109"/>
      <c r="PU133" s="109"/>
      <c r="PV133" s="121">
        <f t="shared" si="845"/>
        <v>0</v>
      </c>
      <c r="PW133" s="109"/>
      <c r="PX133" s="109"/>
      <c r="PY133" s="109"/>
      <c r="PZ133" s="194">
        <f t="shared" si="846"/>
        <v>0</v>
      </c>
      <c r="QA133" s="109"/>
      <c r="QB133" s="109"/>
      <c r="QC133" s="109"/>
      <c r="QD133" s="194">
        <f t="shared" si="847"/>
        <v>0</v>
      </c>
      <c r="QE133" s="109"/>
      <c r="QF133" s="109"/>
      <c r="QG133" s="109"/>
      <c r="QH133" s="194">
        <f t="shared" si="848"/>
        <v>0</v>
      </c>
      <c r="QI133" s="109"/>
      <c r="QJ133" s="109"/>
      <c r="QK133" s="109"/>
      <c r="QL133" s="109"/>
      <c r="QM133" s="122">
        <f t="shared" si="849"/>
        <v>0</v>
      </c>
      <c r="QN133" s="109"/>
      <c r="QO133" s="193">
        <f t="shared" si="715"/>
        <v>0</v>
      </c>
      <c r="QP133" s="138"/>
      <c r="QQ133" s="138"/>
      <c r="QR133" s="115">
        <f t="shared" si="486"/>
        <v>0</v>
      </c>
      <c r="QT133" s="109"/>
      <c r="QU133" s="109"/>
      <c r="QV133" s="194">
        <f t="shared" si="850"/>
        <v>0</v>
      </c>
      <c r="QW133" s="193">
        <f t="shared" si="851"/>
        <v>0</v>
      </c>
      <c r="QX133" s="193"/>
      <c r="QY133" s="193"/>
      <c r="QZ133" s="193"/>
      <c r="RA133" s="194">
        <f t="shared" si="852"/>
        <v>0</v>
      </c>
      <c r="RB133" s="109"/>
      <c r="RC133" s="109"/>
      <c r="RD133" s="109"/>
      <c r="RE133" s="194">
        <f t="shared" si="853"/>
        <v>0</v>
      </c>
      <c r="RF133" s="109"/>
      <c r="RG133" s="109"/>
      <c r="RH133" s="109"/>
      <c r="RI133" s="194">
        <f t="shared" si="854"/>
        <v>0</v>
      </c>
      <c r="RJ133" s="109"/>
      <c r="RK133" s="109"/>
      <c r="RL133" s="109"/>
      <c r="RM133" s="139"/>
      <c r="RN133" s="109"/>
      <c r="RO133" s="109"/>
      <c r="RP133" s="109"/>
      <c r="RQ133" s="109"/>
      <c r="RR133" s="121">
        <f t="shared" si="855"/>
        <v>0</v>
      </c>
      <c r="RS133" s="109"/>
      <c r="RT133" s="109"/>
      <c r="RU133" s="109"/>
      <c r="RV133" s="194">
        <f t="shared" si="856"/>
        <v>0</v>
      </c>
      <c r="RW133" s="109"/>
      <c r="RX133" s="109"/>
      <c r="RY133" s="109"/>
      <c r="RZ133" s="194">
        <f t="shared" si="857"/>
        <v>0</v>
      </c>
      <c r="SA133" s="109"/>
      <c r="SB133" s="109"/>
      <c r="SC133" s="109"/>
      <c r="SD133" s="194">
        <f t="shared" si="858"/>
        <v>0</v>
      </c>
      <c r="SE133" s="109"/>
      <c r="SF133" s="109"/>
      <c r="SG133" s="109"/>
      <c r="SH133" s="109"/>
      <c r="SI133" s="122">
        <f t="shared" si="859"/>
        <v>0</v>
      </c>
      <c r="SJ133" s="109"/>
      <c r="SK133" s="193">
        <f t="shared" si="860"/>
        <v>0</v>
      </c>
      <c r="SL133" s="138"/>
      <c r="SM133" s="138"/>
      <c r="SN133" s="115">
        <f t="shared" si="487"/>
        <v>0</v>
      </c>
      <c r="SP133" s="109"/>
      <c r="SQ133" s="109"/>
      <c r="SR133" s="194">
        <f t="shared" si="861"/>
        <v>0</v>
      </c>
      <c r="SS133" s="193">
        <f t="shared" si="862"/>
        <v>0</v>
      </c>
      <c r="ST133" s="193"/>
      <c r="SU133" s="193"/>
      <c r="SV133" s="193"/>
      <c r="SW133" s="194">
        <f t="shared" si="863"/>
        <v>0</v>
      </c>
      <c r="SX133" s="109"/>
      <c r="SY133" s="109"/>
      <c r="SZ133" s="109"/>
      <c r="TA133" s="194">
        <f t="shared" si="864"/>
        <v>0</v>
      </c>
      <c r="TB133" s="109"/>
      <c r="TC133" s="109"/>
      <c r="TD133" s="109"/>
      <c r="TE133" s="194">
        <f t="shared" si="865"/>
        <v>0</v>
      </c>
      <c r="TF133" s="109"/>
      <c r="TG133" s="109"/>
      <c r="TH133" s="109"/>
      <c r="TI133" s="139"/>
      <c r="TJ133" s="109"/>
      <c r="TK133" s="109"/>
      <c r="TL133" s="109"/>
      <c r="TM133" s="109"/>
      <c r="TN133" s="121">
        <f t="shared" si="866"/>
        <v>0</v>
      </c>
      <c r="TO133" s="109"/>
      <c r="TP133" s="109"/>
      <c r="TQ133" s="109"/>
      <c r="TR133" s="194">
        <f t="shared" si="729"/>
        <v>0</v>
      </c>
      <c r="TS133" s="109"/>
      <c r="TT133" s="109"/>
      <c r="TU133" s="109"/>
      <c r="TV133" s="194">
        <f t="shared" si="867"/>
        <v>0</v>
      </c>
      <c r="TW133" s="109"/>
      <c r="TX133" s="109"/>
      <c r="TY133" s="109"/>
      <c r="TZ133" s="194">
        <f t="shared" si="868"/>
        <v>0</v>
      </c>
      <c r="UA133" s="109"/>
      <c r="UB133" s="109"/>
      <c r="UC133" s="109"/>
      <c r="UD133" s="194">
        <f t="shared" si="869"/>
        <v>0</v>
      </c>
      <c r="UE133" s="122">
        <f t="shared" si="870"/>
        <v>0</v>
      </c>
      <c r="UF133" s="109"/>
      <c r="UG133" s="193">
        <f t="shared" si="460"/>
        <v>0</v>
      </c>
      <c r="UH133" s="138"/>
      <c r="UI133" s="138"/>
      <c r="UJ133" s="138"/>
      <c r="UK133" s="115">
        <f t="shared" si="488"/>
        <v>0</v>
      </c>
      <c r="UL133" s="115">
        <f>CK133+EG133+GC133+HZ133+JV133+MD133+NZ133+PV133+RR133+TN133</f>
        <v>0</v>
      </c>
      <c r="UM133" s="115">
        <f>UL133-AF133</f>
        <v>0</v>
      </c>
      <c r="UN133" s="115">
        <f>DB133+EX133+GT133+IQ133+KO133+MU133+OQ133+QM133+SI133+UE133</f>
        <v>0</v>
      </c>
      <c r="UO133" s="115">
        <f>UN133-AW133</f>
        <v>0</v>
      </c>
      <c r="UP133" s="115"/>
      <c r="UQ133" s="115"/>
      <c r="UR133" s="115">
        <f>BU133+DQ133+FM133+HJ133+JF133+LN133+NJ133+PF133+RB133+SX133</f>
        <v>0</v>
      </c>
      <c r="US133" s="115">
        <f>UR133-P133</f>
        <v>0</v>
      </c>
      <c r="UT133" s="115"/>
      <c r="UU133" s="115"/>
      <c r="UV133" s="115"/>
      <c r="UW133" s="115"/>
      <c r="UX133" s="115"/>
      <c r="UY133" s="115"/>
      <c r="UZ133" s="115"/>
      <c r="VA133" s="115"/>
      <c r="VB133" s="193">
        <f>BM133+DI133+FE133+HB133+IX133+LF133+NB133+OX133+QT133+SP133</f>
        <v>0</v>
      </c>
      <c r="VC133" s="193">
        <f>BN133+DJ133+FF133+HC133+IY133+LG133+NC133+OY133+QU133+SQ133</f>
        <v>0</v>
      </c>
      <c r="VD133" s="194">
        <f t="shared" si="871"/>
        <v>0</v>
      </c>
      <c r="VE133" s="193">
        <f t="shared" si="872"/>
        <v>0</v>
      </c>
      <c r="VF133" s="193"/>
      <c r="VG133" s="193"/>
      <c r="VH133" s="193"/>
      <c r="VI133" s="194">
        <f t="shared" si="873"/>
        <v>0</v>
      </c>
      <c r="VJ133" s="109"/>
      <c r="VK133" s="109"/>
      <c r="VL133" s="109"/>
      <c r="VM133" s="194">
        <f t="shared" si="874"/>
        <v>0</v>
      </c>
      <c r="VN133" s="109"/>
      <c r="VO133" s="109"/>
      <c r="VP133" s="109"/>
      <c r="VQ133" s="194">
        <f t="shared" si="875"/>
        <v>0</v>
      </c>
      <c r="VR133" s="109"/>
      <c r="VS133" s="109"/>
      <c r="VT133" s="109"/>
      <c r="VU133" s="139"/>
      <c r="VV133" s="109"/>
      <c r="VW133" s="109"/>
      <c r="VX133" s="109"/>
      <c r="VY133" s="109"/>
      <c r="VZ133" s="121">
        <f t="shared" si="876"/>
        <v>0</v>
      </c>
      <c r="WA133" s="109"/>
      <c r="WB133" s="109"/>
      <c r="WC133" s="109"/>
      <c r="WD133" s="194">
        <f t="shared" si="740"/>
        <v>0</v>
      </c>
      <c r="WE133" s="109"/>
      <c r="WF133" s="109"/>
      <c r="WG133" s="109"/>
      <c r="WH133" s="194">
        <f t="shared" si="877"/>
        <v>0</v>
      </c>
      <c r="WI133" s="109"/>
      <c r="WJ133" s="109"/>
      <c r="WK133" s="109"/>
      <c r="WL133" s="194">
        <f t="shared" si="878"/>
        <v>0</v>
      </c>
      <c r="WM133" s="109"/>
      <c r="WN133" s="109"/>
      <c r="WO133" s="109"/>
      <c r="WP133" s="194">
        <f t="shared" si="879"/>
        <v>0</v>
      </c>
      <c r="WQ133" s="122">
        <f t="shared" si="880"/>
        <v>0</v>
      </c>
      <c r="WR133" s="112"/>
      <c r="WS133" s="112"/>
      <c r="WT133" s="138"/>
      <c r="WU133" s="138"/>
      <c r="WV133" s="115">
        <f t="shared" si="526"/>
        <v>0</v>
      </c>
      <c r="WY133" s="115">
        <f>VI133-BT133-DP133-FL133-HI133-JE133-LM133-NI133-PE133-RA133-SW133</f>
        <v>0</v>
      </c>
      <c r="WZ133" s="115">
        <f>VD133-BO133-DK133-FG133-HD133-IZ133-LH133-ND133-OZ133-QV133-SR133</f>
        <v>0</v>
      </c>
    </row>
    <row r="134" spans="1:624" s="116" customFormat="1" ht="13.5" hidden="1" x14ac:dyDescent="0.25">
      <c r="A134" s="444"/>
      <c r="B134" s="453" t="s">
        <v>194</v>
      </c>
      <c r="C134" s="415"/>
      <c r="D134" s="415"/>
      <c r="E134" s="415"/>
      <c r="F134" s="249"/>
      <c r="G134" s="349" t="s">
        <v>233</v>
      </c>
      <c r="H134" s="250">
        <f>BM134+DI134+FE134+HB134+IX134+LF134+NB134+OX134+QT134+SP134</f>
        <v>0</v>
      </c>
      <c r="I134" s="250">
        <f>BN134+DJ134+FF134+HC134+IY134+LG134+NC134+OY134+QU134+SQ134</f>
        <v>0</v>
      </c>
      <c r="J134" s="238">
        <f t="shared" si="774"/>
        <v>0</v>
      </c>
      <c r="K134" s="250">
        <f t="shared" si="775"/>
        <v>0</v>
      </c>
      <c r="L134" s="343"/>
      <c r="M134" s="343"/>
      <c r="N134" s="343"/>
      <c r="O134" s="238">
        <f t="shared" si="538"/>
        <v>0</v>
      </c>
      <c r="P134" s="250">
        <f>BU134+DQ134+FM134+HJ134+JF134+LN134+NJ134+PF134+RB134+SX134</f>
        <v>0</v>
      </c>
      <c r="Q134" s="250">
        <f>BV134+DR134+FN134+HK134+JG134+LO134+NK134+PG134+RC134+SY134</f>
        <v>0</v>
      </c>
      <c r="R134" s="250">
        <f>BW134+DS134+FO134+HL134+JH134+LP134+NL134+PH134+RD134+SZ134</f>
        <v>0</v>
      </c>
      <c r="S134" s="238">
        <f t="shared" si="776"/>
        <v>0</v>
      </c>
      <c r="T134" s="250">
        <f>BY134+DU134+FQ134+HN134+JJ134+LR134+NN134+PJ134+RF134+TB134</f>
        <v>0</v>
      </c>
      <c r="U134" s="250">
        <f>BZ134+DV134+FR134+HO134+JK134+LS134+NO134+PK134+RG134+TC134</f>
        <v>0</v>
      </c>
      <c r="V134" s="250">
        <f>CA134+DW134+FS134+HP134+JL134+LT134+NP134+PL134+RH134+TD134</f>
        <v>0</v>
      </c>
      <c r="W134" s="238">
        <f t="shared" si="777"/>
        <v>0</v>
      </c>
      <c r="X134" s="250">
        <f>CC134+DY134+FU134+HR134+JN134+LV134+NR134+PN134+RJ134+TF134</f>
        <v>0</v>
      </c>
      <c r="Y134" s="250">
        <f>CD134+DZ134+FV134+HS134+JO134+LW134+NS134+PO134+RK134+TG134</f>
        <v>0</v>
      </c>
      <c r="Z134" s="250">
        <f>CE134+EA134+FW134+HT134+JP134+LX134+NT134+PP134+RL134+TH134</f>
        <v>0</v>
      </c>
      <c r="AA134" s="238">
        <f t="shared" si="778"/>
        <v>0</v>
      </c>
      <c r="AB134" s="250">
        <f>CG134+EC134+FY134+HV134+JR134+LZ134+NV134+PR134+RN134+TJ134</f>
        <v>0</v>
      </c>
      <c r="AC134" s="250">
        <f>CH134+ED134+FZ134+HW134+JS134+MA134+NW134+PS134+RO134+TK134</f>
        <v>0</v>
      </c>
      <c r="AD134" s="250">
        <f>CI134+EE134+GA134+HX134+JT134+MB134+NX134+PT134+RP134+TL134</f>
        <v>0</v>
      </c>
      <c r="AE134" s="250">
        <f t="shared" si="779"/>
        <v>0</v>
      </c>
      <c r="AF134" s="238">
        <f t="shared" si="527"/>
        <v>0</v>
      </c>
      <c r="AG134" s="250">
        <f>CL134+EH134+GD134+IA134+JW134+ME134+OA134+PW134+RS134+TO134</f>
        <v>0</v>
      </c>
      <c r="AH134" s="250">
        <f>CM134+EI134+GE134+IB134+JZ134+MF134+OB134+PX134+RT134+TP134</f>
        <v>0</v>
      </c>
      <c r="AI134" s="250">
        <f>CN134+EJ134+GF134+IC134+KA134+MG134+OC134+PY134+RU134+TQ134</f>
        <v>0</v>
      </c>
      <c r="AJ134" s="238">
        <f t="shared" si="780"/>
        <v>0</v>
      </c>
      <c r="AK134" s="250">
        <f>CP134+EL134+GH134+IE134+KC134+MI134+OE134+QA134+RW134+TS134</f>
        <v>0</v>
      </c>
      <c r="AL134" s="250">
        <f>CQ134+EM134+GI134+IF134+KD134+MJ134+OF134+QB134+RX134+TT134</f>
        <v>0</v>
      </c>
      <c r="AM134" s="250">
        <f>CR134+EN134+GJ134+IG134+KE134+MK134+OG134+QC134+RY134+TU134</f>
        <v>0</v>
      </c>
      <c r="AN134" s="238">
        <f t="shared" si="781"/>
        <v>0</v>
      </c>
      <c r="AO134" s="250">
        <f>CT134+EP134+GL134+II134+KG134+MM134+OI134+QE134+SA134+TW134</f>
        <v>0</v>
      </c>
      <c r="AP134" s="250">
        <f>CU134+EQ134+GM134+IJ134+KH134+MN134+OJ134+QF134+SB134+TX134</f>
        <v>0</v>
      </c>
      <c r="AQ134" s="250">
        <f>CV134+ER134+GN134+IK134+KI134+MO134+OK134+QG134+SC134+TY134</f>
        <v>0</v>
      </c>
      <c r="AR134" s="238">
        <f t="shared" si="782"/>
        <v>0</v>
      </c>
      <c r="AS134" s="250">
        <f>CX134+ET134+GP134+IM134+KK134+MQ134+OM134+QI134+SE134+UA134</f>
        <v>0</v>
      </c>
      <c r="AT134" s="250">
        <f>CY134+EU134+GQ134+IN134+KL134+MR134+ON134+QJ134+SF134+UB134</f>
        <v>0</v>
      </c>
      <c r="AU134" s="250">
        <f>CZ134+EV134+GR134+IO134+KM134+MS134+OO134+QK134+SG134+UC134</f>
        <v>0</v>
      </c>
      <c r="AV134" s="238">
        <f t="shared" si="783"/>
        <v>0</v>
      </c>
      <c r="AW134" s="238">
        <f t="shared" si="784"/>
        <v>0</v>
      </c>
      <c r="AX134" s="250">
        <f t="shared" si="461"/>
        <v>0</v>
      </c>
      <c r="AY134" s="238">
        <f t="shared" si="529"/>
        <v>0</v>
      </c>
      <c r="AZ134" s="238">
        <f>DE134+FA134+GW134+IT134+KR134+MX134+OT134+QP134+SL134+UH134</f>
        <v>0</v>
      </c>
      <c r="BA134" s="238">
        <f>DF134+FB134+GX134+IU134+KS134+MY134+OU134+QQ134+SM134+UI134</f>
        <v>0</v>
      </c>
      <c r="BB134" s="239">
        <f>CK134+EG134+GC134+HZ134+JV134+MD134+NZ134+PV134+RR134+TN134</f>
        <v>0</v>
      </c>
      <c r="BC134" s="239">
        <f t="shared" si="450"/>
        <v>0</v>
      </c>
      <c r="BD134" s="238">
        <f>AZ134-DE134-FA134-GW134-IT134-KR134-MX134-OT134-QP134-SL134-UH134</f>
        <v>0</v>
      </c>
      <c r="BE134" s="240"/>
      <c r="BF134" s="241">
        <f t="shared" si="449"/>
        <v>0</v>
      </c>
      <c r="BG134" s="241">
        <f t="shared" si="451"/>
        <v>0</v>
      </c>
      <c r="BH134" s="242"/>
      <c r="BI134" s="242"/>
      <c r="BJ134" s="241"/>
      <c r="BK134" s="344"/>
      <c r="BL134" s="251">
        <f>DI134+FE134+HB134+IX134+LF134+NB134+OX134+QT134+SP134</f>
        <v>0</v>
      </c>
      <c r="BM134" s="344"/>
      <c r="BN134" s="344"/>
      <c r="BO134" s="238">
        <f t="shared" si="785"/>
        <v>0</v>
      </c>
      <c r="BP134" s="251">
        <f t="shared" si="786"/>
        <v>0</v>
      </c>
      <c r="BQ134" s="251"/>
      <c r="BR134" s="251"/>
      <c r="BS134" s="251"/>
      <c r="BT134" s="238">
        <f t="shared" si="787"/>
        <v>0</v>
      </c>
      <c r="BU134" s="344"/>
      <c r="BV134" s="344"/>
      <c r="BW134" s="344"/>
      <c r="BX134" s="238">
        <f t="shared" si="650"/>
        <v>0</v>
      </c>
      <c r="BY134" s="344"/>
      <c r="BZ134" s="344"/>
      <c r="CA134" s="344"/>
      <c r="CB134" s="238">
        <f t="shared" si="463"/>
        <v>0</v>
      </c>
      <c r="CC134" s="251"/>
      <c r="CD134" s="344"/>
      <c r="CE134" s="350"/>
      <c r="CF134" s="238">
        <f t="shared" si="788"/>
        <v>0</v>
      </c>
      <c r="CG134" s="344"/>
      <c r="CH134" s="344"/>
      <c r="CI134" s="344"/>
      <c r="CJ134" s="251">
        <f t="shared" ref="CJ134:CJ140" si="882">SUM(CG134:CI134)</f>
        <v>0</v>
      </c>
      <c r="CK134" s="238">
        <f t="shared" si="881"/>
        <v>0</v>
      </c>
      <c r="CL134" s="344"/>
      <c r="CM134" s="344"/>
      <c r="CN134" s="344"/>
      <c r="CO134" s="238">
        <f t="shared" si="789"/>
        <v>0</v>
      </c>
      <c r="CP134" s="344"/>
      <c r="CQ134" s="344"/>
      <c r="CR134" s="344"/>
      <c r="CS134" s="238">
        <f t="shared" si="790"/>
        <v>0</v>
      </c>
      <c r="CT134" s="344"/>
      <c r="CU134" s="344"/>
      <c r="CV134" s="350"/>
      <c r="CW134" s="238">
        <f t="shared" ref="CW134:CW140" si="883">SUM(CT134:CV134)</f>
        <v>0</v>
      </c>
      <c r="CX134" s="344"/>
      <c r="CY134" s="344"/>
      <c r="CZ134" s="344"/>
      <c r="DA134" s="344"/>
      <c r="DB134" s="238">
        <f t="shared" si="791"/>
        <v>0</v>
      </c>
      <c r="DC134" s="344"/>
      <c r="DD134" s="251">
        <f t="shared" si="792"/>
        <v>0</v>
      </c>
      <c r="DE134" s="242"/>
      <c r="DF134" s="242"/>
      <c r="DG134" s="243">
        <f t="shared" si="467"/>
        <v>0</v>
      </c>
      <c r="DH134" s="244"/>
      <c r="DI134" s="343"/>
      <c r="DJ134" s="343"/>
      <c r="DK134" s="250">
        <f t="shared" si="544"/>
        <v>0</v>
      </c>
      <c r="DL134" s="343"/>
      <c r="DM134" s="343"/>
      <c r="DN134" s="343"/>
      <c r="DO134" s="343"/>
      <c r="DP134" s="238">
        <f t="shared" si="546"/>
        <v>0</v>
      </c>
      <c r="DQ134" s="343"/>
      <c r="DR134" s="343"/>
      <c r="DS134" s="343"/>
      <c r="DT134" s="238">
        <f t="shared" si="793"/>
        <v>0</v>
      </c>
      <c r="DU134" s="343"/>
      <c r="DV134" s="343"/>
      <c r="DW134" s="343"/>
      <c r="DX134" s="238">
        <f t="shared" si="794"/>
        <v>0</v>
      </c>
      <c r="DY134" s="343"/>
      <c r="DZ134" s="343"/>
      <c r="EA134" s="343"/>
      <c r="EB134" s="238">
        <f t="shared" ref="EB134:EB139" si="884">SUM(DY134:EA134)</f>
        <v>0</v>
      </c>
      <c r="EC134" s="343"/>
      <c r="ED134" s="343"/>
      <c r="EE134" s="343"/>
      <c r="EF134" s="343">
        <f>SUM(EC134:EE134)</f>
        <v>0</v>
      </c>
      <c r="EG134" s="259">
        <f t="shared" si="795"/>
        <v>0</v>
      </c>
      <c r="EH134" s="343"/>
      <c r="EI134" s="343"/>
      <c r="EJ134" s="343"/>
      <c r="EK134" s="238">
        <f t="shared" si="659"/>
        <v>0</v>
      </c>
      <c r="EL134" s="343"/>
      <c r="EM134" s="343"/>
      <c r="EN134" s="343"/>
      <c r="EO134" s="238">
        <f t="shared" si="796"/>
        <v>0</v>
      </c>
      <c r="EP134" s="343"/>
      <c r="EQ134" s="343"/>
      <c r="ER134" s="343"/>
      <c r="ES134" s="238">
        <f t="shared" si="797"/>
        <v>0</v>
      </c>
      <c r="ET134" s="343"/>
      <c r="EU134" s="343"/>
      <c r="EV134" s="343"/>
      <c r="EW134" s="238">
        <f t="shared" si="798"/>
        <v>0</v>
      </c>
      <c r="EX134" s="260">
        <f t="shared" si="799"/>
        <v>0</v>
      </c>
      <c r="EY134" s="343"/>
      <c r="EZ134" s="250">
        <f t="shared" si="473"/>
        <v>0</v>
      </c>
      <c r="FA134" s="242"/>
      <c r="FB134" s="242"/>
      <c r="FC134" s="246">
        <f t="shared" si="474"/>
        <v>0</v>
      </c>
      <c r="FD134" s="244"/>
      <c r="FE134" s="343"/>
      <c r="FF134" s="343"/>
      <c r="FG134" s="343"/>
      <c r="FH134" s="250">
        <f t="shared" si="800"/>
        <v>0</v>
      </c>
      <c r="FI134" s="250"/>
      <c r="FJ134" s="250"/>
      <c r="FK134" s="250"/>
      <c r="FL134" s="238">
        <f t="shared" si="801"/>
        <v>0</v>
      </c>
      <c r="FM134" s="343"/>
      <c r="FN134" s="343"/>
      <c r="FO134" s="343"/>
      <c r="FP134" s="238">
        <f t="shared" si="802"/>
        <v>0</v>
      </c>
      <c r="FQ134" s="343"/>
      <c r="FR134" s="343"/>
      <c r="FS134" s="343"/>
      <c r="FT134" s="238">
        <f t="shared" si="803"/>
        <v>0</v>
      </c>
      <c r="FU134" s="343"/>
      <c r="FV134" s="343"/>
      <c r="FW134" s="343"/>
      <c r="FX134" s="238">
        <f t="shared" si="804"/>
        <v>0</v>
      </c>
      <c r="FY134" s="343"/>
      <c r="FZ134" s="343"/>
      <c r="GA134" s="343"/>
      <c r="GB134" s="265">
        <f t="shared" ref="GB134:GB140" si="885">SUM(FY134:GA134)</f>
        <v>0</v>
      </c>
      <c r="GC134" s="259">
        <f t="shared" si="805"/>
        <v>0</v>
      </c>
      <c r="GD134" s="343"/>
      <c r="GE134" s="343"/>
      <c r="GF134" s="343"/>
      <c r="GG134" s="238">
        <f t="shared" si="669"/>
        <v>0</v>
      </c>
      <c r="GH134" s="343"/>
      <c r="GI134" s="343"/>
      <c r="GJ134" s="343"/>
      <c r="GK134" s="238">
        <f t="shared" si="806"/>
        <v>0</v>
      </c>
      <c r="GL134" s="343"/>
      <c r="GM134" s="343"/>
      <c r="GN134" s="343"/>
      <c r="GO134" s="238">
        <f t="shared" si="807"/>
        <v>0</v>
      </c>
      <c r="GP134" s="343"/>
      <c r="GQ134" s="343"/>
      <c r="GR134" s="343"/>
      <c r="GS134" s="265">
        <f t="shared" si="808"/>
        <v>0</v>
      </c>
      <c r="GT134" s="260">
        <f t="shared" si="809"/>
        <v>0</v>
      </c>
      <c r="GU134" s="343"/>
      <c r="GV134" s="250">
        <f t="shared" si="479"/>
        <v>0</v>
      </c>
      <c r="GW134" s="242"/>
      <c r="GX134" s="242"/>
      <c r="GY134" s="246">
        <f t="shared" si="480"/>
        <v>0</v>
      </c>
      <c r="GZ134" s="244"/>
      <c r="HA134" s="244"/>
      <c r="HB134" s="343"/>
      <c r="HC134" s="343"/>
      <c r="HD134" s="250">
        <f t="shared" si="810"/>
        <v>0</v>
      </c>
      <c r="HE134" s="250">
        <f t="shared" si="811"/>
        <v>0</v>
      </c>
      <c r="HF134" s="343"/>
      <c r="HG134" s="343"/>
      <c r="HH134" s="238"/>
      <c r="HI134" s="345"/>
      <c r="HJ134" s="343"/>
      <c r="HK134" s="343"/>
      <c r="HL134" s="343"/>
      <c r="HM134" s="238">
        <f t="shared" si="812"/>
        <v>0</v>
      </c>
      <c r="HN134" s="343"/>
      <c r="HO134" s="343"/>
      <c r="HP134" s="343"/>
      <c r="HQ134" s="238">
        <f t="shared" si="813"/>
        <v>0</v>
      </c>
      <c r="HR134" s="343"/>
      <c r="HS134" s="343"/>
      <c r="HT134" s="343"/>
      <c r="HU134" s="238">
        <f t="shared" ref="HU134:HU139" si="886">SUM(HR134:HT134)</f>
        <v>0</v>
      </c>
      <c r="HV134" s="343"/>
      <c r="HW134" s="343"/>
      <c r="HX134" s="343"/>
      <c r="HY134" s="265">
        <f t="shared" ref="HY134:HY140" si="887">SUM(HV134:HX134)</f>
        <v>0</v>
      </c>
      <c r="HZ134" s="259">
        <f t="shared" si="814"/>
        <v>0</v>
      </c>
      <c r="IA134" s="343"/>
      <c r="IB134" s="343"/>
      <c r="IC134" s="343"/>
      <c r="ID134" s="238">
        <f t="shared" si="677"/>
        <v>0</v>
      </c>
      <c r="IE134" s="343"/>
      <c r="IF134" s="343"/>
      <c r="IG134" s="343"/>
      <c r="IH134" s="238">
        <f t="shared" si="815"/>
        <v>0</v>
      </c>
      <c r="II134" s="343"/>
      <c r="IJ134" s="343"/>
      <c r="IK134" s="343"/>
      <c r="IL134" s="238">
        <f t="shared" si="816"/>
        <v>0</v>
      </c>
      <c r="IM134" s="343"/>
      <c r="IN134" s="343"/>
      <c r="IO134" s="343"/>
      <c r="IP134" s="265">
        <f t="shared" ref="IP134:IP140" si="888">SUM(IM134:IO134)</f>
        <v>0</v>
      </c>
      <c r="IQ134" s="260">
        <f t="shared" si="817"/>
        <v>0</v>
      </c>
      <c r="IR134" s="343"/>
      <c r="IS134" s="250">
        <f t="shared" si="484"/>
        <v>0</v>
      </c>
      <c r="IT134" s="242"/>
      <c r="IU134" s="242"/>
      <c r="IV134" s="246">
        <f t="shared" si="510"/>
        <v>0</v>
      </c>
      <c r="IW134" s="244"/>
      <c r="IX134" s="346"/>
      <c r="IY134" s="346"/>
      <c r="IZ134" s="247">
        <f t="shared" si="681"/>
        <v>0</v>
      </c>
      <c r="JA134" s="254">
        <f t="shared" si="682"/>
        <v>0</v>
      </c>
      <c r="JB134" s="254"/>
      <c r="JC134" s="254"/>
      <c r="JD134" s="254"/>
      <c r="JE134" s="247">
        <f t="shared" si="818"/>
        <v>0</v>
      </c>
      <c r="JF134" s="346"/>
      <c r="JG134" s="346"/>
      <c r="JH134" s="346"/>
      <c r="JI134" s="247">
        <f t="shared" si="819"/>
        <v>0</v>
      </c>
      <c r="JJ134" s="346"/>
      <c r="JK134" s="346"/>
      <c r="JL134" s="346"/>
      <c r="JM134" s="247">
        <f t="shared" si="820"/>
        <v>0</v>
      </c>
      <c r="JN134" s="346"/>
      <c r="JO134" s="346"/>
      <c r="JP134" s="346"/>
      <c r="JQ134" s="247">
        <f t="shared" ref="JQ134:JQ139" si="889">SUM(JN134:JP134)</f>
        <v>0</v>
      </c>
      <c r="JR134" s="346"/>
      <c r="JS134" s="346"/>
      <c r="JT134" s="346"/>
      <c r="JU134" s="346"/>
      <c r="JV134" s="261">
        <f t="shared" si="821"/>
        <v>0</v>
      </c>
      <c r="JW134" s="563"/>
      <c r="JX134" s="592"/>
      <c r="JY134" s="593"/>
      <c r="JZ134" s="576"/>
      <c r="KA134" s="346"/>
      <c r="KB134" s="247">
        <f>SUM(JW134:KA134)</f>
        <v>0</v>
      </c>
      <c r="KC134" s="346"/>
      <c r="KD134" s="346"/>
      <c r="KE134" s="346"/>
      <c r="KF134" s="247">
        <f t="shared" si="822"/>
        <v>0</v>
      </c>
      <c r="KG134" s="346"/>
      <c r="KH134" s="346"/>
      <c r="KI134" s="346"/>
      <c r="KJ134" s="247">
        <f t="shared" si="823"/>
        <v>0</v>
      </c>
      <c r="KK134" s="346"/>
      <c r="KL134" s="346"/>
      <c r="KM134" s="346"/>
      <c r="KN134" s="346"/>
      <c r="KO134" s="262">
        <f t="shared" si="824"/>
        <v>0</v>
      </c>
      <c r="KP134" s="346"/>
      <c r="KQ134" s="254">
        <f>JE134-JV134</f>
        <v>0</v>
      </c>
      <c r="KR134" s="347"/>
      <c r="KS134" s="348"/>
      <c r="KT134" s="211">
        <f>JV134-KO134</f>
        <v>0</v>
      </c>
      <c r="KU134" s="211"/>
      <c r="KV134" s="211"/>
      <c r="KW134" s="211"/>
      <c r="KX134" s="211"/>
      <c r="KY134" s="211"/>
      <c r="KZ134" s="211"/>
      <c r="LA134" s="211"/>
      <c r="LB134" s="211"/>
      <c r="LC134" s="211"/>
      <c r="LD134" s="211"/>
      <c r="LF134" s="109"/>
      <c r="LG134" s="109"/>
      <c r="LH134" s="194">
        <f t="shared" si="825"/>
        <v>0</v>
      </c>
      <c r="LI134" s="193">
        <f t="shared" si="826"/>
        <v>0</v>
      </c>
      <c r="LJ134" s="193"/>
      <c r="LK134" s="193"/>
      <c r="LL134" s="193"/>
      <c r="LM134" s="194">
        <f t="shared" si="827"/>
        <v>0</v>
      </c>
      <c r="LN134" s="109"/>
      <c r="LO134" s="109"/>
      <c r="LP134" s="109"/>
      <c r="LQ134" s="194">
        <f t="shared" si="828"/>
        <v>0</v>
      </c>
      <c r="LR134" s="109"/>
      <c r="LS134" s="109"/>
      <c r="LT134" s="109"/>
      <c r="LU134" s="194">
        <f t="shared" si="829"/>
        <v>0</v>
      </c>
      <c r="LV134" s="109"/>
      <c r="LW134" s="109"/>
      <c r="LX134" s="109"/>
      <c r="LY134" s="194">
        <f t="shared" si="830"/>
        <v>0</v>
      </c>
      <c r="LZ134" s="109"/>
      <c r="MA134" s="109"/>
      <c r="MB134" s="109"/>
      <c r="MC134" s="109"/>
      <c r="MD134" s="121">
        <f t="shared" si="831"/>
        <v>0</v>
      </c>
      <c r="ME134" s="109"/>
      <c r="MF134" s="109"/>
      <c r="MG134" s="109"/>
      <c r="MH134" s="194">
        <f t="shared" si="832"/>
        <v>0</v>
      </c>
      <c r="MI134" s="109"/>
      <c r="MJ134" s="109"/>
      <c r="MK134" s="109"/>
      <c r="ML134" s="194">
        <f t="shared" si="833"/>
        <v>0</v>
      </c>
      <c r="MM134" s="109"/>
      <c r="MN134" s="109"/>
      <c r="MO134" s="109"/>
      <c r="MP134" s="194">
        <f t="shared" si="834"/>
        <v>0</v>
      </c>
      <c r="MQ134" s="109"/>
      <c r="MR134" s="109"/>
      <c r="MS134" s="109"/>
      <c r="MT134" s="109"/>
      <c r="MU134" s="121">
        <f t="shared" si="835"/>
        <v>0</v>
      </c>
      <c r="MV134" s="109"/>
      <c r="MW134" s="193">
        <f t="shared" si="699"/>
        <v>0</v>
      </c>
      <c r="MX134" s="138"/>
      <c r="MY134" s="138"/>
      <c r="MZ134" s="115">
        <f t="shared" si="485"/>
        <v>0</v>
      </c>
      <c r="NB134" s="109"/>
      <c r="NC134" s="109"/>
      <c r="ND134" s="109"/>
      <c r="NE134" s="109"/>
      <c r="NF134" s="109"/>
      <c r="NG134" s="109"/>
      <c r="NH134" s="109"/>
      <c r="NI134" s="109"/>
      <c r="NJ134" s="109"/>
      <c r="NK134" s="109"/>
      <c r="NL134" s="109"/>
      <c r="NM134" s="194">
        <f t="shared" si="836"/>
        <v>0</v>
      </c>
      <c r="NN134" s="109"/>
      <c r="NO134" s="109"/>
      <c r="NP134" s="109"/>
      <c r="NQ134" s="194">
        <f t="shared" si="837"/>
        <v>0</v>
      </c>
      <c r="NR134" s="109"/>
      <c r="NS134" s="109"/>
      <c r="NT134" s="109"/>
      <c r="NU134" s="194">
        <f t="shared" ref="NU134:NU139" si="890">SUM(NR134:NT134)</f>
        <v>0</v>
      </c>
      <c r="NV134" s="109"/>
      <c r="NW134" s="109"/>
      <c r="NX134" s="109"/>
      <c r="NY134" s="109"/>
      <c r="NZ134" s="121">
        <f t="shared" si="838"/>
        <v>0</v>
      </c>
      <c r="OA134" s="109"/>
      <c r="OB134" s="109"/>
      <c r="OC134" s="109"/>
      <c r="OD134" s="194">
        <f t="shared" si="703"/>
        <v>0</v>
      </c>
      <c r="OE134" s="109"/>
      <c r="OF134" s="109"/>
      <c r="OG134" s="109"/>
      <c r="OH134" s="194">
        <f t="shared" si="839"/>
        <v>0</v>
      </c>
      <c r="OI134" s="109"/>
      <c r="OJ134" s="109"/>
      <c r="OK134" s="109"/>
      <c r="OL134" s="194">
        <f t="shared" si="840"/>
        <v>0</v>
      </c>
      <c r="OM134" s="109"/>
      <c r="ON134" s="109"/>
      <c r="OO134" s="109"/>
      <c r="OP134" s="194">
        <f t="shared" si="841"/>
        <v>0</v>
      </c>
      <c r="OQ134" s="122">
        <f t="shared" si="842"/>
        <v>0</v>
      </c>
      <c r="OR134" s="109"/>
      <c r="OS134" s="193">
        <f t="shared" si="456"/>
        <v>0</v>
      </c>
      <c r="OT134" s="138"/>
      <c r="OU134" s="138"/>
      <c r="OV134" s="115">
        <f t="shared" si="515"/>
        <v>0</v>
      </c>
      <c r="OX134" s="109"/>
      <c r="OY134" s="109"/>
      <c r="OZ134" s="109"/>
      <c r="PA134" s="109"/>
      <c r="PB134" s="109"/>
      <c r="PC134" s="109"/>
      <c r="PD134" s="109"/>
      <c r="PE134" s="109"/>
      <c r="PF134" s="109"/>
      <c r="PG134" s="109"/>
      <c r="PH134" s="109"/>
      <c r="PI134" s="194">
        <f t="shared" si="843"/>
        <v>0</v>
      </c>
      <c r="PJ134" s="109"/>
      <c r="PK134" s="109"/>
      <c r="PL134" s="109"/>
      <c r="PM134" s="194">
        <f t="shared" si="844"/>
        <v>0</v>
      </c>
      <c r="PN134" s="109"/>
      <c r="PO134" s="109"/>
      <c r="PP134" s="109"/>
      <c r="PQ134" s="194">
        <f t="shared" ref="PQ134:PQ139" si="891">SUM(PN134:PP134)</f>
        <v>0</v>
      </c>
      <c r="PR134" s="109"/>
      <c r="PS134" s="109"/>
      <c r="PT134" s="109"/>
      <c r="PU134" s="109"/>
      <c r="PV134" s="121">
        <f t="shared" si="845"/>
        <v>0</v>
      </c>
      <c r="PW134" s="109"/>
      <c r="PX134" s="109"/>
      <c r="PY134" s="109"/>
      <c r="PZ134" s="194">
        <f t="shared" si="846"/>
        <v>0</v>
      </c>
      <c r="QA134" s="109"/>
      <c r="QB134" s="109"/>
      <c r="QC134" s="109"/>
      <c r="QD134" s="194">
        <f t="shared" si="847"/>
        <v>0</v>
      </c>
      <c r="QE134" s="109"/>
      <c r="QF134" s="109"/>
      <c r="QG134" s="109"/>
      <c r="QH134" s="194">
        <f t="shared" si="848"/>
        <v>0</v>
      </c>
      <c r="QI134" s="109"/>
      <c r="QJ134" s="109"/>
      <c r="QK134" s="109"/>
      <c r="QL134" s="109"/>
      <c r="QM134" s="122">
        <f t="shared" si="849"/>
        <v>0</v>
      </c>
      <c r="QN134" s="109"/>
      <c r="QO134" s="193">
        <f t="shared" si="715"/>
        <v>0</v>
      </c>
      <c r="QP134" s="138"/>
      <c r="QQ134" s="138"/>
      <c r="QR134" s="115">
        <f t="shared" si="486"/>
        <v>0</v>
      </c>
      <c r="QT134" s="109"/>
      <c r="QU134" s="109"/>
      <c r="QV134" s="194">
        <f t="shared" si="850"/>
        <v>0</v>
      </c>
      <c r="QW134" s="193">
        <f t="shared" si="851"/>
        <v>0</v>
      </c>
      <c r="QX134" s="193"/>
      <c r="QY134" s="193"/>
      <c r="QZ134" s="193"/>
      <c r="RA134" s="194">
        <f t="shared" si="852"/>
        <v>0</v>
      </c>
      <c r="RB134" s="109"/>
      <c r="RC134" s="109"/>
      <c r="RD134" s="109"/>
      <c r="RE134" s="194">
        <f t="shared" si="853"/>
        <v>0</v>
      </c>
      <c r="RF134" s="109"/>
      <c r="RG134" s="109"/>
      <c r="RH134" s="109"/>
      <c r="RI134" s="194">
        <f t="shared" si="854"/>
        <v>0</v>
      </c>
      <c r="RJ134" s="109"/>
      <c r="RK134" s="109"/>
      <c r="RL134" s="109"/>
      <c r="RM134" s="194">
        <f t="shared" ref="RM134:RM139" si="892">SUM(RJ134:RL134)</f>
        <v>0</v>
      </c>
      <c r="RN134" s="109"/>
      <c r="RO134" s="109"/>
      <c r="RP134" s="109"/>
      <c r="RQ134" s="109"/>
      <c r="RR134" s="121">
        <f t="shared" si="855"/>
        <v>0</v>
      </c>
      <c r="RS134" s="109"/>
      <c r="RT134" s="109"/>
      <c r="RU134" s="109"/>
      <c r="RV134" s="194">
        <f t="shared" si="856"/>
        <v>0</v>
      </c>
      <c r="RW134" s="109"/>
      <c r="RX134" s="109"/>
      <c r="RY134" s="109"/>
      <c r="RZ134" s="194">
        <f t="shared" si="857"/>
        <v>0</v>
      </c>
      <c r="SA134" s="109"/>
      <c r="SB134" s="109"/>
      <c r="SC134" s="109"/>
      <c r="SD134" s="194">
        <f t="shared" si="858"/>
        <v>0</v>
      </c>
      <c r="SE134" s="109"/>
      <c r="SF134" s="109"/>
      <c r="SG134" s="109"/>
      <c r="SH134" s="109"/>
      <c r="SI134" s="122">
        <f t="shared" si="859"/>
        <v>0</v>
      </c>
      <c r="SJ134" s="109"/>
      <c r="SK134" s="193">
        <f t="shared" si="860"/>
        <v>0</v>
      </c>
      <c r="SL134" s="138"/>
      <c r="SM134" s="138"/>
      <c r="SN134" s="115">
        <f t="shared" si="487"/>
        <v>0</v>
      </c>
      <c r="SP134" s="109"/>
      <c r="SQ134" s="109"/>
      <c r="SR134" s="194">
        <f t="shared" si="861"/>
        <v>0</v>
      </c>
      <c r="SS134" s="193">
        <f t="shared" si="862"/>
        <v>0</v>
      </c>
      <c r="ST134" s="193"/>
      <c r="SU134" s="193"/>
      <c r="SV134" s="193"/>
      <c r="SW134" s="194">
        <f t="shared" si="863"/>
        <v>0</v>
      </c>
      <c r="SX134" s="109"/>
      <c r="SY134" s="109"/>
      <c r="SZ134" s="109"/>
      <c r="TA134" s="194">
        <f t="shared" si="864"/>
        <v>0</v>
      </c>
      <c r="TB134" s="109"/>
      <c r="TC134" s="109"/>
      <c r="TD134" s="109"/>
      <c r="TE134" s="194">
        <f t="shared" si="865"/>
        <v>0</v>
      </c>
      <c r="TF134" s="109"/>
      <c r="TG134" s="109"/>
      <c r="TH134" s="109"/>
      <c r="TI134" s="194">
        <f t="shared" ref="TI134:TI139" si="893">SUM(TF134:TH134)</f>
        <v>0</v>
      </c>
      <c r="TJ134" s="109"/>
      <c r="TK134" s="109"/>
      <c r="TL134" s="109"/>
      <c r="TM134" s="109"/>
      <c r="TN134" s="121">
        <f t="shared" si="866"/>
        <v>0</v>
      </c>
      <c r="TO134" s="109"/>
      <c r="TP134" s="109"/>
      <c r="TQ134" s="109"/>
      <c r="TR134" s="194">
        <f t="shared" si="729"/>
        <v>0</v>
      </c>
      <c r="TS134" s="109"/>
      <c r="TT134" s="109"/>
      <c r="TU134" s="109"/>
      <c r="TV134" s="194">
        <f t="shared" si="867"/>
        <v>0</v>
      </c>
      <c r="TW134" s="109"/>
      <c r="TX134" s="109"/>
      <c r="TY134" s="109"/>
      <c r="TZ134" s="194">
        <f t="shared" si="868"/>
        <v>0</v>
      </c>
      <c r="UA134" s="109"/>
      <c r="UB134" s="109"/>
      <c r="UC134" s="109"/>
      <c r="UD134" s="194">
        <f t="shared" si="869"/>
        <v>0</v>
      </c>
      <c r="UE134" s="122">
        <f t="shared" si="870"/>
        <v>0</v>
      </c>
      <c r="UF134" s="109"/>
      <c r="UG134" s="193">
        <f t="shared" si="460"/>
        <v>0</v>
      </c>
      <c r="UH134" s="138"/>
      <c r="UI134" s="138"/>
      <c r="UJ134" s="138"/>
      <c r="UK134" s="115">
        <f t="shared" si="488"/>
        <v>0</v>
      </c>
      <c r="UL134" s="115">
        <f>CK134+EG134+GC134+HZ134+JV134+MD134+NZ134+PV134+RR134+TN134</f>
        <v>0</v>
      </c>
      <c r="UM134" s="115">
        <f>UL134-AF134</f>
        <v>0</v>
      </c>
      <c r="UN134" s="115">
        <f>DB134+EX134+GT134+IQ134+KO134+MU134+OQ134+QM134+SI134+UE134</f>
        <v>0</v>
      </c>
      <c r="UO134" s="115">
        <f>UN134-AW134</f>
        <v>0</v>
      </c>
      <c r="UP134" s="115"/>
      <c r="UQ134" s="115"/>
      <c r="UR134" s="115">
        <f>BU134+DQ134+FM134+HJ134+JF134+LN134+NJ134+PF134+RB134+SX134</f>
        <v>0</v>
      </c>
      <c r="US134" s="115">
        <f>UR134-P134</f>
        <v>0</v>
      </c>
      <c r="UT134" s="115"/>
      <c r="UU134" s="115"/>
      <c r="UV134" s="115"/>
      <c r="UW134" s="115"/>
      <c r="UX134" s="115"/>
      <c r="UY134" s="115"/>
      <c r="UZ134" s="115"/>
      <c r="VA134" s="115"/>
      <c r="VB134" s="193">
        <f>BM134+DI134+FE134+HB134+IX134+LF134+NB134+OX134+QT134+SP134</f>
        <v>0</v>
      </c>
      <c r="VC134" s="193">
        <f>BN134+DJ134+FF134+HC134+IY134+LG134+NC134+OY134+QU134+SQ134</f>
        <v>0</v>
      </c>
      <c r="VD134" s="194">
        <f t="shared" si="871"/>
        <v>0</v>
      </c>
      <c r="VE134" s="193">
        <f t="shared" si="872"/>
        <v>0</v>
      </c>
      <c r="VF134" s="193"/>
      <c r="VG134" s="193"/>
      <c r="VH134" s="193"/>
      <c r="VI134" s="194">
        <f t="shared" si="873"/>
        <v>0</v>
      </c>
      <c r="VJ134" s="109"/>
      <c r="VK134" s="109"/>
      <c r="VL134" s="109"/>
      <c r="VM134" s="194">
        <f t="shared" si="874"/>
        <v>0</v>
      </c>
      <c r="VN134" s="109"/>
      <c r="VO134" s="109"/>
      <c r="VP134" s="109"/>
      <c r="VQ134" s="194">
        <f t="shared" si="875"/>
        <v>0</v>
      </c>
      <c r="VR134" s="109"/>
      <c r="VS134" s="109"/>
      <c r="VT134" s="109"/>
      <c r="VU134" s="194">
        <f t="shared" ref="VU134:VU139" si="894">SUM(VR134:VT134)</f>
        <v>0</v>
      </c>
      <c r="VV134" s="109"/>
      <c r="VW134" s="109"/>
      <c r="VX134" s="109"/>
      <c r="VY134" s="109"/>
      <c r="VZ134" s="121">
        <f t="shared" si="876"/>
        <v>0</v>
      </c>
      <c r="WA134" s="109"/>
      <c r="WB134" s="109"/>
      <c r="WC134" s="109"/>
      <c r="WD134" s="194">
        <f t="shared" si="740"/>
        <v>0</v>
      </c>
      <c r="WE134" s="109"/>
      <c r="WF134" s="109"/>
      <c r="WG134" s="109"/>
      <c r="WH134" s="194">
        <f t="shared" si="877"/>
        <v>0</v>
      </c>
      <c r="WI134" s="109"/>
      <c r="WJ134" s="109"/>
      <c r="WK134" s="109"/>
      <c r="WL134" s="194">
        <f t="shared" si="878"/>
        <v>0</v>
      </c>
      <c r="WM134" s="109"/>
      <c r="WN134" s="109"/>
      <c r="WO134" s="109"/>
      <c r="WP134" s="194">
        <f t="shared" si="879"/>
        <v>0</v>
      </c>
      <c r="WQ134" s="122">
        <f t="shared" si="880"/>
        <v>0</v>
      </c>
      <c r="WR134" s="112"/>
      <c r="WS134" s="112"/>
      <c r="WT134" s="138"/>
      <c r="WU134" s="138"/>
      <c r="WV134" s="115">
        <f t="shared" si="526"/>
        <v>0</v>
      </c>
      <c r="WY134" s="115">
        <f>VI134-BT134-DP134-FL134-HI134-JE134-LM134-NI134-PE134-RA134-SW134</f>
        <v>0</v>
      </c>
      <c r="WZ134" s="115">
        <f>VD134-BO134-DK134-FG134-HD134-IZ134-LH134-ND134-OZ134-QV134-SR134</f>
        <v>0</v>
      </c>
    </row>
    <row r="135" spans="1:624" s="116" customFormat="1" ht="13.5" hidden="1" x14ac:dyDescent="0.25">
      <c r="A135" s="444"/>
      <c r="B135" s="453" t="s">
        <v>199</v>
      </c>
      <c r="C135" s="415"/>
      <c r="D135" s="415"/>
      <c r="E135" s="415"/>
      <c r="F135" s="249"/>
      <c r="G135" s="334"/>
      <c r="H135" s="250">
        <f>BM135+DI135+FE135+HB135+IX135+LF135+NB135+OX135+QT135+SP135</f>
        <v>0</v>
      </c>
      <c r="I135" s="250">
        <f>BN135+DJ135+FF135+HC135+IY135+LG135+NC135+OY135+QU135+SQ135</f>
        <v>0</v>
      </c>
      <c r="J135" s="238">
        <f t="shared" si="774"/>
        <v>0</v>
      </c>
      <c r="K135" s="250">
        <f t="shared" si="775"/>
        <v>0</v>
      </c>
      <c r="L135" s="343"/>
      <c r="M135" s="343"/>
      <c r="N135" s="343"/>
      <c r="O135" s="238">
        <f t="shared" si="538"/>
        <v>0</v>
      </c>
      <c r="P135" s="250">
        <f>BU135+DQ135+FM135+HJ135+JF135+LN135+NJ135+PF135+RB135+SX135</f>
        <v>0</v>
      </c>
      <c r="Q135" s="250">
        <f>BV135+DR135+FN135+HK135+JG135+LO135+NK135+PG135+RC135+SY135</f>
        <v>0</v>
      </c>
      <c r="R135" s="250">
        <f>BW135+DS135+FO135+HL135+JH135+LP135+NL135+PH135+RD135+SZ135</f>
        <v>0</v>
      </c>
      <c r="S135" s="238">
        <f t="shared" si="776"/>
        <v>0</v>
      </c>
      <c r="T135" s="250">
        <f>BY135+DU135+FQ135+HN135+JJ135+LR135+NN135+PJ135+RF135+TB135</f>
        <v>0</v>
      </c>
      <c r="U135" s="250">
        <f>BZ135+DV135+FR135+HO135+JK135+LS135+NO135+PK135+RG135+TC135</f>
        <v>0</v>
      </c>
      <c r="V135" s="250">
        <f>CA135+DW135+FS135+HP135+JL135+LT135+NP135+PL135+RH135+TD135</f>
        <v>0</v>
      </c>
      <c r="W135" s="238">
        <f t="shared" si="777"/>
        <v>0</v>
      </c>
      <c r="X135" s="250">
        <f>CC135+DY135+FU135+HR135+JN135+LV135+NR135+PN135+RJ135+TF135</f>
        <v>0</v>
      </c>
      <c r="Y135" s="250">
        <f>CD135+DZ135+FV135+HS135+JO135+LW135+NS135+PO135+RK135+TG135</f>
        <v>0</v>
      </c>
      <c r="Z135" s="250">
        <f>CE135+EA135+FW135+HT135+JP135+LX135+NT135+PP135+RL135+TH135</f>
        <v>0</v>
      </c>
      <c r="AA135" s="238">
        <f t="shared" si="778"/>
        <v>0</v>
      </c>
      <c r="AB135" s="250">
        <f>CG135+EC135+FY135+HV135+JR135+LZ135+NV135+PR135+RN135+TJ135</f>
        <v>0</v>
      </c>
      <c r="AC135" s="250">
        <f>CH135+ED135+FZ135+HW135+JS135+MA135+NW135+PS135+RO135+TK135</f>
        <v>0</v>
      </c>
      <c r="AD135" s="250">
        <f>CI135+EE135+GA135+HX135+JT135+MB135+NX135+PT135+RP135+TL135</f>
        <v>0</v>
      </c>
      <c r="AE135" s="250">
        <f t="shared" si="779"/>
        <v>0</v>
      </c>
      <c r="AF135" s="238">
        <f t="shared" si="527"/>
        <v>0</v>
      </c>
      <c r="AG135" s="250">
        <f>CL135+EH135+GD135+IA135+JW135+ME135+OA135+PW135+RS135+TO135</f>
        <v>0</v>
      </c>
      <c r="AH135" s="250">
        <f>CM135+EI135+GE135+IB135+JZ135+MF135+OB135+PX135+RT135+TP135</f>
        <v>0</v>
      </c>
      <c r="AI135" s="250">
        <f>CN135+EJ135+GF135+IC135+KA135+MG135+OC135+PY135+RU135+TQ135</f>
        <v>0</v>
      </c>
      <c r="AJ135" s="238">
        <f t="shared" si="780"/>
        <v>0</v>
      </c>
      <c r="AK135" s="250">
        <f>CP135+EL135+GH135+IE135+KC135+MI135+OE135+QA135+RW135+TS135</f>
        <v>0</v>
      </c>
      <c r="AL135" s="250">
        <f>CQ135+EM135+GI135+IF135+KD135+MJ135+OF135+QB135+RX135+TT135</f>
        <v>0</v>
      </c>
      <c r="AM135" s="250">
        <f>CR135+EN135+GJ135+IG135+KE135+MK135+OG135+QC135+RY135+TU135</f>
        <v>0</v>
      </c>
      <c r="AN135" s="238">
        <f t="shared" si="781"/>
        <v>0</v>
      </c>
      <c r="AO135" s="250">
        <f>CT135+EP135+GL135+II135+KG135+MM135+OI135+QE135+SA135+TW135</f>
        <v>0</v>
      </c>
      <c r="AP135" s="250">
        <f>CU135+EQ135+GM135+IJ135+KH135+MN135+OJ135+QF135+SB135+TX135</f>
        <v>0</v>
      </c>
      <c r="AQ135" s="250">
        <f>CV135+ER135+GN135+IK135+KI135+MO135+OK135+QG135+SC135+TY135</f>
        <v>0</v>
      </c>
      <c r="AR135" s="238">
        <f t="shared" si="782"/>
        <v>0</v>
      </c>
      <c r="AS135" s="250">
        <f>CX135+ET135+GP135+IM135+KK135+MQ135+OM135+QI135+SE135+UA135</f>
        <v>0</v>
      </c>
      <c r="AT135" s="250">
        <f>CY135+EU135+GQ135+IN135+KL135+MR135+ON135+QJ135+SF135+UB135</f>
        <v>0</v>
      </c>
      <c r="AU135" s="250">
        <f>CZ135+EV135+GR135+IO135+KM135+MS135+OO135+QK135+SG135+UC135</f>
        <v>0</v>
      </c>
      <c r="AV135" s="238">
        <f t="shared" si="783"/>
        <v>0</v>
      </c>
      <c r="AW135" s="238">
        <f t="shared" si="784"/>
        <v>0</v>
      </c>
      <c r="AX135" s="250">
        <f t="shared" si="461"/>
        <v>0</v>
      </c>
      <c r="AY135" s="238">
        <f t="shared" si="529"/>
        <v>0</v>
      </c>
      <c r="AZ135" s="238">
        <f>DE135+FA135+GW135+IT135+KR135+MX135+OT135+QP135+SL135+UH135</f>
        <v>0</v>
      </c>
      <c r="BA135" s="238">
        <f>DF135+FB135+GX135+IU135+KS135+MY135+OU135+QQ135+SM135+UI135</f>
        <v>0</v>
      </c>
      <c r="BB135" s="239">
        <f>CK135+EG135+GC135+HZ135+JV135+MD135+NZ135+PV135+RR135+TN135</f>
        <v>0</v>
      </c>
      <c r="BC135" s="239">
        <f t="shared" si="450"/>
        <v>0</v>
      </c>
      <c r="BD135" s="238">
        <f>AZ135-DE135-FA135-GW135-IT135-KR135-MX135-OT135-QP135-SL135-UH135</f>
        <v>0</v>
      </c>
      <c r="BE135" s="240"/>
      <c r="BF135" s="241">
        <f t="shared" si="449"/>
        <v>0</v>
      </c>
      <c r="BG135" s="241">
        <f t="shared" si="451"/>
        <v>0</v>
      </c>
      <c r="BH135" s="242"/>
      <c r="BI135" s="242"/>
      <c r="BJ135" s="241"/>
      <c r="BK135" s="344"/>
      <c r="BL135" s="251">
        <f>DI135+FE135+HB135+IX135+LF135+NB135+OX135+QT135+SP135</f>
        <v>0</v>
      </c>
      <c r="BM135" s="344"/>
      <c r="BN135" s="344"/>
      <c r="BO135" s="238">
        <f t="shared" si="785"/>
        <v>0</v>
      </c>
      <c r="BP135" s="251">
        <f t="shared" si="786"/>
        <v>0</v>
      </c>
      <c r="BQ135" s="251"/>
      <c r="BR135" s="251"/>
      <c r="BS135" s="251"/>
      <c r="BT135" s="238">
        <f t="shared" si="787"/>
        <v>0</v>
      </c>
      <c r="BU135" s="344"/>
      <c r="BV135" s="344"/>
      <c r="BW135" s="344"/>
      <c r="BX135" s="238">
        <f t="shared" si="650"/>
        <v>0</v>
      </c>
      <c r="BY135" s="344"/>
      <c r="BZ135" s="344"/>
      <c r="CA135" s="344"/>
      <c r="CB135" s="238">
        <f t="shared" si="463"/>
        <v>0</v>
      </c>
      <c r="CC135" s="344"/>
      <c r="CD135" s="344"/>
      <c r="CE135" s="344"/>
      <c r="CF135" s="238">
        <f t="shared" si="788"/>
        <v>0</v>
      </c>
      <c r="CG135" s="344"/>
      <c r="CH135" s="344"/>
      <c r="CI135" s="344"/>
      <c r="CJ135" s="251">
        <f t="shared" si="882"/>
        <v>0</v>
      </c>
      <c r="CK135" s="238">
        <f t="shared" si="881"/>
        <v>0</v>
      </c>
      <c r="CL135" s="344"/>
      <c r="CM135" s="344"/>
      <c r="CN135" s="344"/>
      <c r="CO135" s="238">
        <f t="shared" si="789"/>
        <v>0</v>
      </c>
      <c r="CP135" s="344"/>
      <c r="CQ135" s="344"/>
      <c r="CR135" s="344"/>
      <c r="CS135" s="238">
        <f t="shared" si="790"/>
        <v>0</v>
      </c>
      <c r="CT135" s="344"/>
      <c r="CU135" s="344"/>
      <c r="CV135" s="344"/>
      <c r="CW135" s="238">
        <f t="shared" si="883"/>
        <v>0</v>
      </c>
      <c r="CX135" s="344"/>
      <c r="CY135" s="344"/>
      <c r="CZ135" s="344"/>
      <c r="DA135" s="344"/>
      <c r="DB135" s="238">
        <f t="shared" si="791"/>
        <v>0</v>
      </c>
      <c r="DC135" s="344"/>
      <c r="DD135" s="251">
        <f t="shared" si="792"/>
        <v>0</v>
      </c>
      <c r="DE135" s="242"/>
      <c r="DF135" s="242"/>
      <c r="DG135" s="243">
        <f t="shared" si="467"/>
        <v>0</v>
      </c>
      <c r="DH135" s="244"/>
      <c r="DI135" s="343"/>
      <c r="DJ135" s="343"/>
      <c r="DK135" s="250">
        <f t="shared" si="544"/>
        <v>0</v>
      </c>
      <c r="DL135" s="343"/>
      <c r="DM135" s="343"/>
      <c r="DN135" s="343"/>
      <c r="DO135" s="343"/>
      <c r="DP135" s="238">
        <f t="shared" si="546"/>
        <v>0</v>
      </c>
      <c r="DQ135" s="343"/>
      <c r="DR135" s="343"/>
      <c r="DS135" s="343"/>
      <c r="DT135" s="238">
        <f t="shared" si="793"/>
        <v>0</v>
      </c>
      <c r="DU135" s="343"/>
      <c r="DV135" s="343"/>
      <c r="DW135" s="343"/>
      <c r="DX135" s="238">
        <f t="shared" si="794"/>
        <v>0</v>
      </c>
      <c r="DY135" s="343"/>
      <c r="DZ135" s="343"/>
      <c r="EA135" s="343"/>
      <c r="EB135" s="238">
        <f t="shared" si="884"/>
        <v>0</v>
      </c>
      <c r="EC135" s="343"/>
      <c r="ED135" s="343"/>
      <c r="EE135" s="343"/>
      <c r="EF135" s="343"/>
      <c r="EG135" s="259">
        <f t="shared" si="795"/>
        <v>0</v>
      </c>
      <c r="EH135" s="343"/>
      <c r="EI135" s="343"/>
      <c r="EJ135" s="343"/>
      <c r="EK135" s="238">
        <f t="shared" si="659"/>
        <v>0</v>
      </c>
      <c r="EL135" s="343"/>
      <c r="EM135" s="343"/>
      <c r="EN135" s="343"/>
      <c r="EO135" s="238">
        <f t="shared" si="796"/>
        <v>0</v>
      </c>
      <c r="EP135" s="343"/>
      <c r="EQ135" s="343"/>
      <c r="ER135" s="343"/>
      <c r="ES135" s="238">
        <f t="shared" si="797"/>
        <v>0</v>
      </c>
      <c r="ET135" s="343"/>
      <c r="EU135" s="343"/>
      <c r="EV135" s="343"/>
      <c r="EW135" s="238">
        <f t="shared" si="798"/>
        <v>0</v>
      </c>
      <c r="EX135" s="260">
        <f t="shared" si="799"/>
        <v>0</v>
      </c>
      <c r="EY135" s="343"/>
      <c r="EZ135" s="250">
        <f t="shared" si="473"/>
        <v>0</v>
      </c>
      <c r="FA135" s="242"/>
      <c r="FB135" s="242"/>
      <c r="FC135" s="246">
        <f t="shared" si="474"/>
        <v>0</v>
      </c>
      <c r="FD135" s="244"/>
      <c r="FE135" s="343"/>
      <c r="FF135" s="343"/>
      <c r="FG135" s="343"/>
      <c r="FH135" s="250">
        <f t="shared" si="800"/>
        <v>0</v>
      </c>
      <c r="FI135" s="250"/>
      <c r="FJ135" s="250"/>
      <c r="FK135" s="250"/>
      <c r="FL135" s="238">
        <f t="shared" si="801"/>
        <v>0</v>
      </c>
      <c r="FM135" s="343"/>
      <c r="FN135" s="343"/>
      <c r="FO135" s="343"/>
      <c r="FP135" s="238">
        <f t="shared" si="802"/>
        <v>0</v>
      </c>
      <c r="FQ135" s="343"/>
      <c r="FR135" s="343"/>
      <c r="FS135" s="343"/>
      <c r="FT135" s="238">
        <f t="shared" si="803"/>
        <v>0</v>
      </c>
      <c r="FU135" s="343"/>
      <c r="FV135" s="343"/>
      <c r="FW135" s="343"/>
      <c r="FX135" s="238">
        <f t="shared" si="804"/>
        <v>0</v>
      </c>
      <c r="FY135" s="343"/>
      <c r="FZ135" s="343"/>
      <c r="GA135" s="343"/>
      <c r="GB135" s="265">
        <f t="shared" si="885"/>
        <v>0</v>
      </c>
      <c r="GC135" s="259">
        <f t="shared" si="805"/>
        <v>0</v>
      </c>
      <c r="GD135" s="343"/>
      <c r="GE135" s="343"/>
      <c r="GF135" s="343"/>
      <c r="GG135" s="238">
        <f t="shared" si="669"/>
        <v>0</v>
      </c>
      <c r="GH135" s="343"/>
      <c r="GI135" s="343"/>
      <c r="GJ135" s="343"/>
      <c r="GK135" s="238">
        <f t="shared" si="806"/>
        <v>0</v>
      </c>
      <c r="GL135" s="343"/>
      <c r="GM135" s="343"/>
      <c r="GN135" s="343"/>
      <c r="GO135" s="238">
        <f t="shared" si="807"/>
        <v>0</v>
      </c>
      <c r="GP135" s="343"/>
      <c r="GQ135" s="343"/>
      <c r="GR135" s="343"/>
      <c r="GS135" s="265">
        <f t="shared" si="808"/>
        <v>0</v>
      </c>
      <c r="GT135" s="260">
        <f t="shared" si="809"/>
        <v>0</v>
      </c>
      <c r="GU135" s="343"/>
      <c r="GV135" s="250">
        <f t="shared" si="479"/>
        <v>0</v>
      </c>
      <c r="GW135" s="242"/>
      <c r="GX135" s="242"/>
      <c r="GY135" s="246">
        <f t="shared" si="480"/>
        <v>0</v>
      </c>
      <c r="GZ135" s="244"/>
      <c r="HA135" s="244"/>
      <c r="HB135" s="343"/>
      <c r="HC135" s="343"/>
      <c r="HD135" s="250">
        <f t="shared" si="810"/>
        <v>0</v>
      </c>
      <c r="HE135" s="250">
        <f t="shared" si="811"/>
        <v>0</v>
      </c>
      <c r="HF135" s="343"/>
      <c r="HG135" s="343"/>
      <c r="HH135" s="238"/>
      <c r="HI135" s="345"/>
      <c r="HJ135" s="343"/>
      <c r="HK135" s="343"/>
      <c r="HL135" s="343"/>
      <c r="HM135" s="238">
        <f t="shared" si="812"/>
        <v>0</v>
      </c>
      <c r="HN135" s="343"/>
      <c r="HO135" s="343"/>
      <c r="HP135" s="343"/>
      <c r="HQ135" s="238">
        <f t="shared" si="813"/>
        <v>0</v>
      </c>
      <c r="HR135" s="343"/>
      <c r="HS135" s="343"/>
      <c r="HT135" s="343"/>
      <c r="HU135" s="238">
        <f t="shared" si="886"/>
        <v>0</v>
      </c>
      <c r="HV135" s="343"/>
      <c r="HW135" s="343"/>
      <c r="HX135" s="343"/>
      <c r="HY135" s="265">
        <f t="shared" si="887"/>
        <v>0</v>
      </c>
      <c r="HZ135" s="259">
        <f t="shared" si="814"/>
        <v>0</v>
      </c>
      <c r="IA135" s="343"/>
      <c r="IB135" s="343"/>
      <c r="IC135" s="343"/>
      <c r="ID135" s="238">
        <f t="shared" si="677"/>
        <v>0</v>
      </c>
      <c r="IE135" s="343"/>
      <c r="IF135" s="343"/>
      <c r="IG135" s="343"/>
      <c r="IH135" s="238">
        <f t="shared" si="815"/>
        <v>0</v>
      </c>
      <c r="II135" s="343"/>
      <c r="IJ135" s="343"/>
      <c r="IK135" s="343"/>
      <c r="IL135" s="238">
        <f t="shared" si="816"/>
        <v>0</v>
      </c>
      <c r="IM135" s="343"/>
      <c r="IN135" s="343"/>
      <c r="IO135" s="343"/>
      <c r="IP135" s="265">
        <f t="shared" si="888"/>
        <v>0</v>
      </c>
      <c r="IQ135" s="260">
        <f t="shared" si="817"/>
        <v>0</v>
      </c>
      <c r="IR135" s="343"/>
      <c r="IS135" s="250">
        <f t="shared" si="484"/>
        <v>0</v>
      </c>
      <c r="IT135" s="242"/>
      <c r="IU135" s="242"/>
      <c r="IV135" s="246">
        <f t="shared" si="510"/>
        <v>0</v>
      </c>
      <c r="IW135" s="244"/>
      <c r="IX135" s="346"/>
      <c r="IY135" s="346"/>
      <c r="IZ135" s="247">
        <f t="shared" si="681"/>
        <v>0</v>
      </c>
      <c r="JA135" s="254">
        <f t="shared" si="682"/>
        <v>0</v>
      </c>
      <c r="JB135" s="254"/>
      <c r="JC135" s="254"/>
      <c r="JD135" s="254"/>
      <c r="JE135" s="247">
        <f t="shared" si="818"/>
        <v>0</v>
      </c>
      <c r="JF135" s="346"/>
      <c r="JG135" s="346"/>
      <c r="JH135" s="346"/>
      <c r="JI135" s="247">
        <f t="shared" si="819"/>
        <v>0</v>
      </c>
      <c r="JJ135" s="346"/>
      <c r="JK135" s="346"/>
      <c r="JL135" s="346"/>
      <c r="JM135" s="247">
        <f t="shared" si="820"/>
        <v>0</v>
      </c>
      <c r="JN135" s="346"/>
      <c r="JO135" s="346"/>
      <c r="JP135" s="346"/>
      <c r="JQ135" s="247">
        <f t="shared" si="889"/>
        <v>0</v>
      </c>
      <c r="JR135" s="346"/>
      <c r="JS135" s="346"/>
      <c r="JT135" s="346"/>
      <c r="JU135" s="346"/>
      <c r="JV135" s="261">
        <f t="shared" si="821"/>
        <v>0</v>
      </c>
      <c r="JW135" s="563"/>
      <c r="JX135" s="592"/>
      <c r="JY135" s="593"/>
      <c r="JZ135" s="576"/>
      <c r="KA135" s="346"/>
      <c r="KB135" s="247">
        <f>SUM(JW135:KA135)</f>
        <v>0</v>
      </c>
      <c r="KC135" s="346"/>
      <c r="KD135" s="346"/>
      <c r="KE135" s="346"/>
      <c r="KF135" s="247">
        <f t="shared" si="822"/>
        <v>0</v>
      </c>
      <c r="KG135" s="346"/>
      <c r="KH135" s="346"/>
      <c r="KI135" s="346"/>
      <c r="KJ135" s="247">
        <f t="shared" si="823"/>
        <v>0</v>
      </c>
      <c r="KK135" s="346"/>
      <c r="KL135" s="346"/>
      <c r="KM135" s="346"/>
      <c r="KN135" s="346"/>
      <c r="KO135" s="262">
        <f t="shared" si="824"/>
        <v>0</v>
      </c>
      <c r="KP135" s="346"/>
      <c r="KQ135" s="254">
        <f>JE135-JV135</f>
        <v>0</v>
      </c>
      <c r="KR135" s="347"/>
      <c r="KS135" s="348"/>
      <c r="KT135" s="211">
        <f>JV135-KO135</f>
        <v>0</v>
      </c>
      <c r="KU135" s="211"/>
      <c r="KV135" s="211"/>
      <c r="KW135" s="211"/>
      <c r="KX135" s="211"/>
      <c r="KY135" s="211"/>
      <c r="KZ135" s="211"/>
      <c r="LA135" s="211"/>
      <c r="LB135" s="211"/>
      <c r="LC135" s="211"/>
      <c r="LD135" s="211"/>
      <c r="LF135" s="109"/>
      <c r="LG135" s="109"/>
      <c r="LH135" s="194">
        <f t="shared" si="825"/>
        <v>0</v>
      </c>
      <c r="LI135" s="193">
        <f t="shared" si="826"/>
        <v>0</v>
      </c>
      <c r="LJ135" s="193"/>
      <c r="LK135" s="193"/>
      <c r="LL135" s="193"/>
      <c r="LM135" s="194">
        <f t="shared" si="827"/>
        <v>0</v>
      </c>
      <c r="LN135" s="109"/>
      <c r="LO135" s="109"/>
      <c r="LP135" s="109"/>
      <c r="LQ135" s="194">
        <f t="shared" si="828"/>
        <v>0</v>
      </c>
      <c r="LR135" s="109"/>
      <c r="LS135" s="109"/>
      <c r="LT135" s="109"/>
      <c r="LU135" s="194">
        <f t="shared" si="829"/>
        <v>0</v>
      </c>
      <c r="LV135" s="109"/>
      <c r="LW135" s="109"/>
      <c r="LX135" s="109"/>
      <c r="LY135" s="194">
        <f t="shared" si="830"/>
        <v>0</v>
      </c>
      <c r="LZ135" s="109"/>
      <c r="MA135" s="109"/>
      <c r="MB135" s="109"/>
      <c r="MC135" s="109"/>
      <c r="MD135" s="121">
        <f t="shared" si="831"/>
        <v>0</v>
      </c>
      <c r="ME135" s="109"/>
      <c r="MF135" s="109"/>
      <c r="MG135" s="109"/>
      <c r="MH135" s="194">
        <f t="shared" si="832"/>
        <v>0</v>
      </c>
      <c r="MI135" s="109"/>
      <c r="MJ135" s="109"/>
      <c r="MK135" s="109"/>
      <c r="ML135" s="194">
        <f t="shared" si="833"/>
        <v>0</v>
      </c>
      <c r="MM135" s="109"/>
      <c r="MN135" s="109"/>
      <c r="MO135" s="109"/>
      <c r="MP135" s="194">
        <f t="shared" si="834"/>
        <v>0</v>
      </c>
      <c r="MQ135" s="109"/>
      <c r="MR135" s="109"/>
      <c r="MS135" s="109"/>
      <c r="MT135" s="109"/>
      <c r="MU135" s="121">
        <f t="shared" si="835"/>
        <v>0</v>
      </c>
      <c r="MV135" s="109"/>
      <c r="MW135" s="193">
        <f t="shared" si="699"/>
        <v>0</v>
      </c>
      <c r="MX135" s="138"/>
      <c r="MY135" s="138"/>
      <c r="MZ135" s="115">
        <f t="shared" si="485"/>
        <v>0</v>
      </c>
      <c r="NB135" s="109"/>
      <c r="NC135" s="109"/>
      <c r="ND135" s="109"/>
      <c r="NE135" s="109"/>
      <c r="NF135" s="109"/>
      <c r="NG135" s="109"/>
      <c r="NH135" s="109"/>
      <c r="NI135" s="109"/>
      <c r="NJ135" s="109"/>
      <c r="NK135" s="109"/>
      <c r="NL135" s="109"/>
      <c r="NM135" s="194">
        <f t="shared" si="836"/>
        <v>0</v>
      </c>
      <c r="NN135" s="109"/>
      <c r="NO135" s="109"/>
      <c r="NP135" s="109"/>
      <c r="NQ135" s="194">
        <f t="shared" si="837"/>
        <v>0</v>
      </c>
      <c r="NR135" s="109"/>
      <c r="NS135" s="109"/>
      <c r="NT135" s="109"/>
      <c r="NU135" s="194">
        <f t="shared" si="890"/>
        <v>0</v>
      </c>
      <c r="NV135" s="109"/>
      <c r="NW135" s="109"/>
      <c r="NX135" s="109"/>
      <c r="NY135" s="109"/>
      <c r="NZ135" s="121">
        <f t="shared" si="838"/>
        <v>0</v>
      </c>
      <c r="OA135" s="109"/>
      <c r="OB135" s="109"/>
      <c r="OC135" s="109"/>
      <c r="OD135" s="194">
        <f t="shared" si="703"/>
        <v>0</v>
      </c>
      <c r="OE135" s="109"/>
      <c r="OF135" s="109"/>
      <c r="OG135" s="109"/>
      <c r="OH135" s="194">
        <f t="shared" si="839"/>
        <v>0</v>
      </c>
      <c r="OI135" s="109"/>
      <c r="OJ135" s="109"/>
      <c r="OK135" s="109"/>
      <c r="OL135" s="194">
        <f t="shared" si="840"/>
        <v>0</v>
      </c>
      <c r="OM135" s="109"/>
      <c r="ON135" s="109"/>
      <c r="OO135" s="109"/>
      <c r="OP135" s="194">
        <f t="shared" si="841"/>
        <v>0</v>
      </c>
      <c r="OQ135" s="122">
        <f t="shared" si="842"/>
        <v>0</v>
      </c>
      <c r="OR135" s="109"/>
      <c r="OS135" s="193">
        <f t="shared" si="456"/>
        <v>0</v>
      </c>
      <c r="OT135" s="138"/>
      <c r="OU135" s="138"/>
      <c r="OV135" s="115">
        <f t="shared" si="515"/>
        <v>0</v>
      </c>
      <c r="OX135" s="109"/>
      <c r="OY135" s="109"/>
      <c r="OZ135" s="109"/>
      <c r="PA135" s="109"/>
      <c r="PB135" s="109"/>
      <c r="PC135" s="109"/>
      <c r="PD135" s="109"/>
      <c r="PE135" s="109"/>
      <c r="PF135" s="109"/>
      <c r="PG135" s="109"/>
      <c r="PH135" s="109"/>
      <c r="PI135" s="194">
        <f t="shared" si="843"/>
        <v>0</v>
      </c>
      <c r="PJ135" s="109"/>
      <c r="PK135" s="109"/>
      <c r="PL135" s="109"/>
      <c r="PM135" s="194">
        <f t="shared" si="844"/>
        <v>0</v>
      </c>
      <c r="PN135" s="109"/>
      <c r="PO135" s="109"/>
      <c r="PP135" s="109"/>
      <c r="PQ135" s="194">
        <f t="shared" si="891"/>
        <v>0</v>
      </c>
      <c r="PR135" s="109"/>
      <c r="PS135" s="109"/>
      <c r="PT135" s="109"/>
      <c r="PU135" s="109"/>
      <c r="PV135" s="121">
        <f t="shared" si="845"/>
        <v>0</v>
      </c>
      <c r="PW135" s="109"/>
      <c r="PX135" s="109"/>
      <c r="PY135" s="109"/>
      <c r="PZ135" s="194">
        <f t="shared" si="846"/>
        <v>0</v>
      </c>
      <c r="QA135" s="109"/>
      <c r="QB135" s="109"/>
      <c r="QC135" s="109"/>
      <c r="QD135" s="194">
        <f t="shared" si="847"/>
        <v>0</v>
      </c>
      <c r="QE135" s="109"/>
      <c r="QF135" s="109"/>
      <c r="QG135" s="109"/>
      <c r="QH135" s="194">
        <f t="shared" si="848"/>
        <v>0</v>
      </c>
      <c r="QI135" s="109"/>
      <c r="QJ135" s="109"/>
      <c r="QK135" s="109"/>
      <c r="QL135" s="109"/>
      <c r="QM135" s="122">
        <f t="shared" si="849"/>
        <v>0</v>
      </c>
      <c r="QN135" s="109"/>
      <c r="QO135" s="193">
        <f t="shared" si="715"/>
        <v>0</v>
      </c>
      <c r="QP135" s="138"/>
      <c r="QQ135" s="138"/>
      <c r="QR135" s="115">
        <f t="shared" si="486"/>
        <v>0</v>
      </c>
      <c r="QT135" s="109"/>
      <c r="QU135" s="109"/>
      <c r="QV135" s="194">
        <f t="shared" si="850"/>
        <v>0</v>
      </c>
      <c r="QW135" s="193">
        <f t="shared" si="851"/>
        <v>0</v>
      </c>
      <c r="QX135" s="193"/>
      <c r="QY135" s="193"/>
      <c r="QZ135" s="193"/>
      <c r="RA135" s="194">
        <f t="shared" si="852"/>
        <v>0</v>
      </c>
      <c r="RB135" s="109"/>
      <c r="RC135" s="109"/>
      <c r="RD135" s="109"/>
      <c r="RE135" s="194">
        <f t="shared" si="853"/>
        <v>0</v>
      </c>
      <c r="RF135" s="109"/>
      <c r="RG135" s="109"/>
      <c r="RH135" s="109"/>
      <c r="RI135" s="194">
        <f t="shared" si="854"/>
        <v>0</v>
      </c>
      <c r="RJ135" s="109"/>
      <c r="RK135" s="109"/>
      <c r="RL135" s="109"/>
      <c r="RM135" s="194">
        <f t="shared" si="892"/>
        <v>0</v>
      </c>
      <c r="RN135" s="109"/>
      <c r="RO135" s="109"/>
      <c r="RP135" s="109"/>
      <c r="RQ135" s="109"/>
      <c r="RR135" s="121">
        <f t="shared" si="855"/>
        <v>0</v>
      </c>
      <c r="RS135" s="109"/>
      <c r="RT135" s="109"/>
      <c r="RU135" s="109"/>
      <c r="RV135" s="194">
        <f t="shared" si="856"/>
        <v>0</v>
      </c>
      <c r="RW135" s="109"/>
      <c r="RX135" s="109"/>
      <c r="RY135" s="109"/>
      <c r="RZ135" s="194">
        <f t="shared" si="857"/>
        <v>0</v>
      </c>
      <c r="SA135" s="109"/>
      <c r="SB135" s="109"/>
      <c r="SC135" s="109"/>
      <c r="SD135" s="194">
        <f t="shared" si="858"/>
        <v>0</v>
      </c>
      <c r="SE135" s="109"/>
      <c r="SF135" s="109"/>
      <c r="SG135" s="109"/>
      <c r="SH135" s="109"/>
      <c r="SI135" s="122">
        <f t="shared" si="859"/>
        <v>0</v>
      </c>
      <c r="SJ135" s="109"/>
      <c r="SK135" s="193">
        <f t="shared" si="860"/>
        <v>0</v>
      </c>
      <c r="SL135" s="138"/>
      <c r="SM135" s="138"/>
      <c r="SN135" s="115">
        <f t="shared" si="487"/>
        <v>0</v>
      </c>
      <c r="SP135" s="109"/>
      <c r="SQ135" s="109"/>
      <c r="SR135" s="194">
        <f t="shared" si="861"/>
        <v>0</v>
      </c>
      <c r="SS135" s="193">
        <f t="shared" si="862"/>
        <v>0</v>
      </c>
      <c r="ST135" s="193"/>
      <c r="SU135" s="193"/>
      <c r="SV135" s="193"/>
      <c r="SW135" s="194">
        <f t="shared" si="863"/>
        <v>0</v>
      </c>
      <c r="SX135" s="109"/>
      <c r="SY135" s="109"/>
      <c r="SZ135" s="109"/>
      <c r="TA135" s="194">
        <f t="shared" si="864"/>
        <v>0</v>
      </c>
      <c r="TB135" s="109"/>
      <c r="TC135" s="109"/>
      <c r="TD135" s="109"/>
      <c r="TE135" s="194">
        <f t="shared" si="865"/>
        <v>0</v>
      </c>
      <c r="TF135" s="109"/>
      <c r="TG135" s="109"/>
      <c r="TH135" s="109"/>
      <c r="TI135" s="194">
        <f t="shared" si="893"/>
        <v>0</v>
      </c>
      <c r="TJ135" s="109"/>
      <c r="TK135" s="109"/>
      <c r="TL135" s="109"/>
      <c r="TM135" s="109"/>
      <c r="TN135" s="121">
        <f t="shared" si="866"/>
        <v>0</v>
      </c>
      <c r="TO135" s="109"/>
      <c r="TP135" s="109"/>
      <c r="TQ135" s="109"/>
      <c r="TR135" s="194">
        <f t="shared" si="729"/>
        <v>0</v>
      </c>
      <c r="TS135" s="109"/>
      <c r="TT135" s="109"/>
      <c r="TU135" s="109"/>
      <c r="TV135" s="194">
        <f t="shared" si="867"/>
        <v>0</v>
      </c>
      <c r="TW135" s="109"/>
      <c r="TX135" s="109"/>
      <c r="TY135" s="109"/>
      <c r="TZ135" s="194">
        <f t="shared" si="868"/>
        <v>0</v>
      </c>
      <c r="UA135" s="109"/>
      <c r="UB135" s="109"/>
      <c r="UC135" s="109"/>
      <c r="UD135" s="194">
        <f t="shared" si="869"/>
        <v>0</v>
      </c>
      <c r="UE135" s="122">
        <f t="shared" si="870"/>
        <v>0</v>
      </c>
      <c r="UF135" s="109"/>
      <c r="UG135" s="193">
        <f t="shared" si="460"/>
        <v>0</v>
      </c>
      <c r="UH135" s="138"/>
      <c r="UI135" s="138"/>
      <c r="UJ135" s="138"/>
      <c r="UK135" s="115">
        <f t="shared" si="488"/>
        <v>0</v>
      </c>
      <c r="UL135" s="115">
        <f>CK135+EG135+GC135+HZ135+JV135+MD135+NZ135+PV135+RR135+TN135</f>
        <v>0</v>
      </c>
      <c r="UM135" s="115">
        <f>UL135-AF135</f>
        <v>0</v>
      </c>
      <c r="UN135" s="115">
        <f>DB135+EX135+GT135+IQ135+KO135+MU135+OQ135+QM135+SI135+UE135</f>
        <v>0</v>
      </c>
      <c r="UO135" s="115">
        <f>UN135-AW135</f>
        <v>0</v>
      </c>
      <c r="UP135" s="115"/>
      <c r="UQ135" s="115"/>
      <c r="UR135" s="115">
        <f>BU135+DQ135+FM135+HJ135+JF135+LN135+NJ135+PF135+RB135+SX135</f>
        <v>0</v>
      </c>
      <c r="US135" s="115">
        <f>UR135-P135</f>
        <v>0</v>
      </c>
      <c r="UT135" s="115"/>
      <c r="UU135" s="115"/>
      <c r="UV135" s="115"/>
      <c r="UW135" s="115"/>
      <c r="UX135" s="115"/>
      <c r="UY135" s="115"/>
      <c r="UZ135" s="115"/>
      <c r="VA135" s="115"/>
      <c r="VB135" s="193">
        <f>BM135+DI135+FE135+HB135+IX135+LF135+NB135+OX135+QT135+SP135</f>
        <v>0</v>
      </c>
      <c r="VC135" s="193">
        <f>BN135+DJ135+FF135+HC135+IY135+LG135+NC135+OY135+QU135+SQ135</f>
        <v>0</v>
      </c>
      <c r="VD135" s="194">
        <f t="shared" si="871"/>
        <v>0</v>
      </c>
      <c r="VE135" s="193">
        <f t="shared" si="872"/>
        <v>0</v>
      </c>
      <c r="VF135" s="193"/>
      <c r="VG135" s="193"/>
      <c r="VH135" s="193"/>
      <c r="VI135" s="194">
        <f t="shared" si="873"/>
        <v>0</v>
      </c>
      <c r="VJ135" s="109"/>
      <c r="VK135" s="109"/>
      <c r="VL135" s="109"/>
      <c r="VM135" s="194">
        <f t="shared" si="874"/>
        <v>0</v>
      </c>
      <c r="VN135" s="109"/>
      <c r="VO135" s="109"/>
      <c r="VP135" s="109"/>
      <c r="VQ135" s="194">
        <f t="shared" si="875"/>
        <v>0</v>
      </c>
      <c r="VR135" s="109"/>
      <c r="VS135" s="109"/>
      <c r="VT135" s="109"/>
      <c r="VU135" s="194">
        <f t="shared" si="894"/>
        <v>0</v>
      </c>
      <c r="VV135" s="109"/>
      <c r="VW135" s="109"/>
      <c r="VX135" s="109"/>
      <c r="VY135" s="109"/>
      <c r="VZ135" s="121">
        <f t="shared" si="876"/>
        <v>0</v>
      </c>
      <c r="WA135" s="109"/>
      <c r="WB135" s="109"/>
      <c r="WC135" s="109"/>
      <c r="WD135" s="194">
        <f t="shared" si="740"/>
        <v>0</v>
      </c>
      <c r="WE135" s="109"/>
      <c r="WF135" s="109"/>
      <c r="WG135" s="109"/>
      <c r="WH135" s="194">
        <f t="shared" si="877"/>
        <v>0</v>
      </c>
      <c r="WI135" s="109"/>
      <c r="WJ135" s="109"/>
      <c r="WK135" s="109"/>
      <c r="WL135" s="194">
        <f t="shared" si="878"/>
        <v>0</v>
      </c>
      <c r="WM135" s="109"/>
      <c r="WN135" s="109"/>
      <c r="WO135" s="109"/>
      <c r="WP135" s="194">
        <f t="shared" si="879"/>
        <v>0</v>
      </c>
      <c r="WQ135" s="122">
        <f t="shared" si="880"/>
        <v>0</v>
      </c>
      <c r="WR135" s="112"/>
      <c r="WS135" s="112"/>
      <c r="WT135" s="138"/>
      <c r="WU135" s="138"/>
      <c r="WV135" s="115">
        <f t="shared" si="526"/>
        <v>0</v>
      </c>
      <c r="WY135" s="115">
        <f>VI135-BT135-DP135-FL135-HI135-JE135-LM135-NI135-PE135-RA135-SW135</f>
        <v>0</v>
      </c>
      <c r="WZ135" s="115">
        <f>VD135-BO135-DK135-FG135-HD135-IZ135-LH135-ND135-OZ135-QV135-SR135</f>
        <v>0</v>
      </c>
    </row>
    <row r="136" spans="1:624" s="116" customFormat="1" ht="13.5" hidden="1" x14ac:dyDescent="0.25">
      <c r="A136" s="444"/>
      <c r="B136" s="453" t="s">
        <v>234</v>
      </c>
      <c r="C136" s="415"/>
      <c r="D136" s="415"/>
      <c r="E136" s="415"/>
      <c r="F136" s="249"/>
      <c r="G136" s="351" t="s">
        <v>235</v>
      </c>
      <c r="H136" s="250">
        <f>BM136+DI136+FE136+HB136+IX136+LF136+NB136+OX136+QT136+SP136</f>
        <v>0</v>
      </c>
      <c r="I136" s="250">
        <f>BN136+DJ136+FF136+HC136+IY136+LG136+NC136+OY136+QU136+SQ136</f>
        <v>0</v>
      </c>
      <c r="J136" s="238">
        <f t="shared" si="774"/>
        <v>0</v>
      </c>
      <c r="K136" s="250">
        <f t="shared" si="775"/>
        <v>0</v>
      </c>
      <c r="L136" s="343"/>
      <c r="M136" s="343"/>
      <c r="N136" s="343"/>
      <c r="O136" s="238">
        <f t="shared" si="538"/>
        <v>0</v>
      </c>
      <c r="P136" s="250">
        <f>BU136+DQ136+FM136+HJ136+JF136+LN136+NJ136+PF136+RB136+SX136</f>
        <v>0</v>
      </c>
      <c r="Q136" s="250">
        <f>BV136+DR136+FN136+HK136+JG136+LO136+NK136+PG136+RC136+SY136</f>
        <v>0</v>
      </c>
      <c r="R136" s="250">
        <f>BW136+DS136+FO136+HL136+JH136+LP136+NL136+PH136+RD136+SZ136</f>
        <v>0</v>
      </c>
      <c r="S136" s="238">
        <f t="shared" si="776"/>
        <v>0</v>
      </c>
      <c r="T136" s="250">
        <f>BY136+DU136+FQ136+HN136+JJ136+LR136+NN136+PJ136+RF136+TB136</f>
        <v>0</v>
      </c>
      <c r="U136" s="250">
        <f>BZ136+DV136+FR136+HO136+JK136+LS136+NO136+PK136+RG136+TC136</f>
        <v>0</v>
      </c>
      <c r="V136" s="250">
        <f>CA136+DW136+FS136+HP136+JL136+LT136+NP136+PL136+RH136+TD136</f>
        <v>0</v>
      </c>
      <c r="W136" s="238">
        <f t="shared" si="777"/>
        <v>0</v>
      </c>
      <c r="X136" s="250">
        <f>CC136+DY136+FU136+HR136+JN136+LV136+NR136+PN136+RJ136+TF136</f>
        <v>0</v>
      </c>
      <c r="Y136" s="250">
        <f>CD136+DZ136+FV136+HS136+JO136+LW136+NS136+PO136+RK136+TG136</f>
        <v>0</v>
      </c>
      <c r="Z136" s="250">
        <f>CE136+EA136+FW136+HT136+JP136+LX136+NT136+PP136+RL136+TH136</f>
        <v>0</v>
      </c>
      <c r="AA136" s="238">
        <f t="shared" si="778"/>
        <v>0</v>
      </c>
      <c r="AB136" s="250">
        <f>CG136+EC136+FY136+HV136+JR136+LZ136+NV136+PR136+RN136+TJ136</f>
        <v>0</v>
      </c>
      <c r="AC136" s="250">
        <f>CH136+ED136+FZ136+HW136+JS136+MA136+NW136+PS136+RO136+TK136</f>
        <v>0</v>
      </c>
      <c r="AD136" s="250">
        <f>CI136+EE136+GA136+HX136+JT136+MB136+NX136+PT136+RP136+TL136</f>
        <v>0</v>
      </c>
      <c r="AE136" s="250">
        <f t="shared" si="779"/>
        <v>0</v>
      </c>
      <c r="AF136" s="238">
        <f t="shared" si="527"/>
        <v>0</v>
      </c>
      <c r="AG136" s="250">
        <f>CL136+EH136+GD136+IA136+JW136+ME136+OA136+PW136+RS136+TO136</f>
        <v>0</v>
      </c>
      <c r="AH136" s="250">
        <f>CM136+EI136+GE136+IB136+JZ136+MF136+OB136+PX136+RT136+TP136</f>
        <v>0</v>
      </c>
      <c r="AI136" s="250">
        <f>CN136+EJ136+GF136+IC136+KA136+MG136+OC136+PY136+RU136+TQ136</f>
        <v>0</v>
      </c>
      <c r="AJ136" s="238">
        <f t="shared" si="780"/>
        <v>0</v>
      </c>
      <c r="AK136" s="250">
        <f>CP136+EL136+GH136+IE136+KC136+MI136+OE136+QA136+RW136+TS136</f>
        <v>0</v>
      </c>
      <c r="AL136" s="250">
        <f>CQ136+EM136+GI136+IF136+KD136+MJ136+OF136+QB136+RX136+TT136</f>
        <v>0</v>
      </c>
      <c r="AM136" s="250">
        <f>CR136+EN136+GJ136+IG136+KE136+MK136+OG136+QC136+RY136+TU136</f>
        <v>0</v>
      </c>
      <c r="AN136" s="238">
        <f t="shared" si="781"/>
        <v>0</v>
      </c>
      <c r="AO136" s="250">
        <f>CT136+EP136+GL136+II136+KG136+MM136+OI136+QE136+SA136+TW136</f>
        <v>0</v>
      </c>
      <c r="AP136" s="250">
        <f>CU136+EQ136+GM136+IJ136+KH136+MN136+OJ136+QF136+SB136+TX136</f>
        <v>0</v>
      </c>
      <c r="AQ136" s="250">
        <f>CV136+ER136+GN136+IK136+KI136+MO136+OK136+QG136+SC136+TY136</f>
        <v>0</v>
      </c>
      <c r="AR136" s="238">
        <f t="shared" si="782"/>
        <v>0</v>
      </c>
      <c r="AS136" s="250">
        <f>CX136+ET136+GP136+IM136+KK136+MQ136+OM136+QI136+SE136+UA136</f>
        <v>0</v>
      </c>
      <c r="AT136" s="250">
        <f>CY136+EU136+GQ136+IN136+KL136+MR136+ON136+QJ136+SF136+UB136</f>
        <v>0</v>
      </c>
      <c r="AU136" s="250">
        <f>CZ136+EV136+GR136+IO136+KM136+MS136+OO136+QK136+SG136+UC136</f>
        <v>0</v>
      </c>
      <c r="AV136" s="238">
        <f t="shared" si="783"/>
        <v>0</v>
      </c>
      <c r="AW136" s="238">
        <f t="shared" si="784"/>
        <v>0</v>
      </c>
      <c r="AX136" s="250">
        <f t="shared" si="461"/>
        <v>0</v>
      </c>
      <c r="AY136" s="238">
        <f t="shared" si="529"/>
        <v>0</v>
      </c>
      <c r="AZ136" s="238">
        <f>DE136+FA136+GW136+IT136+KR136+MX136+OT136+QP136+SL136+UH136</f>
        <v>0</v>
      </c>
      <c r="BA136" s="238">
        <f>DF136+FB136+GX136+IU136+KS136+MY136+OU136+QQ136+SM136+UI136</f>
        <v>0</v>
      </c>
      <c r="BB136" s="239">
        <f>CK136+EG136+GC136+HZ136+JV136+MD136+NZ136+PV136+RR136+TN136</f>
        <v>0</v>
      </c>
      <c r="BC136" s="239">
        <f t="shared" si="450"/>
        <v>0</v>
      </c>
      <c r="BD136" s="238">
        <f>AZ136-DE136-FA136-GW136-IT136-KR136-MX136-OT136-QP136-SL136-UH136</f>
        <v>0</v>
      </c>
      <c r="BE136" s="240"/>
      <c r="BF136" s="241">
        <f t="shared" si="449"/>
        <v>0</v>
      </c>
      <c r="BG136" s="241">
        <f t="shared" si="451"/>
        <v>0</v>
      </c>
      <c r="BH136" s="242"/>
      <c r="BI136" s="242"/>
      <c r="BJ136" s="241"/>
      <c r="BK136" s="344"/>
      <c r="BL136" s="251">
        <f>DI136+FE136+HB136+IX136+LF136+NB136+OX136+QT136+SP136</f>
        <v>0</v>
      </c>
      <c r="BM136" s="344"/>
      <c r="BN136" s="350"/>
      <c r="BO136" s="238">
        <f t="shared" si="785"/>
        <v>0</v>
      </c>
      <c r="BP136" s="251">
        <f t="shared" si="786"/>
        <v>0</v>
      </c>
      <c r="BQ136" s="251"/>
      <c r="BR136" s="251"/>
      <c r="BS136" s="251"/>
      <c r="BT136" s="238">
        <f t="shared" si="787"/>
        <v>0</v>
      </c>
      <c r="BU136" s="344"/>
      <c r="BV136" s="344"/>
      <c r="BW136" s="344"/>
      <c r="BX136" s="238"/>
      <c r="BY136" s="344"/>
      <c r="BZ136" s="344"/>
      <c r="CA136" s="344"/>
      <c r="CB136" s="238"/>
      <c r="CC136" s="344"/>
      <c r="CD136" s="344"/>
      <c r="CE136" s="344"/>
      <c r="CF136" s="238">
        <f t="shared" si="788"/>
        <v>0</v>
      </c>
      <c r="CG136" s="344"/>
      <c r="CH136" s="344"/>
      <c r="CI136" s="344"/>
      <c r="CJ136" s="251">
        <f t="shared" si="882"/>
        <v>0</v>
      </c>
      <c r="CK136" s="238">
        <f t="shared" si="881"/>
        <v>0</v>
      </c>
      <c r="CL136" s="344"/>
      <c r="CM136" s="344"/>
      <c r="CN136" s="344"/>
      <c r="CO136" s="238"/>
      <c r="CP136" s="344"/>
      <c r="CQ136" s="344"/>
      <c r="CR136" s="344"/>
      <c r="CS136" s="238"/>
      <c r="CT136" s="344"/>
      <c r="CU136" s="344"/>
      <c r="CV136" s="344"/>
      <c r="CW136" s="238">
        <f t="shared" si="883"/>
        <v>0</v>
      </c>
      <c r="CX136" s="344"/>
      <c r="CY136" s="344"/>
      <c r="CZ136" s="344"/>
      <c r="DA136" s="344"/>
      <c r="DB136" s="238">
        <f t="shared" si="791"/>
        <v>0</v>
      </c>
      <c r="DC136" s="344"/>
      <c r="DD136" s="251">
        <f t="shared" si="792"/>
        <v>0</v>
      </c>
      <c r="DE136" s="242"/>
      <c r="DF136" s="242"/>
      <c r="DG136" s="243">
        <f t="shared" si="467"/>
        <v>0</v>
      </c>
      <c r="DH136" s="244"/>
      <c r="DI136" s="343"/>
      <c r="DJ136" s="343"/>
      <c r="DK136" s="250">
        <f t="shared" si="544"/>
        <v>0</v>
      </c>
      <c r="DL136" s="343"/>
      <c r="DM136" s="343"/>
      <c r="DN136" s="343"/>
      <c r="DO136" s="343"/>
      <c r="DP136" s="238">
        <f t="shared" si="546"/>
        <v>0</v>
      </c>
      <c r="DQ136" s="343"/>
      <c r="DR136" s="343"/>
      <c r="DS136" s="343"/>
      <c r="DT136" s="238"/>
      <c r="DU136" s="343"/>
      <c r="DV136" s="343"/>
      <c r="DW136" s="343"/>
      <c r="DX136" s="238"/>
      <c r="DY136" s="343"/>
      <c r="DZ136" s="343"/>
      <c r="EA136" s="343"/>
      <c r="EB136" s="238">
        <f t="shared" si="884"/>
        <v>0</v>
      </c>
      <c r="EC136" s="343"/>
      <c r="ED136" s="343"/>
      <c r="EE136" s="343"/>
      <c r="EF136" s="343"/>
      <c r="EG136" s="259">
        <f t="shared" si="795"/>
        <v>0</v>
      </c>
      <c r="EH136" s="343"/>
      <c r="EI136" s="343"/>
      <c r="EJ136" s="343"/>
      <c r="EK136" s="238">
        <f t="shared" si="659"/>
        <v>0</v>
      </c>
      <c r="EL136" s="343"/>
      <c r="EM136" s="343"/>
      <c r="EN136" s="343"/>
      <c r="EO136" s="238">
        <f t="shared" si="796"/>
        <v>0</v>
      </c>
      <c r="EP136" s="343"/>
      <c r="EQ136" s="343"/>
      <c r="ER136" s="343"/>
      <c r="ES136" s="238">
        <f t="shared" si="797"/>
        <v>0</v>
      </c>
      <c r="ET136" s="343"/>
      <c r="EU136" s="343"/>
      <c r="EV136" s="343"/>
      <c r="EW136" s="238">
        <f t="shared" si="798"/>
        <v>0</v>
      </c>
      <c r="EX136" s="260">
        <f t="shared" si="799"/>
        <v>0</v>
      </c>
      <c r="EY136" s="343"/>
      <c r="EZ136" s="250">
        <f t="shared" si="473"/>
        <v>0</v>
      </c>
      <c r="FA136" s="242"/>
      <c r="FB136" s="242"/>
      <c r="FC136" s="246">
        <f t="shared" si="474"/>
        <v>0</v>
      </c>
      <c r="FD136" s="244"/>
      <c r="FE136" s="343"/>
      <c r="FF136" s="343"/>
      <c r="FG136" s="343"/>
      <c r="FH136" s="250">
        <f t="shared" si="800"/>
        <v>0</v>
      </c>
      <c r="FI136" s="250"/>
      <c r="FJ136" s="250"/>
      <c r="FK136" s="250"/>
      <c r="FL136" s="238">
        <f t="shared" si="801"/>
        <v>0</v>
      </c>
      <c r="FM136" s="343"/>
      <c r="FN136" s="343"/>
      <c r="FO136" s="343"/>
      <c r="FP136" s="238"/>
      <c r="FQ136" s="343"/>
      <c r="FR136" s="343"/>
      <c r="FS136" s="343"/>
      <c r="FT136" s="238"/>
      <c r="FU136" s="343"/>
      <c r="FV136" s="343"/>
      <c r="FW136" s="343"/>
      <c r="FX136" s="238">
        <f t="shared" si="804"/>
        <v>0</v>
      </c>
      <c r="FY136" s="343"/>
      <c r="FZ136" s="343"/>
      <c r="GA136" s="343"/>
      <c r="GB136" s="265">
        <f t="shared" si="885"/>
        <v>0</v>
      </c>
      <c r="GC136" s="259">
        <f t="shared" si="805"/>
        <v>0</v>
      </c>
      <c r="GD136" s="343"/>
      <c r="GE136" s="343"/>
      <c r="GF136" s="343"/>
      <c r="GG136" s="238">
        <f t="shared" si="669"/>
        <v>0</v>
      </c>
      <c r="GH136" s="343"/>
      <c r="GI136" s="343"/>
      <c r="GJ136" s="343"/>
      <c r="GK136" s="238">
        <f t="shared" si="806"/>
        <v>0</v>
      </c>
      <c r="GL136" s="343"/>
      <c r="GM136" s="343"/>
      <c r="GN136" s="343"/>
      <c r="GO136" s="238">
        <f t="shared" si="807"/>
        <v>0</v>
      </c>
      <c r="GP136" s="343"/>
      <c r="GQ136" s="343"/>
      <c r="GR136" s="343"/>
      <c r="GS136" s="265">
        <f t="shared" si="808"/>
        <v>0</v>
      </c>
      <c r="GT136" s="260">
        <f t="shared" si="809"/>
        <v>0</v>
      </c>
      <c r="GU136" s="343"/>
      <c r="GV136" s="250">
        <f t="shared" si="479"/>
        <v>0</v>
      </c>
      <c r="GW136" s="242"/>
      <c r="GX136" s="242"/>
      <c r="GY136" s="246">
        <f t="shared" si="480"/>
        <v>0</v>
      </c>
      <c r="GZ136" s="244"/>
      <c r="HA136" s="244"/>
      <c r="HB136" s="343"/>
      <c r="HC136" s="343"/>
      <c r="HD136" s="250">
        <f t="shared" si="810"/>
        <v>0</v>
      </c>
      <c r="HE136" s="250">
        <f t="shared" si="811"/>
        <v>0</v>
      </c>
      <c r="HF136" s="343"/>
      <c r="HG136" s="343"/>
      <c r="HH136" s="238"/>
      <c r="HI136" s="345"/>
      <c r="HJ136" s="343"/>
      <c r="HK136" s="343"/>
      <c r="HL136" s="343"/>
      <c r="HM136" s="238"/>
      <c r="HN136" s="343"/>
      <c r="HO136" s="343"/>
      <c r="HP136" s="343"/>
      <c r="HQ136" s="238"/>
      <c r="HR136" s="343"/>
      <c r="HS136" s="343"/>
      <c r="HT136" s="343"/>
      <c r="HU136" s="238">
        <f t="shared" si="886"/>
        <v>0</v>
      </c>
      <c r="HV136" s="343"/>
      <c r="HW136" s="343"/>
      <c r="HX136" s="343"/>
      <c r="HY136" s="265">
        <f t="shared" si="887"/>
        <v>0</v>
      </c>
      <c r="HZ136" s="259">
        <f t="shared" si="814"/>
        <v>0</v>
      </c>
      <c r="IA136" s="343"/>
      <c r="IB136" s="343"/>
      <c r="IC136" s="343"/>
      <c r="ID136" s="238">
        <f t="shared" si="677"/>
        <v>0</v>
      </c>
      <c r="IE136" s="343"/>
      <c r="IF136" s="343"/>
      <c r="IG136" s="343"/>
      <c r="IH136" s="238">
        <f t="shared" si="815"/>
        <v>0</v>
      </c>
      <c r="II136" s="343"/>
      <c r="IJ136" s="343"/>
      <c r="IK136" s="343"/>
      <c r="IL136" s="238">
        <f t="shared" si="816"/>
        <v>0</v>
      </c>
      <c r="IM136" s="343"/>
      <c r="IN136" s="343"/>
      <c r="IO136" s="343"/>
      <c r="IP136" s="265">
        <f t="shared" si="888"/>
        <v>0</v>
      </c>
      <c r="IQ136" s="260">
        <f t="shared" si="817"/>
        <v>0</v>
      </c>
      <c r="IR136" s="343"/>
      <c r="IS136" s="250">
        <f t="shared" si="484"/>
        <v>0</v>
      </c>
      <c r="IT136" s="242"/>
      <c r="IU136" s="242"/>
      <c r="IV136" s="246">
        <f t="shared" si="510"/>
        <v>0</v>
      </c>
      <c r="IW136" s="244"/>
      <c r="IX136" s="346"/>
      <c r="IY136" s="346"/>
      <c r="IZ136" s="247">
        <f t="shared" si="681"/>
        <v>0</v>
      </c>
      <c r="JA136" s="254">
        <f t="shared" si="682"/>
        <v>0</v>
      </c>
      <c r="JB136" s="254"/>
      <c r="JC136" s="254"/>
      <c r="JD136" s="254"/>
      <c r="JE136" s="247">
        <f t="shared" si="818"/>
        <v>0</v>
      </c>
      <c r="JF136" s="346"/>
      <c r="JG136" s="346"/>
      <c r="JH136" s="346"/>
      <c r="JI136" s="247">
        <f t="shared" si="819"/>
        <v>0</v>
      </c>
      <c r="JJ136" s="346"/>
      <c r="JK136" s="346"/>
      <c r="JL136" s="346"/>
      <c r="JM136" s="247">
        <f t="shared" si="820"/>
        <v>0</v>
      </c>
      <c r="JN136" s="346"/>
      <c r="JO136" s="346"/>
      <c r="JP136" s="346"/>
      <c r="JQ136" s="247">
        <f t="shared" si="889"/>
        <v>0</v>
      </c>
      <c r="JR136" s="346"/>
      <c r="JS136" s="346"/>
      <c r="JT136" s="346"/>
      <c r="JU136" s="346"/>
      <c r="JV136" s="261">
        <f t="shared" si="821"/>
        <v>0</v>
      </c>
      <c r="JW136" s="563"/>
      <c r="JX136" s="592"/>
      <c r="JY136" s="593"/>
      <c r="JZ136" s="576"/>
      <c r="KA136" s="346"/>
      <c r="KB136" s="247">
        <f>SUM(JW136:KA136)</f>
        <v>0</v>
      </c>
      <c r="KC136" s="346"/>
      <c r="KD136" s="346"/>
      <c r="KE136" s="346"/>
      <c r="KF136" s="247">
        <f t="shared" si="822"/>
        <v>0</v>
      </c>
      <c r="KG136" s="346"/>
      <c r="KH136" s="346"/>
      <c r="KI136" s="346"/>
      <c r="KJ136" s="247">
        <f t="shared" si="823"/>
        <v>0</v>
      </c>
      <c r="KK136" s="346"/>
      <c r="KL136" s="346"/>
      <c r="KM136" s="346"/>
      <c r="KN136" s="346"/>
      <c r="KO136" s="262">
        <f t="shared" si="824"/>
        <v>0</v>
      </c>
      <c r="KP136" s="346"/>
      <c r="KQ136" s="254">
        <f>JE136-JV136</f>
        <v>0</v>
      </c>
      <c r="KR136" s="347"/>
      <c r="KS136" s="348"/>
      <c r="KT136" s="211">
        <f>JV136-KO136</f>
        <v>0</v>
      </c>
      <c r="KU136" s="211"/>
      <c r="KV136" s="211"/>
      <c r="KW136" s="211"/>
      <c r="KX136" s="211"/>
      <c r="KY136" s="211"/>
      <c r="KZ136" s="211"/>
      <c r="LA136" s="211"/>
      <c r="LB136" s="211"/>
      <c r="LC136" s="211"/>
      <c r="LD136" s="211"/>
      <c r="LF136" s="109"/>
      <c r="LG136" s="109"/>
      <c r="LH136" s="194">
        <f t="shared" si="825"/>
        <v>0</v>
      </c>
      <c r="LI136" s="193">
        <f t="shared" si="826"/>
        <v>0</v>
      </c>
      <c r="LJ136" s="193"/>
      <c r="LK136" s="193"/>
      <c r="LL136" s="193"/>
      <c r="LM136" s="194">
        <f t="shared" si="827"/>
        <v>0</v>
      </c>
      <c r="LN136" s="109"/>
      <c r="LO136" s="109"/>
      <c r="LP136" s="109"/>
      <c r="LQ136" s="194"/>
      <c r="LR136" s="109"/>
      <c r="LS136" s="109"/>
      <c r="LT136" s="109"/>
      <c r="LU136" s="194">
        <f t="shared" si="829"/>
        <v>0</v>
      </c>
      <c r="LV136" s="109"/>
      <c r="LW136" s="109"/>
      <c r="LX136" s="109"/>
      <c r="LY136" s="194">
        <f t="shared" si="830"/>
        <v>0</v>
      </c>
      <c r="LZ136" s="109"/>
      <c r="MA136" s="109"/>
      <c r="MB136" s="109"/>
      <c r="MC136" s="109"/>
      <c r="MD136" s="121">
        <f t="shared" si="831"/>
        <v>0</v>
      </c>
      <c r="ME136" s="109"/>
      <c r="MF136" s="109"/>
      <c r="MG136" s="109"/>
      <c r="MH136" s="194"/>
      <c r="MI136" s="109"/>
      <c r="MJ136" s="109"/>
      <c r="MK136" s="109"/>
      <c r="ML136" s="194">
        <f t="shared" si="833"/>
        <v>0</v>
      </c>
      <c r="MM136" s="109"/>
      <c r="MN136" s="109"/>
      <c r="MO136" s="109"/>
      <c r="MP136" s="194">
        <f t="shared" si="834"/>
        <v>0</v>
      </c>
      <c r="MQ136" s="109"/>
      <c r="MR136" s="109"/>
      <c r="MS136" s="109"/>
      <c r="MT136" s="109"/>
      <c r="MU136" s="121">
        <f t="shared" si="835"/>
        <v>0</v>
      </c>
      <c r="MV136" s="109"/>
      <c r="MW136" s="193">
        <f t="shared" si="699"/>
        <v>0</v>
      </c>
      <c r="MX136" s="138"/>
      <c r="MY136" s="138"/>
      <c r="MZ136" s="115">
        <f t="shared" si="485"/>
        <v>0</v>
      </c>
      <c r="NB136" s="109"/>
      <c r="NC136" s="109"/>
      <c r="ND136" s="109"/>
      <c r="NE136" s="109"/>
      <c r="NF136" s="109"/>
      <c r="NG136" s="109"/>
      <c r="NH136" s="109"/>
      <c r="NI136" s="109"/>
      <c r="NJ136" s="109"/>
      <c r="NK136" s="109"/>
      <c r="NL136" s="109"/>
      <c r="NM136" s="194"/>
      <c r="NN136" s="109"/>
      <c r="NO136" s="109"/>
      <c r="NP136" s="109"/>
      <c r="NQ136" s="194"/>
      <c r="NR136" s="109"/>
      <c r="NS136" s="109"/>
      <c r="NT136" s="109"/>
      <c r="NU136" s="194">
        <f t="shared" si="890"/>
        <v>0</v>
      </c>
      <c r="NV136" s="109"/>
      <c r="NW136" s="109"/>
      <c r="NX136" s="109"/>
      <c r="NY136" s="109"/>
      <c r="NZ136" s="121">
        <f t="shared" si="838"/>
        <v>0</v>
      </c>
      <c r="OA136" s="109"/>
      <c r="OB136" s="109"/>
      <c r="OC136" s="109"/>
      <c r="OD136" s="194">
        <f t="shared" si="703"/>
        <v>0</v>
      </c>
      <c r="OE136" s="109"/>
      <c r="OF136" s="109"/>
      <c r="OG136" s="109"/>
      <c r="OH136" s="194">
        <f t="shared" si="839"/>
        <v>0</v>
      </c>
      <c r="OI136" s="109"/>
      <c r="OJ136" s="109"/>
      <c r="OK136" s="109"/>
      <c r="OL136" s="194">
        <f t="shared" si="840"/>
        <v>0</v>
      </c>
      <c r="OM136" s="109"/>
      <c r="ON136" s="109"/>
      <c r="OO136" s="109"/>
      <c r="OP136" s="194">
        <f t="shared" si="841"/>
        <v>0</v>
      </c>
      <c r="OQ136" s="122">
        <f t="shared" si="842"/>
        <v>0</v>
      </c>
      <c r="OR136" s="109"/>
      <c r="OS136" s="193">
        <f t="shared" si="456"/>
        <v>0</v>
      </c>
      <c r="OT136" s="138"/>
      <c r="OU136" s="138"/>
      <c r="OV136" s="115">
        <f t="shared" si="515"/>
        <v>0</v>
      </c>
      <c r="OX136" s="109"/>
      <c r="OY136" s="109"/>
      <c r="OZ136" s="109"/>
      <c r="PA136" s="109"/>
      <c r="PB136" s="109"/>
      <c r="PC136" s="109"/>
      <c r="PD136" s="109"/>
      <c r="PE136" s="109"/>
      <c r="PF136" s="109"/>
      <c r="PG136" s="109"/>
      <c r="PH136" s="109"/>
      <c r="PI136" s="194"/>
      <c r="PJ136" s="109"/>
      <c r="PK136" s="109"/>
      <c r="PL136" s="109"/>
      <c r="PM136" s="194"/>
      <c r="PN136" s="109"/>
      <c r="PO136" s="109"/>
      <c r="PP136" s="109"/>
      <c r="PQ136" s="194">
        <f t="shared" si="891"/>
        <v>0</v>
      </c>
      <c r="PR136" s="109"/>
      <c r="PS136" s="109"/>
      <c r="PT136" s="109"/>
      <c r="PU136" s="109"/>
      <c r="PV136" s="121">
        <f t="shared" si="845"/>
        <v>0</v>
      </c>
      <c r="PW136" s="109"/>
      <c r="PX136" s="109"/>
      <c r="PY136" s="109"/>
      <c r="PZ136" s="194"/>
      <c r="QA136" s="109"/>
      <c r="QB136" s="109"/>
      <c r="QC136" s="109"/>
      <c r="QD136" s="194"/>
      <c r="QE136" s="109"/>
      <c r="QF136" s="109"/>
      <c r="QG136" s="109"/>
      <c r="QH136" s="194">
        <f t="shared" si="848"/>
        <v>0</v>
      </c>
      <c r="QI136" s="109"/>
      <c r="QJ136" s="109"/>
      <c r="QK136" s="109"/>
      <c r="QL136" s="109"/>
      <c r="QM136" s="122">
        <f t="shared" si="849"/>
        <v>0</v>
      </c>
      <c r="QN136" s="109"/>
      <c r="QO136" s="193">
        <f t="shared" si="715"/>
        <v>0</v>
      </c>
      <c r="QP136" s="138"/>
      <c r="QQ136" s="138"/>
      <c r="QR136" s="115">
        <f t="shared" si="486"/>
        <v>0</v>
      </c>
      <c r="QT136" s="109"/>
      <c r="QU136" s="109"/>
      <c r="QV136" s="194">
        <f t="shared" si="850"/>
        <v>0</v>
      </c>
      <c r="QW136" s="193">
        <f t="shared" si="851"/>
        <v>0</v>
      </c>
      <c r="QX136" s="193"/>
      <c r="QY136" s="193"/>
      <c r="QZ136" s="193"/>
      <c r="RA136" s="194">
        <f t="shared" si="852"/>
        <v>0</v>
      </c>
      <c r="RB136" s="109"/>
      <c r="RC136" s="109"/>
      <c r="RD136" s="109"/>
      <c r="RE136" s="194"/>
      <c r="RF136" s="109"/>
      <c r="RG136" s="109"/>
      <c r="RH136" s="109"/>
      <c r="RI136" s="194"/>
      <c r="RJ136" s="109"/>
      <c r="RK136" s="109"/>
      <c r="RL136" s="109"/>
      <c r="RM136" s="194">
        <f t="shared" si="892"/>
        <v>0</v>
      </c>
      <c r="RN136" s="109"/>
      <c r="RO136" s="109"/>
      <c r="RP136" s="109"/>
      <c r="RQ136" s="109"/>
      <c r="RR136" s="121">
        <f t="shared" si="855"/>
        <v>0</v>
      </c>
      <c r="RS136" s="109"/>
      <c r="RT136" s="109"/>
      <c r="RU136" s="109"/>
      <c r="RV136" s="194"/>
      <c r="RW136" s="109"/>
      <c r="RX136" s="109"/>
      <c r="RY136" s="109"/>
      <c r="RZ136" s="194"/>
      <c r="SA136" s="109"/>
      <c r="SB136" s="109"/>
      <c r="SC136" s="109"/>
      <c r="SD136" s="194">
        <f t="shared" si="858"/>
        <v>0</v>
      </c>
      <c r="SE136" s="109"/>
      <c r="SF136" s="109"/>
      <c r="SG136" s="109"/>
      <c r="SH136" s="109"/>
      <c r="SI136" s="122">
        <f t="shared" si="859"/>
        <v>0</v>
      </c>
      <c r="SJ136" s="109"/>
      <c r="SK136" s="193">
        <f t="shared" si="860"/>
        <v>0</v>
      </c>
      <c r="SL136" s="138"/>
      <c r="SM136" s="138"/>
      <c r="SN136" s="115">
        <f t="shared" si="487"/>
        <v>0</v>
      </c>
      <c r="SP136" s="109"/>
      <c r="SQ136" s="109"/>
      <c r="SR136" s="194">
        <f t="shared" si="861"/>
        <v>0</v>
      </c>
      <c r="SS136" s="193">
        <f t="shared" si="862"/>
        <v>0</v>
      </c>
      <c r="ST136" s="193"/>
      <c r="SU136" s="193"/>
      <c r="SV136" s="193"/>
      <c r="SW136" s="194">
        <f t="shared" si="863"/>
        <v>0</v>
      </c>
      <c r="SX136" s="109"/>
      <c r="SY136" s="109"/>
      <c r="SZ136" s="109"/>
      <c r="TA136" s="194"/>
      <c r="TB136" s="109"/>
      <c r="TC136" s="109"/>
      <c r="TD136" s="109"/>
      <c r="TE136" s="194"/>
      <c r="TF136" s="109"/>
      <c r="TG136" s="109"/>
      <c r="TH136" s="109"/>
      <c r="TI136" s="194">
        <f t="shared" si="893"/>
        <v>0</v>
      </c>
      <c r="TJ136" s="109"/>
      <c r="TK136" s="109"/>
      <c r="TL136" s="109"/>
      <c r="TM136" s="109"/>
      <c r="TN136" s="121">
        <f t="shared" si="866"/>
        <v>0</v>
      </c>
      <c r="TO136" s="109"/>
      <c r="TP136" s="109"/>
      <c r="TQ136" s="109"/>
      <c r="TR136" s="194">
        <f t="shared" si="729"/>
        <v>0</v>
      </c>
      <c r="TS136" s="109"/>
      <c r="TT136" s="109"/>
      <c r="TU136" s="109"/>
      <c r="TV136" s="194">
        <f t="shared" si="867"/>
        <v>0</v>
      </c>
      <c r="TW136" s="109"/>
      <c r="TX136" s="109"/>
      <c r="TY136" s="109"/>
      <c r="TZ136" s="194">
        <f t="shared" si="868"/>
        <v>0</v>
      </c>
      <c r="UA136" s="109"/>
      <c r="UB136" s="109"/>
      <c r="UC136" s="109"/>
      <c r="UD136" s="194">
        <f t="shared" si="869"/>
        <v>0</v>
      </c>
      <c r="UE136" s="122">
        <f t="shared" si="870"/>
        <v>0</v>
      </c>
      <c r="UF136" s="109"/>
      <c r="UG136" s="193">
        <f t="shared" si="460"/>
        <v>0</v>
      </c>
      <c r="UH136" s="138"/>
      <c r="UI136" s="138"/>
      <c r="UJ136" s="138"/>
      <c r="UK136" s="115">
        <f t="shared" si="488"/>
        <v>0</v>
      </c>
      <c r="UL136" s="115">
        <f>CK136+EG136+GC136+HZ136+JV136+MD136+NZ136+PV136+RR136+TN136</f>
        <v>0</v>
      </c>
      <c r="UM136" s="115">
        <f>UL136-AF136</f>
        <v>0</v>
      </c>
      <c r="UN136" s="115">
        <f>DB136+EX136+GT136+IQ136+KO136+MU136+OQ136+QM136+SI136+UE136</f>
        <v>0</v>
      </c>
      <c r="UO136" s="115">
        <f>UN136-AW136</f>
        <v>0</v>
      </c>
      <c r="UP136" s="115"/>
      <c r="UQ136" s="115"/>
      <c r="UR136" s="115">
        <f>BU136+DQ136+FM136+HJ136+JF136+LN136+NJ136+PF136+RB136+SX136</f>
        <v>0</v>
      </c>
      <c r="US136" s="115">
        <f>UR136-P136</f>
        <v>0</v>
      </c>
      <c r="UT136" s="115"/>
      <c r="UU136" s="115"/>
      <c r="UV136" s="115"/>
      <c r="UW136" s="115"/>
      <c r="UX136" s="115"/>
      <c r="UY136" s="115"/>
      <c r="UZ136" s="115"/>
      <c r="VA136" s="115"/>
      <c r="VB136" s="193">
        <f>BM136+DI136+FE136+HB136+IX136+LF136+NB136+OX136+QT136+SP136</f>
        <v>0</v>
      </c>
      <c r="VC136" s="193">
        <f>BN136+DJ136+FF136+HC136+IY136+LG136+NC136+OY136+QU136+SQ136</f>
        <v>0</v>
      </c>
      <c r="VD136" s="194">
        <f t="shared" si="871"/>
        <v>0</v>
      </c>
      <c r="VE136" s="193">
        <f t="shared" si="872"/>
        <v>0</v>
      </c>
      <c r="VF136" s="193"/>
      <c r="VG136" s="193"/>
      <c r="VH136" s="193"/>
      <c r="VI136" s="194">
        <f t="shared" si="873"/>
        <v>0</v>
      </c>
      <c r="VJ136" s="109"/>
      <c r="VK136" s="109"/>
      <c r="VL136" s="109"/>
      <c r="VM136" s="194"/>
      <c r="VN136" s="109"/>
      <c r="VO136" s="109"/>
      <c r="VP136" s="109"/>
      <c r="VQ136" s="194"/>
      <c r="VR136" s="109"/>
      <c r="VS136" s="109"/>
      <c r="VT136" s="109"/>
      <c r="VU136" s="194">
        <f t="shared" si="894"/>
        <v>0</v>
      </c>
      <c r="VV136" s="109"/>
      <c r="VW136" s="109"/>
      <c r="VX136" s="109"/>
      <c r="VY136" s="109"/>
      <c r="VZ136" s="121">
        <f t="shared" si="876"/>
        <v>0</v>
      </c>
      <c r="WA136" s="109"/>
      <c r="WB136" s="109"/>
      <c r="WC136" s="109"/>
      <c r="WD136" s="194">
        <f t="shared" si="740"/>
        <v>0</v>
      </c>
      <c r="WE136" s="109"/>
      <c r="WF136" s="109"/>
      <c r="WG136" s="109"/>
      <c r="WH136" s="194">
        <f t="shared" si="877"/>
        <v>0</v>
      </c>
      <c r="WI136" s="109"/>
      <c r="WJ136" s="109"/>
      <c r="WK136" s="109"/>
      <c r="WL136" s="194">
        <f t="shared" si="878"/>
        <v>0</v>
      </c>
      <c r="WM136" s="109"/>
      <c r="WN136" s="109"/>
      <c r="WO136" s="109"/>
      <c r="WP136" s="194">
        <f t="shared" si="879"/>
        <v>0</v>
      </c>
      <c r="WQ136" s="122">
        <f t="shared" si="880"/>
        <v>0</v>
      </c>
      <c r="WR136" s="112"/>
      <c r="WS136" s="112"/>
      <c r="WT136" s="138"/>
      <c r="WU136" s="138"/>
      <c r="WV136" s="115">
        <f t="shared" si="526"/>
        <v>0</v>
      </c>
      <c r="WY136" s="115">
        <f>VI136-BT136-DP136-FL136-HI136-JE136-LM136-NI136-PE136-RA136-SW136</f>
        <v>0</v>
      </c>
      <c r="WZ136" s="115">
        <f>VD136-BO136-DK136-FG136-HD136-IZ136-LH136-ND136-OZ136-QV136-SR136</f>
        <v>0</v>
      </c>
    </row>
    <row r="137" spans="1:624" s="116" customFormat="1" ht="13.5" hidden="1" x14ac:dyDescent="0.25">
      <c r="A137" s="444"/>
      <c r="B137" s="453" t="s">
        <v>236</v>
      </c>
      <c r="C137" s="415"/>
      <c r="D137" s="415"/>
      <c r="E137" s="415"/>
      <c r="F137" s="249"/>
      <c r="G137" s="334"/>
      <c r="H137" s="250">
        <f>BM137+DI137+FE137+HB137+IX137+LF137+NB137+OX137+QT137+SP137</f>
        <v>0</v>
      </c>
      <c r="I137" s="250">
        <f>BN137+DJ137+FF137+HC137+IY137+LG137+NC137+OY137+QU137+SQ137</f>
        <v>0</v>
      </c>
      <c r="J137" s="238">
        <f t="shared" si="774"/>
        <v>0</v>
      </c>
      <c r="K137" s="250">
        <f t="shared" si="775"/>
        <v>0</v>
      </c>
      <c r="L137" s="343"/>
      <c r="M137" s="343"/>
      <c r="N137" s="343"/>
      <c r="O137" s="238">
        <f t="shared" si="538"/>
        <v>0</v>
      </c>
      <c r="P137" s="250">
        <f>BU137+DQ137+FM137+HJ137+JF137+LN137+NJ137+PF137+RB137+SX137</f>
        <v>0</v>
      </c>
      <c r="Q137" s="250">
        <f>BV137+DR137+FN137+HK137+JG137+LO137+NK137+PG137+RC137+SY137</f>
        <v>0</v>
      </c>
      <c r="R137" s="250">
        <f>BW137+DS137+FO137+HL137+JH137+LP137+NL137+PH137+RD137+SZ137</f>
        <v>0</v>
      </c>
      <c r="S137" s="238">
        <f t="shared" si="776"/>
        <v>0</v>
      </c>
      <c r="T137" s="250">
        <f>BY137+DU137+FQ137+HN137+JJ137+LR137+NN137+PJ137+RF137+TB137</f>
        <v>0</v>
      </c>
      <c r="U137" s="250">
        <f>BZ137+DV137+FR137+HO137+JK137+LS137+NO137+PK137+RG137+TC137</f>
        <v>0</v>
      </c>
      <c r="V137" s="250">
        <f>CA137+DW137+FS137+HP137+JL137+LT137+NP137+PL137+RH137+TD137</f>
        <v>0</v>
      </c>
      <c r="W137" s="238">
        <f t="shared" si="777"/>
        <v>0</v>
      </c>
      <c r="X137" s="250">
        <f>CC137+DY137+FU137+HR137+JN137+LV137+NR137+PN137+RJ137+TF137</f>
        <v>0</v>
      </c>
      <c r="Y137" s="250">
        <f>CD137+DZ137+FV137+HS137+JO137+LW137+NS137+PO137+RK137+TG137</f>
        <v>0</v>
      </c>
      <c r="Z137" s="250">
        <f>CE137+EA137+FW137+HT137+JP137+LX137+NT137+PP137+RL137+TH137</f>
        <v>0</v>
      </c>
      <c r="AA137" s="238">
        <f t="shared" si="778"/>
        <v>0</v>
      </c>
      <c r="AB137" s="250">
        <f>CG137+EC137+FY137+HV137+JR137+LZ137+NV137+PR137+RN137+TJ137</f>
        <v>0</v>
      </c>
      <c r="AC137" s="250">
        <f>CH137+ED137+FZ137+HW137+JS137+MA137+NW137+PS137+RO137+TK137</f>
        <v>0</v>
      </c>
      <c r="AD137" s="250">
        <f>CI137+EE137+GA137+HX137+JT137+MB137+NX137+PT137+RP137+TL137</f>
        <v>0</v>
      </c>
      <c r="AE137" s="250">
        <f t="shared" si="779"/>
        <v>0</v>
      </c>
      <c r="AF137" s="238">
        <f t="shared" si="527"/>
        <v>0</v>
      </c>
      <c r="AG137" s="250">
        <f>CL137+EH137+GD137+IA137+JW137+ME137+OA137+PW137+RS137+TO137</f>
        <v>0</v>
      </c>
      <c r="AH137" s="250">
        <f>CM137+EI137+GE137+IB137+JZ137+MF137+OB137+PX137+RT137+TP137</f>
        <v>0</v>
      </c>
      <c r="AI137" s="250">
        <f>CN137+EJ137+GF137+IC137+KA137+MG137+OC137+PY137+RU137+TQ137</f>
        <v>0</v>
      </c>
      <c r="AJ137" s="238">
        <f t="shared" si="780"/>
        <v>0</v>
      </c>
      <c r="AK137" s="250">
        <f>CP137+EL137+GH137+IE137+KC137+MI137+OE137+QA137+RW137+TS137</f>
        <v>0</v>
      </c>
      <c r="AL137" s="250">
        <f>CQ137+EM137+GI137+IF137+KD137+MJ137+OF137+QB137+RX137+TT137</f>
        <v>0</v>
      </c>
      <c r="AM137" s="250">
        <f>CR137+EN137+GJ137+IG137+KE137+MK137+OG137+QC137+RY137+TU137</f>
        <v>0</v>
      </c>
      <c r="AN137" s="238">
        <f t="shared" si="781"/>
        <v>0</v>
      </c>
      <c r="AO137" s="250">
        <f>CT137+EP137+GL137+II137+KG137+MM137+OI137+QE137+SA137+TW137</f>
        <v>0</v>
      </c>
      <c r="AP137" s="250">
        <f>CU137+EQ137+GM137+IJ137+KH137+MN137+OJ137+QF137+SB137+TX137</f>
        <v>0</v>
      </c>
      <c r="AQ137" s="250">
        <f>CV137+ER137+GN137+IK137+KI137+MO137+OK137+QG137+SC137+TY137</f>
        <v>0</v>
      </c>
      <c r="AR137" s="238">
        <f t="shared" si="782"/>
        <v>0</v>
      </c>
      <c r="AS137" s="250">
        <f>CX137+ET137+GP137+IM137+KK137+MQ137+OM137+QI137+SE137+UA137</f>
        <v>0</v>
      </c>
      <c r="AT137" s="250">
        <f>CY137+EU137+GQ137+IN137+KL137+MR137+ON137+QJ137+SF137+UB137</f>
        <v>0</v>
      </c>
      <c r="AU137" s="250">
        <f>CZ137+EV137+GR137+IO137+KM137+MS137+OO137+QK137+SG137+UC137</f>
        <v>0</v>
      </c>
      <c r="AV137" s="238">
        <f t="shared" si="783"/>
        <v>0</v>
      </c>
      <c r="AW137" s="238">
        <f t="shared" si="784"/>
        <v>0</v>
      </c>
      <c r="AX137" s="250">
        <f t="shared" si="461"/>
        <v>0</v>
      </c>
      <c r="AY137" s="238">
        <f t="shared" si="529"/>
        <v>0</v>
      </c>
      <c r="AZ137" s="238">
        <f>DE137+FA137+GW137+IT137+KR137+MX137+OT137+QP137+SL137+UH137</f>
        <v>0</v>
      </c>
      <c r="BA137" s="238">
        <f>DF137+FB137+GX137+IU137+KS137+MY137+OU137+QQ137+SM137+UI137</f>
        <v>0</v>
      </c>
      <c r="BB137" s="239">
        <f>CK137+EG137+GC137+HZ137+JV137+MD137+NZ137+PV137+RR137+TN137</f>
        <v>0</v>
      </c>
      <c r="BC137" s="239">
        <f t="shared" si="450"/>
        <v>0</v>
      </c>
      <c r="BD137" s="238">
        <f>AZ137-DE137-FA137-GW137-IT137-KR137-MX137-OT137-QP137-SL137-UH137</f>
        <v>0</v>
      </c>
      <c r="BE137" s="240"/>
      <c r="BF137" s="241">
        <f t="shared" si="449"/>
        <v>0</v>
      </c>
      <c r="BG137" s="241">
        <f t="shared" si="451"/>
        <v>0</v>
      </c>
      <c r="BH137" s="242"/>
      <c r="BI137" s="242"/>
      <c r="BJ137" s="241"/>
      <c r="BK137" s="344"/>
      <c r="BL137" s="251">
        <f>DI137+FE137+HB137+IX137+LF137+NB137+OX137+QT137+SP137</f>
        <v>0</v>
      </c>
      <c r="BM137" s="344"/>
      <c r="BN137" s="350"/>
      <c r="BO137" s="238">
        <f t="shared" si="785"/>
        <v>0</v>
      </c>
      <c r="BP137" s="251">
        <f t="shared" si="786"/>
        <v>0</v>
      </c>
      <c r="BQ137" s="251"/>
      <c r="BR137" s="251"/>
      <c r="BS137" s="251"/>
      <c r="BT137" s="238">
        <f t="shared" si="787"/>
        <v>0</v>
      </c>
      <c r="BU137" s="344"/>
      <c r="BV137" s="344"/>
      <c r="BW137" s="344"/>
      <c r="BX137" s="238">
        <f t="shared" si="650"/>
        <v>0</v>
      </c>
      <c r="BY137" s="344"/>
      <c r="BZ137" s="344"/>
      <c r="CA137" s="344"/>
      <c r="CB137" s="238">
        <f t="shared" si="463"/>
        <v>0</v>
      </c>
      <c r="CC137" s="344"/>
      <c r="CD137" s="344"/>
      <c r="CE137" s="344"/>
      <c r="CF137" s="238">
        <f t="shared" si="788"/>
        <v>0</v>
      </c>
      <c r="CG137" s="344"/>
      <c r="CH137" s="344"/>
      <c r="CI137" s="344"/>
      <c r="CJ137" s="251">
        <f t="shared" si="882"/>
        <v>0</v>
      </c>
      <c r="CK137" s="238">
        <f t="shared" si="881"/>
        <v>0</v>
      </c>
      <c r="CL137" s="344"/>
      <c r="CM137" s="344"/>
      <c r="CN137" s="344"/>
      <c r="CO137" s="238">
        <f>SUM(CL137:CN137)</f>
        <v>0</v>
      </c>
      <c r="CP137" s="344"/>
      <c r="CQ137" s="344"/>
      <c r="CR137" s="344"/>
      <c r="CS137" s="238">
        <f>SUM(CP137:CR137)</f>
        <v>0</v>
      </c>
      <c r="CT137" s="344"/>
      <c r="CU137" s="344"/>
      <c r="CV137" s="344"/>
      <c r="CW137" s="238">
        <f t="shared" si="883"/>
        <v>0</v>
      </c>
      <c r="CX137" s="344"/>
      <c r="CY137" s="344"/>
      <c r="CZ137" s="344"/>
      <c r="DA137" s="344"/>
      <c r="DB137" s="238">
        <f t="shared" si="791"/>
        <v>0</v>
      </c>
      <c r="DC137" s="344"/>
      <c r="DD137" s="251">
        <f t="shared" si="792"/>
        <v>0</v>
      </c>
      <c r="DE137" s="242"/>
      <c r="DF137" s="242"/>
      <c r="DG137" s="243">
        <f t="shared" si="467"/>
        <v>0</v>
      </c>
      <c r="DH137" s="244"/>
      <c r="DI137" s="343"/>
      <c r="DJ137" s="343"/>
      <c r="DK137" s="250">
        <f t="shared" si="544"/>
        <v>0</v>
      </c>
      <c r="DL137" s="343"/>
      <c r="DM137" s="343"/>
      <c r="DN137" s="343"/>
      <c r="DO137" s="343"/>
      <c r="DP137" s="238">
        <f t="shared" si="546"/>
        <v>0</v>
      </c>
      <c r="DQ137" s="343"/>
      <c r="DR137" s="343"/>
      <c r="DS137" s="343"/>
      <c r="DT137" s="238">
        <f>SUM(DQ137:DS137)</f>
        <v>0</v>
      </c>
      <c r="DU137" s="343"/>
      <c r="DV137" s="343"/>
      <c r="DW137" s="343"/>
      <c r="DX137" s="238">
        <f>SUM(DU137:DW137)</f>
        <v>0</v>
      </c>
      <c r="DY137" s="343"/>
      <c r="DZ137" s="343"/>
      <c r="EA137" s="343"/>
      <c r="EB137" s="238">
        <f t="shared" si="884"/>
        <v>0</v>
      </c>
      <c r="EC137" s="343"/>
      <c r="ED137" s="343"/>
      <c r="EE137" s="343"/>
      <c r="EF137" s="343"/>
      <c r="EG137" s="259">
        <f t="shared" si="795"/>
        <v>0</v>
      </c>
      <c r="EH137" s="343"/>
      <c r="EI137" s="343"/>
      <c r="EJ137" s="343"/>
      <c r="EK137" s="238">
        <f t="shared" si="659"/>
        <v>0</v>
      </c>
      <c r="EL137" s="343"/>
      <c r="EM137" s="343"/>
      <c r="EN137" s="343"/>
      <c r="EO137" s="238">
        <f t="shared" si="796"/>
        <v>0</v>
      </c>
      <c r="EP137" s="343"/>
      <c r="EQ137" s="343"/>
      <c r="ER137" s="343"/>
      <c r="ES137" s="238">
        <f t="shared" si="797"/>
        <v>0</v>
      </c>
      <c r="ET137" s="343"/>
      <c r="EU137" s="343"/>
      <c r="EV137" s="343"/>
      <c r="EW137" s="238">
        <f t="shared" si="798"/>
        <v>0</v>
      </c>
      <c r="EX137" s="260">
        <f t="shared" si="799"/>
        <v>0</v>
      </c>
      <c r="EY137" s="343"/>
      <c r="EZ137" s="250">
        <f t="shared" si="473"/>
        <v>0</v>
      </c>
      <c r="FA137" s="242"/>
      <c r="FB137" s="242"/>
      <c r="FC137" s="246">
        <f t="shared" si="474"/>
        <v>0</v>
      </c>
      <c r="FD137" s="244"/>
      <c r="FE137" s="343"/>
      <c r="FF137" s="343"/>
      <c r="FG137" s="343"/>
      <c r="FH137" s="250">
        <f t="shared" si="800"/>
        <v>0</v>
      </c>
      <c r="FI137" s="250"/>
      <c r="FJ137" s="250"/>
      <c r="FK137" s="250"/>
      <c r="FL137" s="238">
        <f t="shared" si="801"/>
        <v>0</v>
      </c>
      <c r="FM137" s="343"/>
      <c r="FN137" s="343"/>
      <c r="FO137" s="343"/>
      <c r="FP137" s="238">
        <f>SUM(FM137:FO137)</f>
        <v>0</v>
      </c>
      <c r="FQ137" s="343"/>
      <c r="FR137" s="343"/>
      <c r="FS137" s="343"/>
      <c r="FT137" s="238">
        <f>SUM(FQ137:FS137)</f>
        <v>0</v>
      </c>
      <c r="FU137" s="343"/>
      <c r="FV137" s="343"/>
      <c r="FW137" s="343"/>
      <c r="FX137" s="238">
        <f t="shared" si="804"/>
        <v>0</v>
      </c>
      <c r="FY137" s="343"/>
      <c r="FZ137" s="343"/>
      <c r="GA137" s="343"/>
      <c r="GB137" s="265">
        <f t="shared" si="885"/>
        <v>0</v>
      </c>
      <c r="GC137" s="259">
        <f t="shared" si="805"/>
        <v>0</v>
      </c>
      <c r="GD137" s="343"/>
      <c r="GE137" s="343"/>
      <c r="GF137" s="343"/>
      <c r="GG137" s="238">
        <f t="shared" si="669"/>
        <v>0</v>
      </c>
      <c r="GH137" s="343"/>
      <c r="GI137" s="343"/>
      <c r="GJ137" s="343"/>
      <c r="GK137" s="238">
        <f t="shared" si="806"/>
        <v>0</v>
      </c>
      <c r="GL137" s="343"/>
      <c r="GM137" s="343"/>
      <c r="GN137" s="343"/>
      <c r="GO137" s="238">
        <f t="shared" si="807"/>
        <v>0</v>
      </c>
      <c r="GP137" s="343"/>
      <c r="GQ137" s="343"/>
      <c r="GR137" s="343"/>
      <c r="GS137" s="265">
        <f t="shared" si="808"/>
        <v>0</v>
      </c>
      <c r="GT137" s="260">
        <f t="shared" si="809"/>
        <v>0</v>
      </c>
      <c r="GU137" s="343"/>
      <c r="GV137" s="250">
        <f t="shared" si="479"/>
        <v>0</v>
      </c>
      <c r="GW137" s="242"/>
      <c r="GX137" s="242"/>
      <c r="GY137" s="246">
        <f t="shared" si="480"/>
        <v>0</v>
      </c>
      <c r="GZ137" s="244"/>
      <c r="HA137" s="244"/>
      <c r="HB137" s="343"/>
      <c r="HC137" s="343"/>
      <c r="HD137" s="250">
        <f t="shared" si="810"/>
        <v>0</v>
      </c>
      <c r="HE137" s="250">
        <f t="shared" si="811"/>
        <v>0</v>
      </c>
      <c r="HF137" s="343"/>
      <c r="HG137" s="343"/>
      <c r="HH137" s="238"/>
      <c r="HI137" s="345"/>
      <c r="HJ137" s="343"/>
      <c r="HK137" s="343"/>
      <c r="HL137" s="343"/>
      <c r="HM137" s="238">
        <f>SUM(HJ137:HL137)</f>
        <v>0</v>
      </c>
      <c r="HN137" s="343"/>
      <c r="HO137" s="343"/>
      <c r="HP137" s="343"/>
      <c r="HQ137" s="238">
        <f>SUM(HN137:HP137)</f>
        <v>0</v>
      </c>
      <c r="HR137" s="343"/>
      <c r="HS137" s="343"/>
      <c r="HT137" s="343"/>
      <c r="HU137" s="238">
        <f t="shared" si="886"/>
        <v>0</v>
      </c>
      <c r="HV137" s="343"/>
      <c r="HW137" s="343"/>
      <c r="HX137" s="343"/>
      <c r="HY137" s="265">
        <f t="shared" si="887"/>
        <v>0</v>
      </c>
      <c r="HZ137" s="259">
        <f t="shared" si="814"/>
        <v>0</v>
      </c>
      <c r="IA137" s="343"/>
      <c r="IB137" s="343"/>
      <c r="IC137" s="343"/>
      <c r="ID137" s="238">
        <f t="shared" si="677"/>
        <v>0</v>
      </c>
      <c r="IE137" s="343"/>
      <c r="IF137" s="343"/>
      <c r="IG137" s="343"/>
      <c r="IH137" s="238">
        <f t="shared" si="815"/>
        <v>0</v>
      </c>
      <c r="II137" s="343"/>
      <c r="IJ137" s="343"/>
      <c r="IK137" s="343"/>
      <c r="IL137" s="238">
        <f t="shared" si="816"/>
        <v>0</v>
      </c>
      <c r="IM137" s="343"/>
      <c r="IN137" s="343"/>
      <c r="IO137" s="343"/>
      <c r="IP137" s="265">
        <f t="shared" si="888"/>
        <v>0</v>
      </c>
      <c r="IQ137" s="260">
        <f t="shared" si="817"/>
        <v>0</v>
      </c>
      <c r="IR137" s="343"/>
      <c r="IS137" s="250">
        <f t="shared" si="484"/>
        <v>0</v>
      </c>
      <c r="IT137" s="242"/>
      <c r="IU137" s="242"/>
      <c r="IV137" s="246">
        <f t="shared" si="510"/>
        <v>0</v>
      </c>
      <c r="IW137" s="244"/>
      <c r="IX137" s="346"/>
      <c r="IY137" s="346"/>
      <c r="IZ137" s="247">
        <f t="shared" si="681"/>
        <v>0</v>
      </c>
      <c r="JA137" s="254">
        <f t="shared" si="682"/>
        <v>0</v>
      </c>
      <c r="JB137" s="254"/>
      <c r="JC137" s="254"/>
      <c r="JD137" s="254"/>
      <c r="JE137" s="247">
        <f t="shared" si="818"/>
        <v>0</v>
      </c>
      <c r="JF137" s="346"/>
      <c r="JG137" s="346"/>
      <c r="JH137" s="346"/>
      <c r="JI137" s="247">
        <f t="shared" si="819"/>
        <v>0</v>
      </c>
      <c r="JJ137" s="346"/>
      <c r="JK137" s="346"/>
      <c r="JL137" s="346"/>
      <c r="JM137" s="247">
        <f t="shared" si="820"/>
        <v>0</v>
      </c>
      <c r="JN137" s="346"/>
      <c r="JO137" s="346"/>
      <c r="JP137" s="346"/>
      <c r="JQ137" s="247">
        <f t="shared" si="889"/>
        <v>0</v>
      </c>
      <c r="JR137" s="346"/>
      <c r="JS137" s="346"/>
      <c r="JT137" s="346"/>
      <c r="JU137" s="346"/>
      <c r="JV137" s="261">
        <f t="shared" si="821"/>
        <v>0</v>
      </c>
      <c r="JW137" s="563"/>
      <c r="JX137" s="592"/>
      <c r="JY137" s="593"/>
      <c r="JZ137" s="576"/>
      <c r="KA137" s="346"/>
      <c r="KB137" s="247">
        <f>SUM(JW137:KA137)</f>
        <v>0</v>
      </c>
      <c r="KC137" s="346"/>
      <c r="KD137" s="346"/>
      <c r="KE137" s="346"/>
      <c r="KF137" s="247">
        <f t="shared" si="822"/>
        <v>0</v>
      </c>
      <c r="KG137" s="346"/>
      <c r="KH137" s="346"/>
      <c r="KI137" s="346"/>
      <c r="KJ137" s="247">
        <f t="shared" si="823"/>
        <v>0</v>
      </c>
      <c r="KK137" s="346"/>
      <c r="KL137" s="346"/>
      <c r="KM137" s="346"/>
      <c r="KN137" s="346"/>
      <c r="KO137" s="262">
        <f t="shared" si="824"/>
        <v>0</v>
      </c>
      <c r="KP137" s="346"/>
      <c r="KQ137" s="254">
        <f>JE137-JV137</f>
        <v>0</v>
      </c>
      <c r="KR137" s="347"/>
      <c r="KS137" s="348"/>
      <c r="KT137" s="211">
        <f>JV137-KO137</f>
        <v>0</v>
      </c>
      <c r="KU137" s="211"/>
      <c r="KV137" s="211"/>
      <c r="KW137" s="211"/>
      <c r="KX137" s="211"/>
      <c r="KY137" s="211"/>
      <c r="KZ137" s="211"/>
      <c r="LA137" s="211"/>
      <c r="LB137" s="211"/>
      <c r="LC137" s="211"/>
      <c r="LD137" s="211"/>
      <c r="LF137" s="109"/>
      <c r="LG137" s="109"/>
      <c r="LH137" s="194">
        <f t="shared" si="825"/>
        <v>0</v>
      </c>
      <c r="LI137" s="193">
        <f t="shared" si="826"/>
        <v>0</v>
      </c>
      <c r="LJ137" s="193"/>
      <c r="LK137" s="193"/>
      <c r="LL137" s="193"/>
      <c r="LM137" s="194">
        <f t="shared" si="827"/>
        <v>0</v>
      </c>
      <c r="LN137" s="109"/>
      <c r="LO137" s="109"/>
      <c r="LP137" s="109"/>
      <c r="LQ137" s="194">
        <f>SUM(LN137:LP137)</f>
        <v>0</v>
      </c>
      <c r="LR137" s="109"/>
      <c r="LS137" s="109"/>
      <c r="LT137" s="109"/>
      <c r="LU137" s="194">
        <f t="shared" si="829"/>
        <v>0</v>
      </c>
      <c r="LV137" s="109"/>
      <c r="LW137" s="109"/>
      <c r="LX137" s="109"/>
      <c r="LY137" s="194">
        <f t="shared" si="830"/>
        <v>0</v>
      </c>
      <c r="LZ137" s="109"/>
      <c r="MA137" s="109"/>
      <c r="MB137" s="109"/>
      <c r="MC137" s="109"/>
      <c r="MD137" s="121">
        <f t="shared" si="831"/>
        <v>0</v>
      </c>
      <c r="ME137" s="109"/>
      <c r="MF137" s="109"/>
      <c r="MG137" s="109"/>
      <c r="MH137" s="194">
        <f>SUM(ME137:MG137)</f>
        <v>0</v>
      </c>
      <c r="MI137" s="109"/>
      <c r="MJ137" s="109"/>
      <c r="MK137" s="109"/>
      <c r="ML137" s="194">
        <f t="shared" si="833"/>
        <v>0</v>
      </c>
      <c r="MM137" s="109"/>
      <c r="MN137" s="109"/>
      <c r="MO137" s="109"/>
      <c r="MP137" s="194">
        <f t="shared" si="834"/>
        <v>0</v>
      </c>
      <c r="MQ137" s="109"/>
      <c r="MR137" s="109"/>
      <c r="MS137" s="109"/>
      <c r="MT137" s="109"/>
      <c r="MU137" s="121">
        <f t="shared" si="835"/>
        <v>0</v>
      </c>
      <c r="MV137" s="109"/>
      <c r="MW137" s="193">
        <f t="shared" si="699"/>
        <v>0</v>
      </c>
      <c r="MX137" s="138"/>
      <c r="MY137" s="138"/>
      <c r="MZ137" s="115">
        <f t="shared" si="485"/>
        <v>0</v>
      </c>
      <c r="NB137" s="109"/>
      <c r="NC137" s="109"/>
      <c r="ND137" s="109"/>
      <c r="NE137" s="109"/>
      <c r="NF137" s="109"/>
      <c r="NG137" s="109"/>
      <c r="NH137" s="109"/>
      <c r="NI137" s="109"/>
      <c r="NJ137" s="109"/>
      <c r="NK137" s="109"/>
      <c r="NL137" s="109"/>
      <c r="NM137" s="194">
        <f>SUM(NJ137:NL137)</f>
        <v>0</v>
      </c>
      <c r="NN137" s="109"/>
      <c r="NO137" s="109"/>
      <c r="NP137" s="109"/>
      <c r="NQ137" s="194">
        <f>SUM(NN137:NP137)</f>
        <v>0</v>
      </c>
      <c r="NR137" s="109"/>
      <c r="NS137" s="109"/>
      <c r="NT137" s="109"/>
      <c r="NU137" s="194">
        <f t="shared" si="890"/>
        <v>0</v>
      </c>
      <c r="NV137" s="109"/>
      <c r="NW137" s="109"/>
      <c r="NX137" s="109"/>
      <c r="NY137" s="109"/>
      <c r="NZ137" s="121">
        <f t="shared" si="838"/>
        <v>0</v>
      </c>
      <c r="OA137" s="109"/>
      <c r="OB137" s="109"/>
      <c r="OC137" s="109"/>
      <c r="OD137" s="194">
        <f t="shared" si="703"/>
        <v>0</v>
      </c>
      <c r="OE137" s="109"/>
      <c r="OF137" s="109"/>
      <c r="OG137" s="109"/>
      <c r="OH137" s="194">
        <f t="shared" si="839"/>
        <v>0</v>
      </c>
      <c r="OI137" s="109"/>
      <c r="OJ137" s="109"/>
      <c r="OK137" s="109"/>
      <c r="OL137" s="194">
        <f t="shared" si="840"/>
        <v>0</v>
      </c>
      <c r="OM137" s="109"/>
      <c r="ON137" s="109"/>
      <c r="OO137" s="109"/>
      <c r="OP137" s="194">
        <f t="shared" si="841"/>
        <v>0</v>
      </c>
      <c r="OQ137" s="122">
        <f t="shared" si="842"/>
        <v>0</v>
      </c>
      <c r="OR137" s="109"/>
      <c r="OS137" s="193">
        <f t="shared" si="456"/>
        <v>0</v>
      </c>
      <c r="OT137" s="138"/>
      <c r="OU137" s="138"/>
      <c r="OV137" s="115">
        <f t="shared" si="515"/>
        <v>0</v>
      </c>
      <c r="OX137" s="109"/>
      <c r="OY137" s="109"/>
      <c r="OZ137" s="109"/>
      <c r="PA137" s="109"/>
      <c r="PB137" s="109"/>
      <c r="PC137" s="109"/>
      <c r="PD137" s="109"/>
      <c r="PE137" s="109"/>
      <c r="PF137" s="109"/>
      <c r="PG137" s="109"/>
      <c r="PH137" s="109"/>
      <c r="PI137" s="194">
        <f>SUM(PF137:PH137)</f>
        <v>0</v>
      </c>
      <c r="PJ137" s="109"/>
      <c r="PK137" s="109"/>
      <c r="PL137" s="109"/>
      <c r="PM137" s="194">
        <f>SUM(PJ137:PL137)</f>
        <v>0</v>
      </c>
      <c r="PN137" s="109"/>
      <c r="PO137" s="109"/>
      <c r="PP137" s="109"/>
      <c r="PQ137" s="194">
        <f t="shared" si="891"/>
        <v>0</v>
      </c>
      <c r="PR137" s="109"/>
      <c r="PS137" s="109"/>
      <c r="PT137" s="109"/>
      <c r="PU137" s="109"/>
      <c r="PV137" s="121">
        <f t="shared" si="845"/>
        <v>0</v>
      </c>
      <c r="PW137" s="109"/>
      <c r="PX137" s="109"/>
      <c r="PY137" s="109"/>
      <c r="PZ137" s="194">
        <f>SUM(PW137:PY137)</f>
        <v>0</v>
      </c>
      <c r="QA137" s="109"/>
      <c r="QB137" s="109"/>
      <c r="QC137" s="109"/>
      <c r="QD137" s="194">
        <f>SUM(QA137:QC137)</f>
        <v>0</v>
      </c>
      <c r="QE137" s="109"/>
      <c r="QF137" s="109"/>
      <c r="QG137" s="109"/>
      <c r="QH137" s="194">
        <f t="shared" si="848"/>
        <v>0</v>
      </c>
      <c r="QI137" s="109"/>
      <c r="QJ137" s="109"/>
      <c r="QK137" s="109"/>
      <c r="QL137" s="109"/>
      <c r="QM137" s="122">
        <f t="shared" si="849"/>
        <v>0</v>
      </c>
      <c r="QN137" s="109"/>
      <c r="QO137" s="193">
        <f t="shared" si="715"/>
        <v>0</v>
      </c>
      <c r="QP137" s="138"/>
      <c r="QQ137" s="138"/>
      <c r="QR137" s="115">
        <f t="shared" si="486"/>
        <v>0</v>
      </c>
      <c r="QT137" s="109"/>
      <c r="QU137" s="109"/>
      <c r="QV137" s="194">
        <f t="shared" si="850"/>
        <v>0</v>
      </c>
      <c r="QW137" s="193">
        <f t="shared" si="851"/>
        <v>0</v>
      </c>
      <c r="QX137" s="193"/>
      <c r="QY137" s="193"/>
      <c r="QZ137" s="193"/>
      <c r="RA137" s="194">
        <f t="shared" si="852"/>
        <v>0</v>
      </c>
      <c r="RB137" s="109"/>
      <c r="RC137" s="109"/>
      <c r="RD137" s="109"/>
      <c r="RE137" s="194">
        <f>SUM(RB137:RD137)</f>
        <v>0</v>
      </c>
      <c r="RF137" s="109"/>
      <c r="RG137" s="109"/>
      <c r="RH137" s="109"/>
      <c r="RI137" s="194">
        <f>SUM(RF137:RH137)</f>
        <v>0</v>
      </c>
      <c r="RJ137" s="109"/>
      <c r="RK137" s="109"/>
      <c r="RL137" s="109"/>
      <c r="RM137" s="194">
        <f t="shared" si="892"/>
        <v>0</v>
      </c>
      <c r="RN137" s="109"/>
      <c r="RO137" s="109"/>
      <c r="RP137" s="109"/>
      <c r="RQ137" s="109"/>
      <c r="RR137" s="121">
        <f t="shared" si="855"/>
        <v>0</v>
      </c>
      <c r="RS137" s="109"/>
      <c r="RT137" s="109"/>
      <c r="RU137" s="109"/>
      <c r="RV137" s="194">
        <f>SUM(RS137:RU137)</f>
        <v>0</v>
      </c>
      <c r="RW137" s="109"/>
      <c r="RX137" s="109"/>
      <c r="RY137" s="109"/>
      <c r="RZ137" s="194">
        <f>SUM(RW137:RY137)</f>
        <v>0</v>
      </c>
      <c r="SA137" s="109"/>
      <c r="SB137" s="109"/>
      <c r="SC137" s="109"/>
      <c r="SD137" s="194">
        <f t="shared" si="858"/>
        <v>0</v>
      </c>
      <c r="SE137" s="109"/>
      <c r="SF137" s="109"/>
      <c r="SG137" s="109"/>
      <c r="SH137" s="109"/>
      <c r="SI137" s="122">
        <f t="shared" si="859"/>
        <v>0</v>
      </c>
      <c r="SJ137" s="109"/>
      <c r="SK137" s="193">
        <f t="shared" si="860"/>
        <v>0</v>
      </c>
      <c r="SL137" s="138"/>
      <c r="SM137" s="138"/>
      <c r="SN137" s="115">
        <f t="shared" si="487"/>
        <v>0</v>
      </c>
      <c r="SP137" s="109"/>
      <c r="SQ137" s="109"/>
      <c r="SR137" s="194">
        <f t="shared" si="861"/>
        <v>0</v>
      </c>
      <c r="SS137" s="193">
        <f t="shared" si="862"/>
        <v>0</v>
      </c>
      <c r="ST137" s="193"/>
      <c r="SU137" s="193"/>
      <c r="SV137" s="193"/>
      <c r="SW137" s="194">
        <f t="shared" si="863"/>
        <v>0</v>
      </c>
      <c r="SX137" s="109"/>
      <c r="SY137" s="109"/>
      <c r="SZ137" s="109"/>
      <c r="TA137" s="194">
        <f>SUM(SX137:SZ137)</f>
        <v>0</v>
      </c>
      <c r="TB137" s="109"/>
      <c r="TC137" s="109"/>
      <c r="TD137" s="109"/>
      <c r="TE137" s="194">
        <f>SUM(TB137:TD137)</f>
        <v>0</v>
      </c>
      <c r="TF137" s="109"/>
      <c r="TG137" s="109"/>
      <c r="TH137" s="109"/>
      <c r="TI137" s="194">
        <f t="shared" si="893"/>
        <v>0</v>
      </c>
      <c r="TJ137" s="109"/>
      <c r="TK137" s="109"/>
      <c r="TL137" s="109"/>
      <c r="TM137" s="109"/>
      <c r="TN137" s="121">
        <f t="shared" si="866"/>
        <v>0</v>
      </c>
      <c r="TO137" s="109"/>
      <c r="TP137" s="109"/>
      <c r="TQ137" s="109"/>
      <c r="TR137" s="194">
        <f t="shared" si="729"/>
        <v>0</v>
      </c>
      <c r="TS137" s="109"/>
      <c r="TT137" s="109"/>
      <c r="TU137" s="109"/>
      <c r="TV137" s="194">
        <f t="shared" si="867"/>
        <v>0</v>
      </c>
      <c r="TW137" s="109"/>
      <c r="TX137" s="109"/>
      <c r="TY137" s="109"/>
      <c r="TZ137" s="194">
        <f t="shared" si="868"/>
        <v>0</v>
      </c>
      <c r="UA137" s="109"/>
      <c r="UB137" s="109"/>
      <c r="UC137" s="109"/>
      <c r="UD137" s="194">
        <f t="shared" si="869"/>
        <v>0</v>
      </c>
      <c r="UE137" s="122">
        <f t="shared" si="870"/>
        <v>0</v>
      </c>
      <c r="UF137" s="109"/>
      <c r="UG137" s="193">
        <f t="shared" si="460"/>
        <v>0</v>
      </c>
      <c r="UH137" s="138"/>
      <c r="UI137" s="138"/>
      <c r="UJ137" s="138"/>
      <c r="UK137" s="115">
        <f t="shared" si="488"/>
        <v>0</v>
      </c>
      <c r="UL137" s="115">
        <f>CK137+EG137+GC137+HZ137+JV137+MD137+NZ137+PV137+RR137+TN137</f>
        <v>0</v>
      </c>
      <c r="UM137" s="115">
        <f>UL137-AF137</f>
        <v>0</v>
      </c>
      <c r="UN137" s="115">
        <f>DB137+EX137+GT137+IQ137+KO137+MU137+OQ137+QM137+SI137+UE137</f>
        <v>0</v>
      </c>
      <c r="UO137" s="115">
        <f>UN137-AW137</f>
        <v>0</v>
      </c>
      <c r="UP137" s="115"/>
      <c r="UQ137" s="115"/>
      <c r="UR137" s="115">
        <f>BU137+DQ137+FM137+HJ137+JF137+LN137+NJ137+PF137+RB137+SX137</f>
        <v>0</v>
      </c>
      <c r="US137" s="115">
        <f>UR137-P137</f>
        <v>0</v>
      </c>
      <c r="UT137" s="115"/>
      <c r="UU137" s="115"/>
      <c r="UV137" s="115"/>
      <c r="UW137" s="115"/>
      <c r="UX137" s="115"/>
      <c r="UY137" s="115"/>
      <c r="UZ137" s="115"/>
      <c r="VA137" s="115"/>
      <c r="VB137" s="193">
        <f>BM137+DI137+FE137+HB137+IX137+LF137+NB137+OX137+QT137+SP137</f>
        <v>0</v>
      </c>
      <c r="VC137" s="193">
        <f>BN137+DJ137+FF137+HC137+IY137+LG137+NC137+OY137+QU137+SQ137</f>
        <v>0</v>
      </c>
      <c r="VD137" s="194">
        <f t="shared" si="871"/>
        <v>0</v>
      </c>
      <c r="VE137" s="193">
        <f t="shared" si="872"/>
        <v>0</v>
      </c>
      <c r="VF137" s="193"/>
      <c r="VG137" s="193"/>
      <c r="VH137" s="193"/>
      <c r="VI137" s="194">
        <f t="shared" si="873"/>
        <v>0</v>
      </c>
      <c r="VJ137" s="109"/>
      <c r="VK137" s="109"/>
      <c r="VL137" s="109"/>
      <c r="VM137" s="194">
        <f>SUM(VJ137:VL137)</f>
        <v>0</v>
      </c>
      <c r="VN137" s="109"/>
      <c r="VO137" s="109"/>
      <c r="VP137" s="109"/>
      <c r="VQ137" s="194">
        <f>SUM(VN137:VP137)</f>
        <v>0</v>
      </c>
      <c r="VR137" s="109"/>
      <c r="VS137" s="109"/>
      <c r="VT137" s="109"/>
      <c r="VU137" s="194">
        <f t="shared" si="894"/>
        <v>0</v>
      </c>
      <c r="VV137" s="109"/>
      <c r="VW137" s="109"/>
      <c r="VX137" s="109"/>
      <c r="VY137" s="109"/>
      <c r="VZ137" s="121">
        <f t="shared" si="876"/>
        <v>0</v>
      </c>
      <c r="WA137" s="109"/>
      <c r="WB137" s="109"/>
      <c r="WC137" s="109"/>
      <c r="WD137" s="194">
        <f t="shared" si="740"/>
        <v>0</v>
      </c>
      <c r="WE137" s="109"/>
      <c r="WF137" s="109"/>
      <c r="WG137" s="109"/>
      <c r="WH137" s="194">
        <f t="shared" si="877"/>
        <v>0</v>
      </c>
      <c r="WI137" s="109"/>
      <c r="WJ137" s="109"/>
      <c r="WK137" s="109"/>
      <c r="WL137" s="194">
        <f t="shared" si="878"/>
        <v>0</v>
      </c>
      <c r="WM137" s="109"/>
      <c r="WN137" s="109"/>
      <c r="WO137" s="109"/>
      <c r="WP137" s="194">
        <f t="shared" si="879"/>
        <v>0</v>
      </c>
      <c r="WQ137" s="122">
        <f t="shared" si="880"/>
        <v>0</v>
      </c>
      <c r="WR137" s="112"/>
      <c r="WS137" s="112"/>
      <c r="WT137" s="138"/>
      <c r="WU137" s="138"/>
      <c r="WV137" s="115">
        <f t="shared" si="526"/>
        <v>0</v>
      </c>
      <c r="WY137" s="115">
        <f>VI137-BT137-DP137-FL137-HI137-JE137-LM137-NI137-PE137-RA137-SW137</f>
        <v>0</v>
      </c>
      <c r="WZ137" s="115">
        <f>VD137-BO137-DK137-FG137-HD137-IZ137-LH137-ND137-OZ137-QV137-SR137</f>
        <v>0</v>
      </c>
    </row>
    <row r="138" spans="1:624" s="116" customFormat="1" ht="13.5" hidden="1" x14ac:dyDescent="0.25">
      <c r="A138" s="444"/>
      <c r="B138" s="453" t="s">
        <v>237</v>
      </c>
      <c r="C138" s="415"/>
      <c r="D138" s="415"/>
      <c r="E138" s="415"/>
      <c r="F138" s="249"/>
      <c r="G138" s="334"/>
      <c r="H138" s="250">
        <f>BM138+DI138+FE138+HB138+IX138+LF138+NB138+OX138+QT138+SP138</f>
        <v>0</v>
      </c>
      <c r="I138" s="250">
        <f>BN138+DJ138+FF138+HC138+IY138+LG138+NC138+OY138+QU138+SQ138</f>
        <v>0</v>
      </c>
      <c r="J138" s="238">
        <f t="shared" si="774"/>
        <v>0</v>
      </c>
      <c r="K138" s="250">
        <f t="shared" si="775"/>
        <v>0</v>
      </c>
      <c r="L138" s="343"/>
      <c r="M138" s="343"/>
      <c r="N138" s="343"/>
      <c r="O138" s="238">
        <f t="shared" si="538"/>
        <v>0</v>
      </c>
      <c r="P138" s="250">
        <f>BU138+DQ138+FM138+HJ138+JF138+LN138+NJ138+PF138+RB138+SX138</f>
        <v>0</v>
      </c>
      <c r="Q138" s="250">
        <f>BV138+DR138+FN138+HK138+JG138+LO138+NK138+PG138+RC138+SY138</f>
        <v>0</v>
      </c>
      <c r="R138" s="250">
        <f>BW138+DS138+FO138+HL138+JH138+LP138+NL138+PH138+RD138+SZ138</f>
        <v>0</v>
      </c>
      <c r="S138" s="238">
        <f t="shared" si="776"/>
        <v>0</v>
      </c>
      <c r="T138" s="250">
        <f>BY138+DU138+FQ138+HN138+JJ138+LR138+NN138+PJ138+RF138+TB138</f>
        <v>0</v>
      </c>
      <c r="U138" s="250">
        <f>BZ138+DV138+FR138+HO138+JK138+LS138+NO138+PK138+RG138+TC138</f>
        <v>0</v>
      </c>
      <c r="V138" s="250">
        <f>CA138+DW138+FS138+HP138+JL138+LT138+NP138+PL138+RH138+TD138</f>
        <v>0</v>
      </c>
      <c r="W138" s="238">
        <f t="shared" si="777"/>
        <v>0</v>
      </c>
      <c r="X138" s="250">
        <f>CC138+DY138+FU138+HR138+JN138+LV138+NR138+PN138+RJ138+TF138</f>
        <v>0</v>
      </c>
      <c r="Y138" s="250">
        <f>CD138+DZ138+FV138+HS138+JO138+LW138+NS138+PO138+RK138+TG138</f>
        <v>0</v>
      </c>
      <c r="Z138" s="250">
        <f>CE138+EA138+FW138+HT138+JP138+LX138+NT138+PP138+RL138+TH138</f>
        <v>0</v>
      </c>
      <c r="AA138" s="238">
        <f t="shared" si="778"/>
        <v>0</v>
      </c>
      <c r="AB138" s="250">
        <f>CG138+EC138+FY138+HV138+JR138+LZ138+NV138+PR138+RN138+TJ138</f>
        <v>0</v>
      </c>
      <c r="AC138" s="250">
        <f>CH138+ED138+FZ138+HW138+JS138+MA138+NW138+PS138+RO138+TK138</f>
        <v>0</v>
      </c>
      <c r="AD138" s="250">
        <f>CI138+EE138+GA138+HX138+JT138+MB138+NX138+PT138+RP138+TL138</f>
        <v>0</v>
      </c>
      <c r="AE138" s="250">
        <f t="shared" si="779"/>
        <v>0</v>
      </c>
      <c r="AF138" s="238">
        <f t="shared" si="527"/>
        <v>0</v>
      </c>
      <c r="AG138" s="250">
        <f>CL138+EH138+GD138+IA138+JW138+ME138+OA138+PW138+RS138+TO138</f>
        <v>0</v>
      </c>
      <c r="AH138" s="250">
        <f>CM138+EI138+GE138+IB138+JZ138+MF138+OB138+PX138+RT138+TP138</f>
        <v>0</v>
      </c>
      <c r="AI138" s="250">
        <f>CN138+EJ138+GF138+IC138+KA138+MG138+OC138+PY138+RU138+TQ138</f>
        <v>0</v>
      </c>
      <c r="AJ138" s="238">
        <f t="shared" si="780"/>
        <v>0</v>
      </c>
      <c r="AK138" s="250">
        <f>CP138+EL138+GH138+IE138+KC138+MI138+OE138+QA138+RW138+TS138</f>
        <v>0</v>
      </c>
      <c r="AL138" s="250">
        <f>CQ138+EM138+GI138+IF138+KD138+MJ138+OF138+QB138+RX138+TT138</f>
        <v>0</v>
      </c>
      <c r="AM138" s="250">
        <f>CR138+EN138+GJ138+IG138+KE138+MK138+OG138+QC138+RY138+TU138</f>
        <v>0</v>
      </c>
      <c r="AN138" s="238">
        <f t="shared" si="781"/>
        <v>0</v>
      </c>
      <c r="AO138" s="250">
        <f>CT138+EP138+GL138+II138+KG138+MM138+OI138+QE138+SA138+TW138</f>
        <v>0</v>
      </c>
      <c r="AP138" s="250">
        <f>CU138+EQ138+GM138+IJ138+KH138+MN138+OJ138+QF138+SB138+TX138</f>
        <v>0</v>
      </c>
      <c r="AQ138" s="250">
        <f>CV138+ER138+GN138+IK138+KI138+MO138+OK138+QG138+SC138+TY138</f>
        <v>0</v>
      </c>
      <c r="AR138" s="238">
        <f t="shared" si="782"/>
        <v>0</v>
      </c>
      <c r="AS138" s="250">
        <f>CX138+ET138+GP138+IM138+KK138+MQ138+OM138+QI138+SE138+UA138</f>
        <v>0</v>
      </c>
      <c r="AT138" s="250">
        <f>CY138+EU138+GQ138+IN138+KL138+MR138+ON138+QJ138+SF138+UB138</f>
        <v>0</v>
      </c>
      <c r="AU138" s="250">
        <f>CZ138+EV138+GR138+IO138+KM138+MS138+OO138+QK138+SG138+UC138</f>
        <v>0</v>
      </c>
      <c r="AV138" s="238">
        <f t="shared" si="783"/>
        <v>0</v>
      </c>
      <c r="AW138" s="238">
        <f t="shared" si="784"/>
        <v>0</v>
      </c>
      <c r="AX138" s="250">
        <f t="shared" si="461"/>
        <v>0</v>
      </c>
      <c r="AY138" s="238">
        <f t="shared" si="529"/>
        <v>0</v>
      </c>
      <c r="AZ138" s="238">
        <f>DE138+FA138+GW138+IT138+KR138+MX138+OT138+QP138+SL138+UH138</f>
        <v>0</v>
      </c>
      <c r="BA138" s="238">
        <f>DF138+FB138+GX138+IU138+KS138+MY138+OU138+QQ138+SM138+UI138</f>
        <v>0</v>
      </c>
      <c r="BB138" s="239">
        <f>CK138+EG138+GC138+HZ138+JV138+MD138+NZ138+PV138+RR138+TN138</f>
        <v>0</v>
      </c>
      <c r="BC138" s="239">
        <f t="shared" si="450"/>
        <v>0</v>
      </c>
      <c r="BD138" s="238">
        <f>AZ138-DE138-FA138-GW138-IT138-KR138-MX138-OT138-QP138-SL138-UH138</f>
        <v>0</v>
      </c>
      <c r="BE138" s="240"/>
      <c r="BF138" s="241">
        <f t="shared" si="449"/>
        <v>0</v>
      </c>
      <c r="BG138" s="241">
        <f t="shared" si="451"/>
        <v>0</v>
      </c>
      <c r="BH138" s="242"/>
      <c r="BI138" s="242"/>
      <c r="BJ138" s="241"/>
      <c r="BK138" s="344"/>
      <c r="BL138" s="251">
        <f>DI138+FE138+HB138+IX138+LF138+NB138+OX138+QT138+SP138</f>
        <v>0</v>
      </c>
      <c r="BM138" s="344"/>
      <c r="BN138" s="350"/>
      <c r="BO138" s="238">
        <f t="shared" si="785"/>
        <v>0</v>
      </c>
      <c r="BP138" s="251">
        <f t="shared" si="786"/>
        <v>0</v>
      </c>
      <c r="BQ138" s="251"/>
      <c r="BR138" s="251"/>
      <c r="BS138" s="251"/>
      <c r="BT138" s="238">
        <f t="shared" si="787"/>
        <v>0</v>
      </c>
      <c r="BU138" s="344"/>
      <c r="BV138" s="344"/>
      <c r="BW138" s="344"/>
      <c r="BX138" s="238">
        <f t="shared" si="650"/>
        <v>0</v>
      </c>
      <c r="BY138" s="344"/>
      <c r="BZ138" s="344"/>
      <c r="CA138" s="344"/>
      <c r="CB138" s="238">
        <f t="shared" si="463"/>
        <v>0</v>
      </c>
      <c r="CC138" s="344"/>
      <c r="CD138" s="344"/>
      <c r="CE138" s="344"/>
      <c r="CF138" s="238">
        <f t="shared" si="788"/>
        <v>0</v>
      </c>
      <c r="CG138" s="344"/>
      <c r="CH138" s="344"/>
      <c r="CI138" s="344"/>
      <c r="CJ138" s="251">
        <f t="shared" si="882"/>
        <v>0</v>
      </c>
      <c r="CK138" s="238">
        <f t="shared" si="881"/>
        <v>0</v>
      </c>
      <c r="CL138" s="344"/>
      <c r="CM138" s="344"/>
      <c r="CN138" s="344"/>
      <c r="CO138" s="238">
        <f>SUM(CL138:CN138)</f>
        <v>0</v>
      </c>
      <c r="CP138" s="344"/>
      <c r="CQ138" s="344"/>
      <c r="CR138" s="344"/>
      <c r="CS138" s="238">
        <f>SUM(CP138:CR138)</f>
        <v>0</v>
      </c>
      <c r="CT138" s="344"/>
      <c r="CU138" s="344"/>
      <c r="CV138" s="344"/>
      <c r="CW138" s="238">
        <f t="shared" si="883"/>
        <v>0</v>
      </c>
      <c r="CX138" s="344"/>
      <c r="CY138" s="344"/>
      <c r="CZ138" s="344"/>
      <c r="DA138" s="251">
        <f t="shared" ref="DA138" si="895">SUM(CX138:CZ138)</f>
        <v>0</v>
      </c>
      <c r="DB138" s="238">
        <f t="shared" si="791"/>
        <v>0</v>
      </c>
      <c r="DC138" s="344"/>
      <c r="DD138" s="251">
        <f t="shared" si="792"/>
        <v>0</v>
      </c>
      <c r="DE138" s="242"/>
      <c r="DF138" s="242"/>
      <c r="DG138" s="243">
        <f t="shared" si="467"/>
        <v>0</v>
      </c>
      <c r="DH138" s="244"/>
      <c r="DI138" s="343"/>
      <c r="DJ138" s="343"/>
      <c r="DK138" s="250">
        <f t="shared" si="544"/>
        <v>0</v>
      </c>
      <c r="DL138" s="343"/>
      <c r="DM138" s="343"/>
      <c r="DN138" s="343"/>
      <c r="DO138" s="343"/>
      <c r="DP138" s="238">
        <f t="shared" si="546"/>
        <v>0</v>
      </c>
      <c r="DQ138" s="343"/>
      <c r="DR138" s="343"/>
      <c r="DS138" s="343"/>
      <c r="DT138" s="238">
        <f>SUM(DQ138:DS138)</f>
        <v>0</v>
      </c>
      <c r="DU138" s="343"/>
      <c r="DV138" s="343"/>
      <c r="DW138" s="343"/>
      <c r="DX138" s="238">
        <f>SUM(DU138:DW138)</f>
        <v>0</v>
      </c>
      <c r="DY138" s="343"/>
      <c r="DZ138" s="343"/>
      <c r="EA138" s="343"/>
      <c r="EB138" s="238">
        <f t="shared" si="884"/>
        <v>0</v>
      </c>
      <c r="EC138" s="343"/>
      <c r="ED138" s="343"/>
      <c r="EE138" s="343"/>
      <c r="EF138" s="343"/>
      <c r="EG138" s="259">
        <f t="shared" si="795"/>
        <v>0</v>
      </c>
      <c r="EH138" s="343"/>
      <c r="EI138" s="343"/>
      <c r="EJ138" s="343"/>
      <c r="EK138" s="238">
        <f t="shared" si="659"/>
        <v>0</v>
      </c>
      <c r="EL138" s="343"/>
      <c r="EM138" s="343"/>
      <c r="EN138" s="343"/>
      <c r="EO138" s="238">
        <f t="shared" si="796"/>
        <v>0</v>
      </c>
      <c r="EP138" s="343"/>
      <c r="EQ138" s="343"/>
      <c r="ER138" s="343"/>
      <c r="ES138" s="238">
        <f t="shared" si="797"/>
        <v>0</v>
      </c>
      <c r="ET138" s="343"/>
      <c r="EU138" s="343"/>
      <c r="EV138" s="343"/>
      <c r="EW138" s="238">
        <f t="shared" si="798"/>
        <v>0</v>
      </c>
      <c r="EX138" s="260">
        <f t="shared" si="799"/>
        <v>0</v>
      </c>
      <c r="EY138" s="343"/>
      <c r="EZ138" s="250">
        <f t="shared" si="473"/>
        <v>0</v>
      </c>
      <c r="FA138" s="242"/>
      <c r="FB138" s="242"/>
      <c r="FC138" s="246">
        <f t="shared" si="474"/>
        <v>0</v>
      </c>
      <c r="FD138" s="244"/>
      <c r="FE138" s="343"/>
      <c r="FF138" s="343"/>
      <c r="FG138" s="343"/>
      <c r="FH138" s="250">
        <f t="shared" si="800"/>
        <v>0</v>
      </c>
      <c r="FI138" s="250"/>
      <c r="FJ138" s="250"/>
      <c r="FK138" s="250"/>
      <c r="FL138" s="238">
        <f t="shared" si="801"/>
        <v>0</v>
      </c>
      <c r="FM138" s="343"/>
      <c r="FN138" s="343"/>
      <c r="FO138" s="343"/>
      <c r="FP138" s="238">
        <f>SUM(FM138:FO138)</f>
        <v>0</v>
      </c>
      <c r="FQ138" s="343"/>
      <c r="FR138" s="343"/>
      <c r="FS138" s="343"/>
      <c r="FT138" s="238">
        <f>SUM(FQ138:FS138)</f>
        <v>0</v>
      </c>
      <c r="FU138" s="343"/>
      <c r="FV138" s="343"/>
      <c r="FW138" s="343"/>
      <c r="FX138" s="238">
        <f t="shared" si="804"/>
        <v>0</v>
      </c>
      <c r="FY138" s="343"/>
      <c r="FZ138" s="343"/>
      <c r="GA138" s="343"/>
      <c r="GB138" s="265">
        <f t="shared" si="885"/>
        <v>0</v>
      </c>
      <c r="GC138" s="259">
        <f t="shared" si="805"/>
        <v>0</v>
      </c>
      <c r="GD138" s="343"/>
      <c r="GE138" s="343"/>
      <c r="GF138" s="343"/>
      <c r="GG138" s="238">
        <f t="shared" si="669"/>
        <v>0</v>
      </c>
      <c r="GH138" s="343"/>
      <c r="GI138" s="343"/>
      <c r="GJ138" s="343"/>
      <c r="GK138" s="238">
        <f t="shared" si="806"/>
        <v>0</v>
      </c>
      <c r="GL138" s="343"/>
      <c r="GM138" s="343"/>
      <c r="GN138" s="343"/>
      <c r="GO138" s="238">
        <f t="shared" si="807"/>
        <v>0</v>
      </c>
      <c r="GP138" s="343"/>
      <c r="GQ138" s="343"/>
      <c r="GR138" s="343"/>
      <c r="GS138" s="265">
        <f t="shared" si="808"/>
        <v>0</v>
      </c>
      <c r="GT138" s="260">
        <f t="shared" si="809"/>
        <v>0</v>
      </c>
      <c r="GU138" s="343"/>
      <c r="GV138" s="250">
        <f t="shared" si="479"/>
        <v>0</v>
      </c>
      <c r="GW138" s="242"/>
      <c r="GX138" s="242"/>
      <c r="GY138" s="246">
        <f t="shared" si="480"/>
        <v>0</v>
      </c>
      <c r="GZ138" s="244"/>
      <c r="HA138" s="244"/>
      <c r="HB138" s="343"/>
      <c r="HC138" s="343"/>
      <c r="HD138" s="250">
        <f t="shared" si="810"/>
        <v>0</v>
      </c>
      <c r="HE138" s="250">
        <f t="shared" si="811"/>
        <v>0</v>
      </c>
      <c r="HF138" s="343"/>
      <c r="HG138" s="343"/>
      <c r="HH138" s="238"/>
      <c r="HI138" s="345"/>
      <c r="HJ138" s="343"/>
      <c r="HK138" s="343"/>
      <c r="HL138" s="343"/>
      <c r="HM138" s="238">
        <f>SUM(HJ138:HL138)</f>
        <v>0</v>
      </c>
      <c r="HN138" s="343"/>
      <c r="HO138" s="343"/>
      <c r="HP138" s="343"/>
      <c r="HQ138" s="238">
        <f>SUM(HN138:HP138)</f>
        <v>0</v>
      </c>
      <c r="HR138" s="343"/>
      <c r="HS138" s="343"/>
      <c r="HT138" s="343"/>
      <c r="HU138" s="238">
        <f t="shared" si="886"/>
        <v>0</v>
      </c>
      <c r="HV138" s="343"/>
      <c r="HW138" s="343"/>
      <c r="HX138" s="343"/>
      <c r="HY138" s="265">
        <f t="shared" si="887"/>
        <v>0</v>
      </c>
      <c r="HZ138" s="259">
        <f t="shared" si="814"/>
        <v>0</v>
      </c>
      <c r="IA138" s="343"/>
      <c r="IB138" s="343"/>
      <c r="IC138" s="343"/>
      <c r="ID138" s="238">
        <f t="shared" si="677"/>
        <v>0</v>
      </c>
      <c r="IE138" s="343"/>
      <c r="IF138" s="343"/>
      <c r="IG138" s="343"/>
      <c r="IH138" s="238">
        <f t="shared" si="815"/>
        <v>0</v>
      </c>
      <c r="II138" s="343"/>
      <c r="IJ138" s="343"/>
      <c r="IK138" s="343"/>
      <c r="IL138" s="238">
        <f t="shared" si="816"/>
        <v>0</v>
      </c>
      <c r="IM138" s="343"/>
      <c r="IN138" s="343"/>
      <c r="IO138" s="343"/>
      <c r="IP138" s="265">
        <f t="shared" si="888"/>
        <v>0</v>
      </c>
      <c r="IQ138" s="260">
        <f t="shared" si="817"/>
        <v>0</v>
      </c>
      <c r="IR138" s="343"/>
      <c r="IS138" s="250">
        <f t="shared" si="484"/>
        <v>0</v>
      </c>
      <c r="IT138" s="242"/>
      <c r="IU138" s="242"/>
      <c r="IV138" s="246">
        <f t="shared" si="510"/>
        <v>0</v>
      </c>
      <c r="IW138" s="244"/>
      <c r="IX138" s="346"/>
      <c r="IY138" s="346"/>
      <c r="IZ138" s="247">
        <f t="shared" si="681"/>
        <v>0</v>
      </c>
      <c r="JA138" s="254">
        <f t="shared" si="682"/>
        <v>0</v>
      </c>
      <c r="JB138" s="254"/>
      <c r="JC138" s="254"/>
      <c r="JD138" s="254"/>
      <c r="JE138" s="247">
        <f t="shared" si="818"/>
        <v>0</v>
      </c>
      <c r="JF138" s="346"/>
      <c r="JG138" s="346"/>
      <c r="JH138" s="346"/>
      <c r="JI138" s="247">
        <f t="shared" si="819"/>
        <v>0</v>
      </c>
      <c r="JJ138" s="346"/>
      <c r="JK138" s="346"/>
      <c r="JL138" s="346"/>
      <c r="JM138" s="247">
        <f t="shared" si="820"/>
        <v>0</v>
      </c>
      <c r="JN138" s="346"/>
      <c r="JO138" s="346"/>
      <c r="JP138" s="346"/>
      <c r="JQ138" s="247">
        <f t="shared" si="889"/>
        <v>0</v>
      </c>
      <c r="JR138" s="346"/>
      <c r="JS138" s="346"/>
      <c r="JT138" s="346"/>
      <c r="JU138" s="346"/>
      <c r="JV138" s="261">
        <f t="shared" si="821"/>
        <v>0</v>
      </c>
      <c r="JW138" s="563"/>
      <c r="JX138" s="592"/>
      <c r="JY138" s="593"/>
      <c r="JZ138" s="576"/>
      <c r="KA138" s="346"/>
      <c r="KB138" s="247">
        <f>SUM(JW138:KA138)</f>
        <v>0</v>
      </c>
      <c r="KC138" s="346"/>
      <c r="KD138" s="346"/>
      <c r="KE138" s="346"/>
      <c r="KF138" s="247">
        <f t="shared" si="822"/>
        <v>0</v>
      </c>
      <c r="KG138" s="346"/>
      <c r="KH138" s="346"/>
      <c r="KI138" s="346"/>
      <c r="KJ138" s="247">
        <f t="shared" si="823"/>
        <v>0</v>
      </c>
      <c r="KK138" s="346"/>
      <c r="KL138" s="346"/>
      <c r="KM138" s="346"/>
      <c r="KN138" s="346"/>
      <c r="KO138" s="262">
        <f t="shared" si="824"/>
        <v>0</v>
      </c>
      <c r="KP138" s="346"/>
      <c r="KQ138" s="254">
        <f>JE138-JV138</f>
        <v>0</v>
      </c>
      <c r="KR138" s="347"/>
      <c r="KS138" s="348"/>
      <c r="KT138" s="211">
        <f>JV138-KO138</f>
        <v>0</v>
      </c>
      <c r="KU138" s="211"/>
      <c r="KV138" s="211"/>
      <c r="KW138" s="211"/>
      <c r="KX138" s="211"/>
      <c r="KY138" s="211"/>
      <c r="KZ138" s="211"/>
      <c r="LA138" s="211"/>
      <c r="LB138" s="211"/>
      <c r="LC138" s="211"/>
      <c r="LD138" s="211"/>
      <c r="LF138" s="109"/>
      <c r="LG138" s="109"/>
      <c r="LH138" s="194">
        <f t="shared" si="825"/>
        <v>0</v>
      </c>
      <c r="LI138" s="193">
        <f t="shared" si="826"/>
        <v>0</v>
      </c>
      <c r="LJ138" s="193"/>
      <c r="LK138" s="193"/>
      <c r="LL138" s="193"/>
      <c r="LM138" s="194">
        <f t="shared" si="827"/>
        <v>0</v>
      </c>
      <c r="LN138" s="109"/>
      <c r="LO138" s="109"/>
      <c r="LP138" s="109"/>
      <c r="LQ138" s="194">
        <f>SUM(LN138:LP138)</f>
        <v>0</v>
      </c>
      <c r="LR138" s="109"/>
      <c r="LS138" s="109"/>
      <c r="LT138" s="109"/>
      <c r="LU138" s="194">
        <f t="shared" si="829"/>
        <v>0</v>
      </c>
      <c r="LV138" s="109"/>
      <c r="LW138" s="109"/>
      <c r="LX138" s="109"/>
      <c r="LY138" s="194">
        <f t="shared" si="830"/>
        <v>0</v>
      </c>
      <c r="LZ138" s="109"/>
      <c r="MA138" s="109"/>
      <c r="MB138" s="109"/>
      <c r="MC138" s="109"/>
      <c r="MD138" s="121">
        <f t="shared" si="831"/>
        <v>0</v>
      </c>
      <c r="ME138" s="109"/>
      <c r="MF138" s="109"/>
      <c r="MG138" s="109"/>
      <c r="MH138" s="194">
        <f>SUM(ME138:MG138)</f>
        <v>0</v>
      </c>
      <c r="MI138" s="109"/>
      <c r="MJ138" s="109"/>
      <c r="MK138" s="109"/>
      <c r="ML138" s="194">
        <f t="shared" si="833"/>
        <v>0</v>
      </c>
      <c r="MM138" s="109"/>
      <c r="MN138" s="109"/>
      <c r="MO138" s="109"/>
      <c r="MP138" s="194">
        <f t="shared" si="834"/>
        <v>0</v>
      </c>
      <c r="MQ138" s="109"/>
      <c r="MR138" s="109"/>
      <c r="MS138" s="109"/>
      <c r="MT138" s="109"/>
      <c r="MU138" s="121">
        <f t="shared" si="835"/>
        <v>0</v>
      </c>
      <c r="MV138" s="109"/>
      <c r="MW138" s="193">
        <f t="shared" si="699"/>
        <v>0</v>
      </c>
      <c r="MX138" s="138"/>
      <c r="MY138" s="138"/>
      <c r="MZ138" s="115">
        <f t="shared" si="485"/>
        <v>0</v>
      </c>
      <c r="NB138" s="109"/>
      <c r="NC138" s="109"/>
      <c r="ND138" s="109"/>
      <c r="NE138" s="109"/>
      <c r="NF138" s="109"/>
      <c r="NG138" s="109"/>
      <c r="NH138" s="109"/>
      <c r="NI138" s="109"/>
      <c r="NJ138" s="109"/>
      <c r="NK138" s="109"/>
      <c r="NL138" s="109"/>
      <c r="NM138" s="194">
        <f>SUM(NJ138:NL138)</f>
        <v>0</v>
      </c>
      <c r="NN138" s="109"/>
      <c r="NO138" s="109"/>
      <c r="NP138" s="109"/>
      <c r="NQ138" s="194">
        <f>SUM(NN138:NP138)</f>
        <v>0</v>
      </c>
      <c r="NR138" s="109"/>
      <c r="NS138" s="109"/>
      <c r="NT138" s="109"/>
      <c r="NU138" s="194">
        <f t="shared" si="890"/>
        <v>0</v>
      </c>
      <c r="NV138" s="109"/>
      <c r="NW138" s="109"/>
      <c r="NX138" s="109"/>
      <c r="NY138" s="109"/>
      <c r="NZ138" s="121">
        <f t="shared" si="838"/>
        <v>0</v>
      </c>
      <c r="OA138" s="109"/>
      <c r="OB138" s="109"/>
      <c r="OC138" s="109"/>
      <c r="OD138" s="194">
        <f t="shared" si="703"/>
        <v>0</v>
      </c>
      <c r="OE138" s="109"/>
      <c r="OF138" s="109"/>
      <c r="OG138" s="109"/>
      <c r="OH138" s="194">
        <f t="shared" si="839"/>
        <v>0</v>
      </c>
      <c r="OI138" s="109"/>
      <c r="OJ138" s="109"/>
      <c r="OK138" s="109"/>
      <c r="OL138" s="194">
        <f t="shared" si="840"/>
        <v>0</v>
      </c>
      <c r="OM138" s="109"/>
      <c r="ON138" s="109"/>
      <c r="OO138" s="109"/>
      <c r="OP138" s="194">
        <f t="shared" si="841"/>
        <v>0</v>
      </c>
      <c r="OQ138" s="122">
        <f t="shared" si="842"/>
        <v>0</v>
      </c>
      <c r="OR138" s="109"/>
      <c r="OS138" s="193">
        <f t="shared" si="456"/>
        <v>0</v>
      </c>
      <c r="OT138" s="138"/>
      <c r="OU138" s="138"/>
      <c r="OV138" s="115">
        <f t="shared" si="515"/>
        <v>0</v>
      </c>
      <c r="OX138" s="109"/>
      <c r="OY138" s="109"/>
      <c r="OZ138" s="109"/>
      <c r="PA138" s="109"/>
      <c r="PB138" s="109"/>
      <c r="PC138" s="109"/>
      <c r="PD138" s="109"/>
      <c r="PE138" s="109"/>
      <c r="PF138" s="109"/>
      <c r="PG138" s="109"/>
      <c r="PH138" s="109"/>
      <c r="PI138" s="194">
        <f>SUM(PF138:PH138)</f>
        <v>0</v>
      </c>
      <c r="PJ138" s="109"/>
      <c r="PK138" s="109"/>
      <c r="PL138" s="109"/>
      <c r="PM138" s="194">
        <f>SUM(PJ138:PL138)</f>
        <v>0</v>
      </c>
      <c r="PN138" s="109"/>
      <c r="PO138" s="109"/>
      <c r="PP138" s="109"/>
      <c r="PQ138" s="194">
        <f t="shared" si="891"/>
        <v>0</v>
      </c>
      <c r="PR138" s="109"/>
      <c r="PS138" s="109"/>
      <c r="PT138" s="109"/>
      <c r="PU138" s="109"/>
      <c r="PV138" s="121">
        <f t="shared" si="845"/>
        <v>0</v>
      </c>
      <c r="PW138" s="109"/>
      <c r="PX138" s="109"/>
      <c r="PY138" s="109"/>
      <c r="PZ138" s="194">
        <f>SUM(PW138:PY138)</f>
        <v>0</v>
      </c>
      <c r="QA138" s="109"/>
      <c r="QB138" s="109"/>
      <c r="QC138" s="109"/>
      <c r="QD138" s="194">
        <f>SUM(QA138:QC138)</f>
        <v>0</v>
      </c>
      <c r="QE138" s="109"/>
      <c r="QF138" s="109"/>
      <c r="QG138" s="109"/>
      <c r="QH138" s="194">
        <f t="shared" si="848"/>
        <v>0</v>
      </c>
      <c r="QI138" s="109"/>
      <c r="QJ138" s="109"/>
      <c r="QK138" s="109"/>
      <c r="QL138" s="109"/>
      <c r="QM138" s="122">
        <f t="shared" si="849"/>
        <v>0</v>
      </c>
      <c r="QN138" s="109"/>
      <c r="QO138" s="193">
        <f t="shared" si="715"/>
        <v>0</v>
      </c>
      <c r="QP138" s="138"/>
      <c r="QQ138" s="138"/>
      <c r="QR138" s="115">
        <f t="shared" si="486"/>
        <v>0</v>
      </c>
      <c r="QT138" s="109"/>
      <c r="QU138" s="109"/>
      <c r="QV138" s="194">
        <f t="shared" si="850"/>
        <v>0</v>
      </c>
      <c r="QW138" s="193">
        <f t="shared" si="851"/>
        <v>0</v>
      </c>
      <c r="QX138" s="193"/>
      <c r="QY138" s="193"/>
      <c r="QZ138" s="193"/>
      <c r="RA138" s="194">
        <f t="shared" si="852"/>
        <v>0</v>
      </c>
      <c r="RB138" s="109"/>
      <c r="RC138" s="109"/>
      <c r="RD138" s="109"/>
      <c r="RE138" s="194">
        <f>SUM(RB138:RD138)</f>
        <v>0</v>
      </c>
      <c r="RF138" s="109"/>
      <c r="RG138" s="109"/>
      <c r="RH138" s="109"/>
      <c r="RI138" s="194">
        <f>SUM(RF138:RH138)</f>
        <v>0</v>
      </c>
      <c r="RJ138" s="109"/>
      <c r="RK138" s="109"/>
      <c r="RL138" s="109"/>
      <c r="RM138" s="194">
        <f t="shared" si="892"/>
        <v>0</v>
      </c>
      <c r="RN138" s="109"/>
      <c r="RO138" s="109"/>
      <c r="RP138" s="109"/>
      <c r="RQ138" s="109"/>
      <c r="RR138" s="121">
        <f t="shared" si="855"/>
        <v>0</v>
      </c>
      <c r="RS138" s="109"/>
      <c r="RT138" s="109"/>
      <c r="RU138" s="109"/>
      <c r="RV138" s="194">
        <f>SUM(RS138:RU138)</f>
        <v>0</v>
      </c>
      <c r="RW138" s="109"/>
      <c r="RX138" s="109"/>
      <c r="RY138" s="109"/>
      <c r="RZ138" s="194">
        <f>SUM(RW138:RY138)</f>
        <v>0</v>
      </c>
      <c r="SA138" s="109"/>
      <c r="SB138" s="109"/>
      <c r="SC138" s="109"/>
      <c r="SD138" s="194">
        <f t="shared" si="858"/>
        <v>0</v>
      </c>
      <c r="SE138" s="109"/>
      <c r="SF138" s="109"/>
      <c r="SG138" s="109"/>
      <c r="SH138" s="109"/>
      <c r="SI138" s="122">
        <f t="shared" si="859"/>
        <v>0</v>
      </c>
      <c r="SJ138" s="109"/>
      <c r="SK138" s="193">
        <f t="shared" si="860"/>
        <v>0</v>
      </c>
      <c r="SL138" s="138"/>
      <c r="SM138" s="138"/>
      <c r="SN138" s="115">
        <f t="shared" si="487"/>
        <v>0</v>
      </c>
      <c r="SP138" s="109"/>
      <c r="SQ138" s="109"/>
      <c r="SR138" s="194">
        <f t="shared" si="861"/>
        <v>0</v>
      </c>
      <c r="SS138" s="193">
        <f t="shared" si="862"/>
        <v>0</v>
      </c>
      <c r="ST138" s="193"/>
      <c r="SU138" s="193"/>
      <c r="SV138" s="193"/>
      <c r="SW138" s="194">
        <f t="shared" si="863"/>
        <v>0</v>
      </c>
      <c r="SX138" s="109"/>
      <c r="SY138" s="109"/>
      <c r="SZ138" s="109"/>
      <c r="TA138" s="194">
        <f>SUM(SX138:SZ138)</f>
        <v>0</v>
      </c>
      <c r="TB138" s="109"/>
      <c r="TC138" s="109"/>
      <c r="TD138" s="109"/>
      <c r="TE138" s="194">
        <f>SUM(TB138:TD138)</f>
        <v>0</v>
      </c>
      <c r="TF138" s="109"/>
      <c r="TG138" s="109"/>
      <c r="TH138" s="109"/>
      <c r="TI138" s="194">
        <f t="shared" si="893"/>
        <v>0</v>
      </c>
      <c r="TJ138" s="109"/>
      <c r="TK138" s="109"/>
      <c r="TL138" s="109"/>
      <c r="TM138" s="109"/>
      <c r="TN138" s="121">
        <f t="shared" si="866"/>
        <v>0</v>
      </c>
      <c r="TO138" s="109"/>
      <c r="TP138" s="109"/>
      <c r="TQ138" s="109"/>
      <c r="TR138" s="194">
        <f t="shared" si="729"/>
        <v>0</v>
      </c>
      <c r="TS138" s="109"/>
      <c r="TT138" s="109"/>
      <c r="TU138" s="109"/>
      <c r="TV138" s="194">
        <f t="shared" si="867"/>
        <v>0</v>
      </c>
      <c r="TW138" s="109"/>
      <c r="TX138" s="109"/>
      <c r="TY138" s="109"/>
      <c r="TZ138" s="194">
        <f t="shared" si="868"/>
        <v>0</v>
      </c>
      <c r="UA138" s="109"/>
      <c r="UB138" s="109"/>
      <c r="UC138" s="109"/>
      <c r="UD138" s="194">
        <f t="shared" si="869"/>
        <v>0</v>
      </c>
      <c r="UE138" s="122">
        <f t="shared" si="870"/>
        <v>0</v>
      </c>
      <c r="UF138" s="109"/>
      <c r="UG138" s="193">
        <f t="shared" si="460"/>
        <v>0</v>
      </c>
      <c r="UH138" s="138"/>
      <c r="UI138" s="138"/>
      <c r="UJ138" s="138"/>
      <c r="UK138" s="115">
        <f t="shared" si="488"/>
        <v>0</v>
      </c>
      <c r="UL138" s="115">
        <f>CK138+EG138+GC138+HZ138+JV138+MD138+NZ138+PV138+RR138+TN138</f>
        <v>0</v>
      </c>
      <c r="UM138" s="115">
        <f>UL138-AF138</f>
        <v>0</v>
      </c>
      <c r="UN138" s="115">
        <f>DB138+EX138+GT138+IQ138+KO138+MU138+OQ138+QM138+SI138+UE138</f>
        <v>0</v>
      </c>
      <c r="UO138" s="115">
        <f>UN138-AW138</f>
        <v>0</v>
      </c>
      <c r="UP138" s="115"/>
      <c r="UQ138" s="115"/>
      <c r="UR138" s="115">
        <f>BU138+DQ138+FM138+HJ138+JF138+LN138+NJ138+PF138+RB138+SX138</f>
        <v>0</v>
      </c>
      <c r="US138" s="115">
        <f>UR138-P138</f>
        <v>0</v>
      </c>
      <c r="UT138" s="115"/>
      <c r="UU138" s="115"/>
      <c r="UV138" s="115"/>
      <c r="UW138" s="115"/>
      <c r="UX138" s="115"/>
      <c r="UY138" s="115"/>
      <c r="UZ138" s="115"/>
      <c r="VA138" s="115"/>
      <c r="VB138" s="193">
        <f>BM138+DI138+FE138+HB138+IX138+LF138+NB138+OX138+QT138+SP138</f>
        <v>0</v>
      </c>
      <c r="VC138" s="193">
        <f>BN138+DJ138+FF138+HC138+IY138+LG138+NC138+OY138+QU138+SQ138</f>
        <v>0</v>
      </c>
      <c r="VD138" s="194">
        <f t="shared" si="871"/>
        <v>0</v>
      </c>
      <c r="VE138" s="193">
        <f t="shared" si="872"/>
        <v>0</v>
      </c>
      <c r="VF138" s="193"/>
      <c r="VG138" s="193"/>
      <c r="VH138" s="193"/>
      <c r="VI138" s="194">
        <f t="shared" si="873"/>
        <v>0</v>
      </c>
      <c r="VJ138" s="109"/>
      <c r="VK138" s="109"/>
      <c r="VL138" s="109"/>
      <c r="VM138" s="194">
        <f>SUM(VJ138:VL138)</f>
        <v>0</v>
      </c>
      <c r="VN138" s="109"/>
      <c r="VO138" s="109"/>
      <c r="VP138" s="109"/>
      <c r="VQ138" s="194">
        <f>SUM(VN138:VP138)</f>
        <v>0</v>
      </c>
      <c r="VR138" s="109"/>
      <c r="VS138" s="109"/>
      <c r="VT138" s="109"/>
      <c r="VU138" s="194">
        <f t="shared" si="894"/>
        <v>0</v>
      </c>
      <c r="VV138" s="109"/>
      <c r="VW138" s="109"/>
      <c r="VX138" s="109"/>
      <c r="VY138" s="109"/>
      <c r="VZ138" s="121">
        <f t="shared" si="876"/>
        <v>0</v>
      </c>
      <c r="WA138" s="109"/>
      <c r="WB138" s="109"/>
      <c r="WC138" s="109"/>
      <c r="WD138" s="194">
        <f t="shared" si="740"/>
        <v>0</v>
      </c>
      <c r="WE138" s="109"/>
      <c r="WF138" s="109"/>
      <c r="WG138" s="109"/>
      <c r="WH138" s="194">
        <f t="shared" si="877"/>
        <v>0</v>
      </c>
      <c r="WI138" s="109"/>
      <c r="WJ138" s="109"/>
      <c r="WK138" s="109"/>
      <c r="WL138" s="194">
        <f t="shared" si="878"/>
        <v>0</v>
      </c>
      <c r="WM138" s="109"/>
      <c r="WN138" s="109"/>
      <c r="WO138" s="109"/>
      <c r="WP138" s="194">
        <f t="shared" si="879"/>
        <v>0</v>
      </c>
      <c r="WQ138" s="122">
        <f t="shared" si="880"/>
        <v>0</v>
      </c>
      <c r="WR138" s="112"/>
      <c r="WS138" s="112"/>
      <c r="WT138" s="138"/>
      <c r="WU138" s="138"/>
      <c r="WV138" s="115">
        <f t="shared" si="526"/>
        <v>0</v>
      </c>
      <c r="WY138" s="115">
        <f>VI138-BT138-DP138-FL138-HI138-JE138-LM138-NI138-PE138-RA138-SW138</f>
        <v>0</v>
      </c>
      <c r="WZ138" s="115">
        <f>VD138-BO138-DK138-FG138-HD138-IZ138-LH138-ND138-OZ138-QV138-SR138</f>
        <v>0</v>
      </c>
    </row>
    <row r="139" spans="1:624" s="116" customFormat="1" ht="13.5" hidden="1" x14ac:dyDescent="0.25">
      <c r="A139" s="444"/>
      <c r="B139" s="453" t="s">
        <v>238</v>
      </c>
      <c r="C139" s="415"/>
      <c r="D139" s="415"/>
      <c r="E139" s="415"/>
      <c r="F139" s="249"/>
      <c r="G139" s="352" t="s">
        <v>239</v>
      </c>
      <c r="H139" s="250">
        <f>BM139+DI139+FE139+HB139+IX139+LF139+NB139+OX139+QT139+SP139</f>
        <v>0</v>
      </c>
      <c r="I139" s="250">
        <f>BN139+DJ139+FF139+HC139+IY139+LG139+NC139+OY139+QU139+SQ139</f>
        <v>0</v>
      </c>
      <c r="J139" s="238">
        <f t="shared" si="774"/>
        <v>0</v>
      </c>
      <c r="K139" s="250">
        <f t="shared" si="775"/>
        <v>0</v>
      </c>
      <c r="L139" s="343"/>
      <c r="M139" s="343"/>
      <c r="N139" s="343"/>
      <c r="O139" s="238">
        <f t="shared" si="538"/>
        <v>0</v>
      </c>
      <c r="P139" s="250">
        <f>BU139+DQ139+FM139+HJ139+JF139+LN139+NJ139+PF139+RB139+SX139</f>
        <v>0</v>
      </c>
      <c r="Q139" s="250">
        <f>BV139+DR139+FN139+HK139+JG139+LO139+NK139+PG139+RC139+SY139</f>
        <v>0</v>
      </c>
      <c r="R139" s="250">
        <f>BW139+DS139+FO139+HL139+JH139+LP139+NL139+PH139+RD139+SZ139</f>
        <v>0</v>
      </c>
      <c r="S139" s="238">
        <f t="shared" si="776"/>
        <v>0</v>
      </c>
      <c r="T139" s="250">
        <f>BY139+DU139+FQ139+HN139+JJ139+LR139+NN139+PJ139+RF139+TB139</f>
        <v>0</v>
      </c>
      <c r="U139" s="250">
        <f>BZ139+DV139+FR139+HO139+JK139+LS139+NO139+PK139+RG139+TC139</f>
        <v>0</v>
      </c>
      <c r="V139" s="250">
        <f>CA139+DW139+FS139+HP139+JL139+LT139+NP139+PL139+RH139+TD139</f>
        <v>0</v>
      </c>
      <c r="W139" s="238">
        <f t="shared" si="777"/>
        <v>0</v>
      </c>
      <c r="X139" s="250">
        <f>CC139+DY139+FU139+HR139+JN139+LV139+NR139+PN139+RJ139+TF139</f>
        <v>0</v>
      </c>
      <c r="Y139" s="250">
        <f>CD139+DZ139+FV139+HS139+JO139+LW139+NS139+PO139+RK139+TG139</f>
        <v>0</v>
      </c>
      <c r="Z139" s="250">
        <f>CE139+EA139+FW139+HT139+JP139+LX139+NT139+PP139+RL139+TH139</f>
        <v>0</v>
      </c>
      <c r="AA139" s="238">
        <f t="shared" si="778"/>
        <v>0</v>
      </c>
      <c r="AB139" s="250">
        <f>CG139+EC139+FY139+HV139+JR139+LZ139+NV139+PR139+RN139+TJ139</f>
        <v>0</v>
      </c>
      <c r="AC139" s="250">
        <f>CH139+ED139+FZ139+HW139+JS139+MA139+NW139+PS139+RO139+TK139</f>
        <v>0</v>
      </c>
      <c r="AD139" s="250">
        <f>CI139+EE139+GA139+HX139+JT139+MB139+NX139+PT139+RP139+TL139</f>
        <v>0</v>
      </c>
      <c r="AE139" s="250">
        <f t="shared" si="779"/>
        <v>0</v>
      </c>
      <c r="AF139" s="238">
        <f t="shared" si="527"/>
        <v>0</v>
      </c>
      <c r="AG139" s="250">
        <f>CL139+EH139+GD139+IA139+JW139+ME139+OA139+PW139+RS139+TO139</f>
        <v>0</v>
      </c>
      <c r="AH139" s="250">
        <f>CM139+EI139+GE139+IB139+JZ139+MF139+OB139+PX139+RT139+TP139</f>
        <v>0</v>
      </c>
      <c r="AI139" s="250">
        <f>CN139+EJ139+GF139+IC139+KA139+MG139+OC139+PY139+RU139+TQ139</f>
        <v>0</v>
      </c>
      <c r="AJ139" s="238">
        <f t="shared" si="780"/>
        <v>0</v>
      </c>
      <c r="AK139" s="250">
        <f>CP139+EL139+GH139+IE139+KC139+MI139+OE139+QA139+RW139+TS139</f>
        <v>0</v>
      </c>
      <c r="AL139" s="250">
        <f>CQ139+EM139+GI139+IF139+KD139+MJ139+OF139+QB139+RX139+TT139</f>
        <v>0</v>
      </c>
      <c r="AM139" s="250">
        <f>CR139+EN139+GJ139+IG139+KE139+MK139+OG139+QC139+RY139+TU139</f>
        <v>0</v>
      </c>
      <c r="AN139" s="238">
        <f t="shared" si="781"/>
        <v>0</v>
      </c>
      <c r="AO139" s="250">
        <f>CT139+EP139+GL139+II139+KG139+MM139+OI139+QE139+SA139+TW139</f>
        <v>0</v>
      </c>
      <c r="AP139" s="250">
        <f>CU139+EQ139+GM139+IJ139+KH139+MN139+OJ139+QF139+SB139+TX139</f>
        <v>0</v>
      </c>
      <c r="AQ139" s="250">
        <f>CV139+ER139+GN139+IK139+KI139+MO139+OK139+QG139+SC139+TY139</f>
        <v>0</v>
      </c>
      <c r="AR139" s="238">
        <f t="shared" si="782"/>
        <v>0</v>
      </c>
      <c r="AS139" s="250">
        <f>CX139+ET139+GP139+IM139+KK139+MQ139+OM139+QI139+SE139+UA139</f>
        <v>0</v>
      </c>
      <c r="AT139" s="250">
        <f>CY139+EU139+GQ139+IN139+KL139+MR139+ON139+QJ139+SF139+UB139</f>
        <v>0</v>
      </c>
      <c r="AU139" s="250">
        <f>CZ139+EV139+GR139+IO139+KM139+MS139+OO139+QK139+SG139+UC139</f>
        <v>0</v>
      </c>
      <c r="AV139" s="238">
        <f t="shared" si="783"/>
        <v>0</v>
      </c>
      <c r="AW139" s="238">
        <f t="shared" si="784"/>
        <v>0</v>
      </c>
      <c r="AX139" s="250">
        <f t="shared" si="461"/>
        <v>0</v>
      </c>
      <c r="AY139" s="238">
        <f t="shared" si="529"/>
        <v>0</v>
      </c>
      <c r="AZ139" s="238">
        <f>DE139+FA139+GW139+IT139+KR139+MX139+OT139+QP139+SL139+UH139</f>
        <v>0</v>
      </c>
      <c r="BA139" s="238">
        <f>DF139+FB139+GX139+IU139+KS139+MY139+OU139+QQ139+SM139+UI139</f>
        <v>0</v>
      </c>
      <c r="BB139" s="239">
        <f>CK139+EG139+GC139+HZ139+JV139+MD139+NZ139+PV139+RR139+TN139</f>
        <v>0</v>
      </c>
      <c r="BC139" s="239">
        <f t="shared" si="450"/>
        <v>0</v>
      </c>
      <c r="BD139" s="238">
        <f>AZ139-DE139-FA139-GW139-IT139-KR139-MX139-OT139-QP139-SL139-UH139</f>
        <v>0</v>
      </c>
      <c r="BE139" s="240"/>
      <c r="BF139" s="241">
        <f t="shared" si="449"/>
        <v>0</v>
      </c>
      <c r="BG139" s="241">
        <f t="shared" si="451"/>
        <v>0</v>
      </c>
      <c r="BH139" s="242"/>
      <c r="BI139" s="242"/>
      <c r="BJ139" s="241"/>
      <c r="BK139" s="344"/>
      <c r="BL139" s="251">
        <f>DI139+FE139+HB139+IX139+LF139+NB139+OX139+QT139+SP139</f>
        <v>0</v>
      </c>
      <c r="BM139" s="344"/>
      <c r="BN139" s="350"/>
      <c r="BO139" s="238">
        <f t="shared" si="785"/>
        <v>0</v>
      </c>
      <c r="BP139" s="251">
        <f t="shared" si="786"/>
        <v>0</v>
      </c>
      <c r="BQ139" s="251"/>
      <c r="BR139" s="251"/>
      <c r="BS139" s="251"/>
      <c r="BT139" s="238">
        <f t="shared" si="787"/>
        <v>0</v>
      </c>
      <c r="BU139" s="344"/>
      <c r="BV139" s="344"/>
      <c r="BW139" s="344"/>
      <c r="BX139" s="238">
        <f t="shared" si="650"/>
        <v>0</v>
      </c>
      <c r="BY139" s="344"/>
      <c r="BZ139" s="344"/>
      <c r="CA139" s="344"/>
      <c r="CB139" s="238">
        <f t="shared" si="463"/>
        <v>0</v>
      </c>
      <c r="CC139" s="344"/>
      <c r="CD139" s="344"/>
      <c r="CE139" s="344"/>
      <c r="CF139" s="238">
        <f t="shared" si="788"/>
        <v>0</v>
      </c>
      <c r="CG139" s="344"/>
      <c r="CH139" s="344"/>
      <c r="CI139" s="344"/>
      <c r="CJ139" s="251">
        <f t="shared" si="882"/>
        <v>0</v>
      </c>
      <c r="CK139" s="238">
        <f t="shared" si="881"/>
        <v>0</v>
      </c>
      <c r="CL139" s="344"/>
      <c r="CM139" s="344"/>
      <c r="CN139" s="344"/>
      <c r="CO139" s="238">
        <f>SUM(CL139:CN139)</f>
        <v>0</v>
      </c>
      <c r="CP139" s="344"/>
      <c r="CQ139" s="344"/>
      <c r="CR139" s="344"/>
      <c r="CS139" s="238">
        <f>SUM(CP139:CR139)</f>
        <v>0</v>
      </c>
      <c r="CT139" s="344"/>
      <c r="CU139" s="344"/>
      <c r="CV139" s="344"/>
      <c r="CW139" s="238">
        <f t="shared" si="883"/>
        <v>0</v>
      </c>
      <c r="CX139" s="344"/>
      <c r="CY139" s="344"/>
      <c r="CZ139" s="344"/>
      <c r="DA139" s="344"/>
      <c r="DB139" s="238">
        <f t="shared" si="791"/>
        <v>0</v>
      </c>
      <c r="DC139" s="344"/>
      <c r="DD139" s="251">
        <f t="shared" si="792"/>
        <v>0</v>
      </c>
      <c r="DE139" s="242"/>
      <c r="DF139" s="242"/>
      <c r="DG139" s="243">
        <f t="shared" si="467"/>
        <v>0</v>
      </c>
      <c r="DH139" s="244"/>
      <c r="DI139" s="343"/>
      <c r="DJ139" s="343"/>
      <c r="DK139" s="250">
        <f t="shared" si="544"/>
        <v>0</v>
      </c>
      <c r="DL139" s="343"/>
      <c r="DM139" s="343"/>
      <c r="DN139" s="343"/>
      <c r="DO139" s="343"/>
      <c r="DP139" s="238">
        <f t="shared" si="546"/>
        <v>0</v>
      </c>
      <c r="DQ139" s="343"/>
      <c r="DR139" s="343"/>
      <c r="DS139" s="343"/>
      <c r="DT139" s="238">
        <f>SUM(DQ139:DS139)</f>
        <v>0</v>
      </c>
      <c r="DU139" s="343"/>
      <c r="DV139" s="343"/>
      <c r="DW139" s="343"/>
      <c r="DX139" s="238">
        <f>SUM(DU139:DW139)</f>
        <v>0</v>
      </c>
      <c r="DY139" s="343"/>
      <c r="DZ139" s="343"/>
      <c r="EA139" s="343"/>
      <c r="EB139" s="238">
        <f t="shared" si="884"/>
        <v>0</v>
      </c>
      <c r="EC139" s="343"/>
      <c r="ED139" s="343"/>
      <c r="EE139" s="343"/>
      <c r="EF139" s="343"/>
      <c r="EG139" s="259">
        <f t="shared" si="795"/>
        <v>0</v>
      </c>
      <c r="EH139" s="343"/>
      <c r="EI139" s="343"/>
      <c r="EJ139" s="343"/>
      <c r="EK139" s="238">
        <f t="shared" si="659"/>
        <v>0</v>
      </c>
      <c r="EL139" s="343"/>
      <c r="EM139" s="343"/>
      <c r="EN139" s="343"/>
      <c r="EO139" s="238">
        <f t="shared" si="796"/>
        <v>0</v>
      </c>
      <c r="EP139" s="343"/>
      <c r="EQ139" s="343"/>
      <c r="ER139" s="343"/>
      <c r="ES139" s="238">
        <f t="shared" si="797"/>
        <v>0</v>
      </c>
      <c r="ET139" s="343"/>
      <c r="EU139" s="343"/>
      <c r="EV139" s="343"/>
      <c r="EW139" s="238">
        <f t="shared" si="798"/>
        <v>0</v>
      </c>
      <c r="EX139" s="260">
        <f t="shared" si="799"/>
        <v>0</v>
      </c>
      <c r="EY139" s="343"/>
      <c r="EZ139" s="250">
        <f t="shared" si="473"/>
        <v>0</v>
      </c>
      <c r="FA139" s="242"/>
      <c r="FB139" s="242"/>
      <c r="FC139" s="246">
        <f t="shared" si="474"/>
        <v>0</v>
      </c>
      <c r="FD139" s="244"/>
      <c r="FE139" s="343"/>
      <c r="FF139" s="343"/>
      <c r="FG139" s="343"/>
      <c r="FH139" s="250">
        <f t="shared" si="800"/>
        <v>0</v>
      </c>
      <c r="FI139" s="250"/>
      <c r="FJ139" s="250"/>
      <c r="FK139" s="250"/>
      <c r="FL139" s="238">
        <f t="shared" si="801"/>
        <v>0</v>
      </c>
      <c r="FM139" s="343"/>
      <c r="FN139" s="343"/>
      <c r="FO139" s="343"/>
      <c r="FP139" s="238">
        <f>SUM(FM139:FO139)</f>
        <v>0</v>
      </c>
      <c r="FQ139" s="343"/>
      <c r="FR139" s="343"/>
      <c r="FS139" s="343"/>
      <c r="FT139" s="238">
        <f>SUM(FQ139:FS139)</f>
        <v>0</v>
      </c>
      <c r="FU139" s="343"/>
      <c r="FV139" s="343"/>
      <c r="FW139" s="343"/>
      <c r="FX139" s="238">
        <f t="shared" si="804"/>
        <v>0</v>
      </c>
      <c r="FY139" s="343"/>
      <c r="FZ139" s="343"/>
      <c r="GA139" s="343"/>
      <c r="GB139" s="265">
        <f t="shared" si="885"/>
        <v>0</v>
      </c>
      <c r="GC139" s="259">
        <f t="shared" si="805"/>
        <v>0</v>
      </c>
      <c r="GD139" s="343"/>
      <c r="GE139" s="343"/>
      <c r="GF139" s="343"/>
      <c r="GG139" s="238">
        <f t="shared" si="669"/>
        <v>0</v>
      </c>
      <c r="GH139" s="343"/>
      <c r="GI139" s="343"/>
      <c r="GJ139" s="343"/>
      <c r="GK139" s="238">
        <f t="shared" si="806"/>
        <v>0</v>
      </c>
      <c r="GL139" s="343"/>
      <c r="GM139" s="343"/>
      <c r="GN139" s="343"/>
      <c r="GO139" s="238">
        <f t="shared" si="807"/>
        <v>0</v>
      </c>
      <c r="GP139" s="343"/>
      <c r="GQ139" s="343"/>
      <c r="GR139" s="343"/>
      <c r="GS139" s="265">
        <f t="shared" si="808"/>
        <v>0</v>
      </c>
      <c r="GT139" s="260">
        <f t="shared" si="809"/>
        <v>0</v>
      </c>
      <c r="GU139" s="343"/>
      <c r="GV139" s="250">
        <f t="shared" si="479"/>
        <v>0</v>
      </c>
      <c r="GW139" s="242"/>
      <c r="GX139" s="242"/>
      <c r="GY139" s="246">
        <f t="shared" si="480"/>
        <v>0</v>
      </c>
      <c r="GZ139" s="244"/>
      <c r="HA139" s="244"/>
      <c r="HB139" s="343"/>
      <c r="HC139" s="343"/>
      <c r="HD139" s="250">
        <f t="shared" si="810"/>
        <v>0</v>
      </c>
      <c r="HE139" s="250">
        <f t="shared" si="811"/>
        <v>0</v>
      </c>
      <c r="HF139" s="343"/>
      <c r="HG139" s="343"/>
      <c r="HH139" s="238"/>
      <c r="HI139" s="345"/>
      <c r="HJ139" s="343"/>
      <c r="HK139" s="343"/>
      <c r="HL139" s="343"/>
      <c r="HM139" s="238">
        <f>SUM(HJ139:HL139)</f>
        <v>0</v>
      </c>
      <c r="HN139" s="343"/>
      <c r="HO139" s="343"/>
      <c r="HP139" s="343"/>
      <c r="HQ139" s="238">
        <f>SUM(HN139:HP139)</f>
        <v>0</v>
      </c>
      <c r="HR139" s="343"/>
      <c r="HS139" s="343"/>
      <c r="HT139" s="343"/>
      <c r="HU139" s="238">
        <f t="shared" si="886"/>
        <v>0</v>
      </c>
      <c r="HV139" s="343"/>
      <c r="HW139" s="343"/>
      <c r="HX139" s="343"/>
      <c r="HY139" s="265">
        <f t="shared" si="887"/>
        <v>0</v>
      </c>
      <c r="HZ139" s="259">
        <f t="shared" si="814"/>
        <v>0</v>
      </c>
      <c r="IA139" s="343"/>
      <c r="IB139" s="343"/>
      <c r="IC139" s="343"/>
      <c r="ID139" s="238">
        <f t="shared" si="677"/>
        <v>0</v>
      </c>
      <c r="IE139" s="343"/>
      <c r="IF139" s="343"/>
      <c r="IG139" s="343"/>
      <c r="IH139" s="238">
        <f t="shared" si="815"/>
        <v>0</v>
      </c>
      <c r="II139" s="343"/>
      <c r="IJ139" s="343"/>
      <c r="IK139" s="343"/>
      <c r="IL139" s="238">
        <f t="shared" si="816"/>
        <v>0</v>
      </c>
      <c r="IM139" s="343"/>
      <c r="IN139" s="343"/>
      <c r="IO139" s="343"/>
      <c r="IP139" s="265">
        <f t="shared" si="888"/>
        <v>0</v>
      </c>
      <c r="IQ139" s="260">
        <f t="shared" si="817"/>
        <v>0</v>
      </c>
      <c r="IR139" s="343"/>
      <c r="IS139" s="250">
        <f t="shared" si="484"/>
        <v>0</v>
      </c>
      <c r="IT139" s="242"/>
      <c r="IU139" s="242"/>
      <c r="IV139" s="246">
        <f t="shared" si="510"/>
        <v>0</v>
      </c>
      <c r="IW139" s="244"/>
      <c r="IX139" s="346"/>
      <c r="IY139" s="346"/>
      <c r="IZ139" s="247">
        <f t="shared" si="681"/>
        <v>0</v>
      </c>
      <c r="JA139" s="254">
        <f t="shared" si="682"/>
        <v>0</v>
      </c>
      <c r="JB139" s="254"/>
      <c r="JC139" s="254"/>
      <c r="JD139" s="254"/>
      <c r="JE139" s="247">
        <f t="shared" si="818"/>
        <v>0</v>
      </c>
      <c r="JF139" s="346"/>
      <c r="JG139" s="346"/>
      <c r="JH139" s="346"/>
      <c r="JI139" s="247">
        <f t="shared" si="819"/>
        <v>0</v>
      </c>
      <c r="JJ139" s="346"/>
      <c r="JK139" s="346"/>
      <c r="JL139" s="346"/>
      <c r="JM139" s="247">
        <f t="shared" si="820"/>
        <v>0</v>
      </c>
      <c r="JN139" s="346"/>
      <c r="JO139" s="346"/>
      <c r="JP139" s="346"/>
      <c r="JQ139" s="247">
        <f t="shared" si="889"/>
        <v>0</v>
      </c>
      <c r="JR139" s="346"/>
      <c r="JS139" s="346"/>
      <c r="JT139" s="346"/>
      <c r="JU139" s="346"/>
      <c r="JV139" s="261">
        <f t="shared" si="821"/>
        <v>0</v>
      </c>
      <c r="JW139" s="563"/>
      <c r="JX139" s="592"/>
      <c r="JY139" s="593"/>
      <c r="JZ139" s="576"/>
      <c r="KA139" s="346"/>
      <c r="KB139" s="247">
        <f>SUM(JW139:KA139)</f>
        <v>0</v>
      </c>
      <c r="KC139" s="346"/>
      <c r="KD139" s="346"/>
      <c r="KE139" s="346"/>
      <c r="KF139" s="247">
        <f t="shared" si="822"/>
        <v>0</v>
      </c>
      <c r="KG139" s="346"/>
      <c r="KH139" s="346"/>
      <c r="KI139" s="346"/>
      <c r="KJ139" s="247">
        <f t="shared" si="823"/>
        <v>0</v>
      </c>
      <c r="KK139" s="346"/>
      <c r="KL139" s="346"/>
      <c r="KM139" s="346"/>
      <c r="KN139" s="346"/>
      <c r="KO139" s="262">
        <f t="shared" si="824"/>
        <v>0</v>
      </c>
      <c r="KP139" s="346"/>
      <c r="KQ139" s="254">
        <f>JE139-JV139</f>
        <v>0</v>
      </c>
      <c r="KR139" s="347"/>
      <c r="KS139" s="348"/>
      <c r="KT139" s="211">
        <f>JV139-KO139</f>
        <v>0</v>
      </c>
      <c r="KU139" s="211"/>
      <c r="KV139" s="211"/>
      <c r="KW139" s="211"/>
      <c r="KX139" s="211"/>
      <c r="KY139" s="211"/>
      <c r="KZ139" s="211"/>
      <c r="LA139" s="211"/>
      <c r="LB139" s="211"/>
      <c r="LC139" s="211"/>
      <c r="LD139" s="211"/>
      <c r="LF139" s="109"/>
      <c r="LG139" s="109"/>
      <c r="LH139" s="194">
        <f t="shared" si="825"/>
        <v>0</v>
      </c>
      <c r="LI139" s="193">
        <f t="shared" si="826"/>
        <v>0</v>
      </c>
      <c r="LJ139" s="193"/>
      <c r="LK139" s="193"/>
      <c r="LL139" s="193"/>
      <c r="LM139" s="194">
        <f t="shared" si="827"/>
        <v>0</v>
      </c>
      <c r="LN139" s="109"/>
      <c r="LO139" s="109"/>
      <c r="LP139" s="109"/>
      <c r="LQ139" s="194">
        <f>SUM(LN139:LP139)</f>
        <v>0</v>
      </c>
      <c r="LR139" s="109"/>
      <c r="LS139" s="109"/>
      <c r="LT139" s="109"/>
      <c r="LU139" s="194">
        <f t="shared" si="829"/>
        <v>0</v>
      </c>
      <c r="LV139" s="109"/>
      <c r="LW139" s="109"/>
      <c r="LX139" s="109"/>
      <c r="LY139" s="194">
        <f t="shared" si="830"/>
        <v>0</v>
      </c>
      <c r="LZ139" s="109"/>
      <c r="MA139" s="109"/>
      <c r="MB139" s="109"/>
      <c r="MC139" s="123">
        <f t="shared" ref="MC139" si="896">SUM(LZ139:MB139)</f>
        <v>0</v>
      </c>
      <c r="MD139" s="121">
        <f t="shared" si="831"/>
        <v>0</v>
      </c>
      <c r="ME139" s="109"/>
      <c r="MF139" s="109"/>
      <c r="MG139" s="109"/>
      <c r="MH139" s="194">
        <f>SUM(ME139:MG139)</f>
        <v>0</v>
      </c>
      <c r="MI139" s="109"/>
      <c r="MJ139" s="109"/>
      <c r="MK139" s="109"/>
      <c r="ML139" s="194">
        <f t="shared" si="833"/>
        <v>0</v>
      </c>
      <c r="MM139" s="109"/>
      <c r="MN139" s="109"/>
      <c r="MO139" s="109"/>
      <c r="MP139" s="194">
        <f t="shared" si="834"/>
        <v>0</v>
      </c>
      <c r="MQ139" s="109"/>
      <c r="MR139" s="109"/>
      <c r="MS139" s="109"/>
      <c r="MT139" s="109">
        <f>SUM(MS139)</f>
        <v>0</v>
      </c>
      <c r="MU139" s="121">
        <f t="shared" si="835"/>
        <v>0</v>
      </c>
      <c r="MV139" s="109"/>
      <c r="MW139" s="193">
        <f t="shared" si="699"/>
        <v>0</v>
      </c>
      <c r="MX139" s="138"/>
      <c r="MY139" s="138"/>
      <c r="MZ139" s="115">
        <f t="shared" si="485"/>
        <v>0</v>
      </c>
      <c r="NB139" s="109"/>
      <c r="NC139" s="109"/>
      <c r="ND139" s="109"/>
      <c r="NE139" s="109"/>
      <c r="NF139" s="109"/>
      <c r="NG139" s="109"/>
      <c r="NH139" s="109"/>
      <c r="NI139" s="109"/>
      <c r="NJ139" s="109"/>
      <c r="NK139" s="109"/>
      <c r="NL139" s="109"/>
      <c r="NM139" s="194">
        <f>SUM(NJ139:NL139)</f>
        <v>0</v>
      </c>
      <c r="NN139" s="109"/>
      <c r="NO139" s="109"/>
      <c r="NP139" s="109"/>
      <c r="NQ139" s="194">
        <f>SUM(NN139:NP139)</f>
        <v>0</v>
      </c>
      <c r="NR139" s="109"/>
      <c r="NS139" s="109"/>
      <c r="NT139" s="109"/>
      <c r="NU139" s="194">
        <f t="shared" si="890"/>
        <v>0</v>
      </c>
      <c r="NV139" s="109"/>
      <c r="NW139" s="109"/>
      <c r="NX139" s="109"/>
      <c r="NY139" s="109"/>
      <c r="NZ139" s="121">
        <f t="shared" si="838"/>
        <v>0</v>
      </c>
      <c r="OA139" s="109"/>
      <c r="OB139" s="109"/>
      <c r="OC139" s="109"/>
      <c r="OD139" s="194">
        <f t="shared" si="703"/>
        <v>0</v>
      </c>
      <c r="OE139" s="109"/>
      <c r="OF139" s="109"/>
      <c r="OG139" s="109"/>
      <c r="OH139" s="194">
        <f t="shared" si="839"/>
        <v>0</v>
      </c>
      <c r="OI139" s="109"/>
      <c r="OJ139" s="109"/>
      <c r="OK139" s="109"/>
      <c r="OL139" s="194">
        <f t="shared" si="840"/>
        <v>0</v>
      </c>
      <c r="OM139" s="109"/>
      <c r="ON139" s="109"/>
      <c r="OO139" s="109"/>
      <c r="OP139" s="194">
        <f t="shared" si="841"/>
        <v>0</v>
      </c>
      <c r="OQ139" s="122">
        <f t="shared" si="842"/>
        <v>0</v>
      </c>
      <c r="OR139" s="109"/>
      <c r="OS139" s="193">
        <f t="shared" si="456"/>
        <v>0</v>
      </c>
      <c r="OT139" s="138"/>
      <c r="OU139" s="138"/>
      <c r="OV139" s="115">
        <f t="shared" si="515"/>
        <v>0</v>
      </c>
      <c r="OX139" s="109"/>
      <c r="OY139" s="109"/>
      <c r="OZ139" s="109"/>
      <c r="PA139" s="109"/>
      <c r="PB139" s="109"/>
      <c r="PC139" s="109"/>
      <c r="PD139" s="109"/>
      <c r="PE139" s="109"/>
      <c r="PF139" s="109"/>
      <c r="PG139" s="109"/>
      <c r="PH139" s="109"/>
      <c r="PI139" s="194">
        <f>SUM(PF139:PH139)</f>
        <v>0</v>
      </c>
      <c r="PJ139" s="109"/>
      <c r="PK139" s="109"/>
      <c r="PL139" s="109"/>
      <c r="PM139" s="194">
        <f>SUM(PJ139:PL139)</f>
        <v>0</v>
      </c>
      <c r="PN139" s="109"/>
      <c r="PO139" s="109"/>
      <c r="PP139" s="109"/>
      <c r="PQ139" s="194">
        <f t="shared" si="891"/>
        <v>0</v>
      </c>
      <c r="PR139" s="109"/>
      <c r="PS139" s="109"/>
      <c r="PT139" s="109"/>
      <c r="PU139" s="109"/>
      <c r="PV139" s="121">
        <f t="shared" si="845"/>
        <v>0</v>
      </c>
      <c r="PW139" s="109"/>
      <c r="PX139" s="109"/>
      <c r="PY139" s="109"/>
      <c r="PZ139" s="194">
        <f>SUM(PW139:PY139)</f>
        <v>0</v>
      </c>
      <c r="QA139" s="109"/>
      <c r="QB139" s="109"/>
      <c r="QC139" s="109"/>
      <c r="QD139" s="194">
        <f>SUM(QA139:QC139)</f>
        <v>0</v>
      </c>
      <c r="QE139" s="109"/>
      <c r="QF139" s="109"/>
      <c r="QG139" s="109"/>
      <c r="QH139" s="194">
        <f t="shared" si="848"/>
        <v>0</v>
      </c>
      <c r="QI139" s="109"/>
      <c r="QJ139" s="109"/>
      <c r="QK139" s="109"/>
      <c r="QL139" s="109"/>
      <c r="QM139" s="122">
        <f t="shared" si="849"/>
        <v>0</v>
      </c>
      <c r="QN139" s="109"/>
      <c r="QO139" s="193">
        <f t="shared" si="715"/>
        <v>0</v>
      </c>
      <c r="QP139" s="138"/>
      <c r="QQ139" s="138"/>
      <c r="QR139" s="115">
        <f t="shared" si="486"/>
        <v>0</v>
      </c>
      <c r="QT139" s="109"/>
      <c r="QU139" s="109"/>
      <c r="QV139" s="194">
        <f t="shared" si="850"/>
        <v>0</v>
      </c>
      <c r="QW139" s="193">
        <f t="shared" si="851"/>
        <v>0</v>
      </c>
      <c r="QX139" s="193"/>
      <c r="QY139" s="193"/>
      <c r="QZ139" s="193"/>
      <c r="RA139" s="194">
        <f t="shared" si="852"/>
        <v>0</v>
      </c>
      <c r="RB139" s="109"/>
      <c r="RC139" s="109"/>
      <c r="RD139" s="109"/>
      <c r="RE139" s="194">
        <f>SUM(RB139:RD139)</f>
        <v>0</v>
      </c>
      <c r="RF139" s="109"/>
      <c r="RG139" s="109"/>
      <c r="RH139" s="109"/>
      <c r="RI139" s="194">
        <f>SUM(RF139:RH139)</f>
        <v>0</v>
      </c>
      <c r="RJ139" s="109"/>
      <c r="RK139" s="109"/>
      <c r="RL139" s="109"/>
      <c r="RM139" s="194">
        <f t="shared" si="892"/>
        <v>0</v>
      </c>
      <c r="RN139" s="109"/>
      <c r="RO139" s="109"/>
      <c r="RP139" s="109"/>
      <c r="RQ139" s="109"/>
      <c r="RR139" s="121">
        <f t="shared" si="855"/>
        <v>0</v>
      </c>
      <c r="RS139" s="109"/>
      <c r="RT139" s="109"/>
      <c r="RU139" s="109"/>
      <c r="RV139" s="194">
        <f>SUM(RS139:RU139)</f>
        <v>0</v>
      </c>
      <c r="RW139" s="109"/>
      <c r="RX139" s="109"/>
      <c r="RY139" s="109"/>
      <c r="RZ139" s="194">
        <f>SUM(RW139:RY139)</f>
        <v>0</v>
      </c>
      <c r="SA139" s="109"/>
      <c r="SB139" s="109"/>
      <c r="SC139" s="109"/>
      <c r="SD139" s="194">
        <f t="shared" si="858"/>
        <v>0</v>
      </c>
      <c r="SE139" s="109"/>
      <c r="SF139" s="109"/>
      <c r="SG139" s="109"/>
      <c r="SH139" s="109"/>
      <c r="SI139" s="122">
        <f t="shared" si="859"/>
        <v>0</v>
      </c>
      <c r="SJ139" s="109"/>
      <c r="SK139" s="193">
        <f t="shared" si="860"/>
        <v>0</v>
      </c>
      <c r="SL139" s="138"/>
      <c r="SM139" s="138"/>
      <c r="SN139" s="115">
        <f t="shared" si="487"/>
        <v>0</v>
      </c>
      <c r="SP139" s="109"/>
      <c r="SQ139" s="109"/>
      <c r="SR139" s="194">
        <f t="shared" si="861"/>
        <v>0</v>
      </c>
      <c r="SS139" s="193">
        <f t="shared" si="862"/>
        <v>0</v>
      </c>
      <c r="ST139" s="193"/>
      <c r="SU139" s="193"/>
      <c r="SV139" s="193"/>
      <c r="SW139" s="194">
        <f t="shared" si="863"/>
        <v>0</v>
      </c>
      <c r="SX139" s="109"/>
      <c r="SY139" s="109"/>
      <c r="SZ139" s="109"/>
      <c r="TA139" s="194">
        <f>SUM(SX139:SZ139)</f>
        <v>0</v>
      </c>
      <c r="TB139" s="109"/>
      <c r="TC139" s="109"/>
      <c r="TD139" s="109"/>
      <c r="TE139" s="194">
        <f>SUM(TB139:TD139)</f>
        <v>0</v>
      </c>
      <c r="TF139" s="109"/>
      <c r="TG139" s="109"/>
      <c r="TH139" s="109"/>
      <c r="TI139" s="194">
        <f t="shared" si="893"/>
        <v>0</v>
      </c>
      <c r="TJ139" s="109"/>
      <c r="TK139" s="109"/>
      <c r="TL139" s="109"/>
      <c r="TM139" s="109"/>
      <c r="TN139" s="121">
        <f t="shared" si="866"/>
        <v>0</v>
      </c>
      <c r="TO139" s="109"/>
      <c r="TP139" s="109"/>
      <c r="TQ139" s="109"/>
      <c r="TR139" s="194">
        <f t="shared" si="729"/>
        <v>0</v>
      </c>
      <c r="TS139" s="109"/>
      <c r="TT139" s="109"/>
      <c r="TU139" s="109"/>
      <c r="TV139" s="194">
        <f t="shared" si="867"/>
        <v>0</v>
      </c>
      <c r="TW139" s="109"/>
      <c r="TX139" s="109"/>
      <c r="TY139" s="109"/>
      <c r="TZ139" s="194">
        <f t="shared" si="868"/>
        <v>0</v>
      </c>
      <c r="UA139" s="109"/>
      <c r="UB139" s="109"/>
      <c r="UC139" s="109"/>
      <c r="UD139" s="194">
        <f t="shared" si="869"/>
        <v>0</v>
      </c>
      <c r="UE139" s="122">
        <f t="shared" si="870"/>
        <v>0</v>
      </c>
      <c r="UF139" s="109"/>
      <c r="UG139" s="193">
        <f t="shared" si="460"/>
        <v>0</v>
      </c>
      <c r="UH139" s="138"/>
      <c r="UI139" s="138"/>
      <c r="UJ139" s="138"/>
      <c r="UK139" s="115">
        <f t="shared" si="488"/>
        <v>0</v>
      </c>
      <c r="UL139" s="115">
        <f>CK139+EG139+GC139+HZ139+JV139+MD139+NZ139+PV139+RR139+TN139</f>
        <v>0</v>
      </c>
      <c r="UM139" s="115">
        <f>UL139-AF139</f>
        <v>0</v>
      </c>
      <c r="UN139" s="115">
        <f>DB139+EX139+GT139+IQ139+KO139+MU139+OQ139+QM139+SI139+UE139</f>
        <v>0</v>
      </c>
      <c r="UO139" s="115">
        <f>UN139-AW139</f>
        <v>0</v>
      </c>
      <c r="UP139" s="115"/>
      <c r="UQ139" s="115"/>
      <c r="UR139" s="115">
        <f>BU139+DQ139+FM139+HJ139+JF139+LN139+NJ139+PF139+RB139+SX139</f>
        <v>0</v>
      </c>
      <c r="US139" s="115">
        <f>UR139-P139</f>
        <v>0</v>
      </c>
      <c r="UT139" s="115"/>
      <c r="UU139" s="115"/>
      <c r="UV139" s="115"/>
      <c r="UW139" s="115"/>
      <c r="UX139" s="115"/>
      <c r="UY139" s="115"/>
      <c r="UZ139" s="115"/>
      <c r="VA139" s="115"/>
      <c r="VB139" s="193">
        <f>BM139+DI139+FE139+HB139+IX139+LF139+NB139+OX139+QT139+SP139</f>
        <v>0</v>
      </c>
      <c r="VC139" s="193">
        <f>BN139+DJ139+FF139+HC139+IY139+LG139+NC139+OY139+QU139+SQ139</f>
        <v>0</v>
      </c>
      <c r="VD139" s="194">
        <f t="shared" si="871"/>
        <v>0</v>
      </c>
      <c r="VE139" s="193">
        <f>VD139</f>
        <v>0</v>
      </c>
      <c r="VF139" s="193"/>
      <c r="VG139" s="193"/>
      <c r="VH139" s="193"/>
      <c r="VI139" s="194">
        <f t="shared" si="873"/>
        <v>0</v>
      </c>
      <c r="VJ139" s="109"/>
      <c r="VK139" s="109"/>
      <c r="VL139" s="109"/>
      <c r="VM139" s="194">
        <f>SUM(VJ139:VL139)</f>
        <v>0</v>
      </c>
      <c r="VN139" s="109"/>
      <c r="VO139" s="109"/>
      <c r="VP139" s="109"/>
      <c r="VQ139" s="194">
        <f>SUM(VN139:VP139)</f>
        <v>0</v>
      </c>
      <c r="VR139" s="109"/>
      <c r="VS139" s="109"/>
      <c r="VT139" s="109"/>
      <c r="VU139" s="194">
        <f t="shared" si="894"/>
        <v>0</v>
      </c>
      <c r="VV139" s="109"/>
      <c r="VW139" s="109"/>
      <c r="VX139" s="109"/>
      <c r="VY139" s="109"/>
      <c r="VZ139" s="121">
        <f t="shared" si="876"/>
        <v>0</v>
      </c>
      <c r="WA139" s="109"/>
      <c r="WB139" s="109"/>
      <c r="WC139" s="109"/>
      <c r="WD139" s="194">
        <f t="shared" si="740"/>
        <v>0</v>
      </c>
      <c r="WE139" s="109"/>
      <c r="WF139" s="109"/>
      <c r="WG139" s="109"/>
      <c r="WH139" s="194">
        <f t="shared" si="877"/>
        <v>0</v>
      </c>
      <c r="WI139" s="109"/>
      <c r="WJ139" s="109"/>
      <c r="WK139" s="109"/>
      <c r="WL139" s="194">
        <f t="shared" si="878"/>
        <v>0</v>
      </c>
      <c r="WM139" s="109"/>
      <c r="WN139" s="109"/>
      <c r="WO139" s="109"/>
      <c r="WP139" s="194">
        <f t="shared" si="879"/>
        <v>0</v>
      </c>
      <c r="WQ139" s="122">
        <f t="shared" si="880"/>
        <v>0</v>
      </c>
      <c r="WR139" s="112"/>
      <c r="WS139" s="112"/>
      <c r="WT139" s="138"/>
      <c r="WU139" s="138"/>
      <c r="WV139" s="115">
        <f t="shared" si="526"/>
        <v>0</v>
      </c>
      <c r="WY139" s="115">
        <f>VI139-BT139-DP139-FL139-HI139-JE139-LM139-NI139-PE139-RA139-SW139</f>
        <v>0</v>
      </c>
      <c r="WZ139" s="115">
        <f>VD139-BO139-DK139-FG139-HD139-IZ139-LH139-ND139-OZ139-QV139-SR139</f>
        <v>0</v>
      </c>
    </row>
    <row r="140" spans="1:624" s="116" customFormat="1" ht="13.5" hidden="1" x14ac:dyDescent="0.25">
      <c r="A140" s="444" t="s">
        <v>240</v>
      </c>
      <c r="B140" s="453"/>
      <c r="C140" s="415"/>
      <c r="D140" s="415"/>
      <c r="E140" s="415"/>
      <c r="F140" s="249"/>
      <c r="G140" s="263" t="s">
        <v>241</v>
      </c>
      <c r="H140" s="250">
        <f>BM140+DI140+FE140+HB140+IX140+LF140+NB140+OX140+QT140+SP140</f>
        <v>0</v>
      </c>
      <c r="I140" s="250">
        <f>BN140+DJ140+FF140+HC140+IY140+LG140+NC140+OY140+QU140+SQ140</f>
        <v>0</v>
      </c>
      <c r="J140" s="238">
        <f t="shared" si="774"/>
        <v>0</v>
      </c>
      <c r="K140" s="250">
        <f t="shared" si="775"/>
        <v>0</v>
      </c>
      <c r="L140" s="343"/>
      <c r="M140" s="343"/>
      <c r="N140" s="343"/>
      <c r="O140" s="238">
        <f t="shared" si="538"/>
        <v>0</v>
      </c>
      <c r="P140" s="250">
        <f>BU140+DQ140+FM140+HJ140+JF140+LN140+NJ140+PF140+RB140+SX140</f>
        <v>0</v>
      </c>
      <c r="Q140" s="250"/>
      <c r="R140" s="250"/>
      <c r="S140" s="238"/>
      <c r="T140" s="250"/>
      <c r="U140" s="250"/>
      <c r="V140" s="250"/>
      <c r="W140" s="238"/>
      <c r="X140" s="250">
        <f>CC140+DY140+FU140+HR140+JN140+LV140+NR140+PN140+RJ140+TF140</f>
        <v>0</v>
      </c>
      <c r="Y140" s="250">
        <f>CD140+DZ140+FV140+HS140+JO140+LW140+NS140+PO140+RK140+TG140</f>
        <v>0</v>
      </c>
      <c r="Z140" s="250">
        <f>CE140+EA140+FW140+HT140+JP140+LX140+NT140+PP140+RL140+TH140</f>
        <v>0</v>
      </c>
      <c r="AA140" s="238">
        <f t="shared" si="778"/>
        <v>0</v>
      </c>
      <c r="AB140" s="250">
        <f>CG140+EC140+FY140+HV140+JR140+LZ140+NV140+PR140+RN140+TJ140</f>
        <v>0</v>
      </c>
      <c r="AC140" s="250">
        <f>CH140+ED140+FZ140+HW140+JS140+MA140+NW140+PS140+RO140+TK140</f>
        <v>0</v>
      </c>
      <c r="AD140" s="250">
        <f>CI140+EE140+GA140+HX140+JT140+MB140+NX140+PT140+RP140+TL140</f>
        <v>0</v>
      </c>
      <c r="AE140" s="250">
        <f t="shared" si="779"/>
        <v>0</v>
      </c>
      <c r="AF140" s="238">
        <f t="shared" si="527"/>
        <v>0</v>
      </c>
      <c r="AG140" s="250">
        <f>CL140+EH140+GD140+IA140+JW140+ME140+OA140+PW140+RS140+TO140</f>
        <v>0</v>
      </c>
      <c r="AH140" s="250">
        <f>CM140+EI140+GE140+IB140+JZ140+MF140+OB140+PX140+RT140+TP140</f>
        <v>0</v>
      </c>
      <c r="AI140" s="250">
        <f>CN140+EJ140+GF140+IC140+KA140+MG140+OC140+PY140+RU140+TQ140</f>
        <v>0</v>
      </c>
      <c r="AJ140" s="238">
        <f t="shared" si="780"/>
        <v>0</v>
      </c>
      <c r="AK140" s="250"/>
      <c r="AL140" s="250"/>
      <c r="AM140" s="250"/>
      <c r="AN140" s="238"/>
      <c r="AO140" s="250">
        <f>CT140+EP140+GL140+II140+KG140+MM140+OI140+QE140+SA140+TW140</f>
        <v>0</v>
      </c>
      <c r="AP140" s="250">
        <f>CU140+EQ140+GM140+IJ140+KH140+MN140+OJ140+QF140+SB140+TX140</f>
        <v>0</v>
      </c>
      <c r="AQ140" s="250">
        <f>CV140+ER140+GN140+IK140+KI140+MO140+OK140+QG140+SC140+TY140</f>
        <v>0</v>
      </c>
      <c r="AR140" s="238">
        <f t="shared" si="782"/>
        <v>0</v>
      </c>
      <c r="AS140" s="250">
        <f>CX140+ET140+GP140+IM140+KK140+MQ140+OM140+QI140+SE140+UA140</f>
        <v>0</v>
      </c>
      <c r="AT140" s="250"/>
      <c r="AU140" s="250"/>
      <c r="AV140" s="238"/>
      <c r="AW140" s="238">
        <f t="shared" si="784"/>
        <v>0</v>
      </c>
      <c r="AX140" s="250">
        <f t="shared" si="461"/>
        <v>0</v>
      </c>
      <c r="AY140" s="238">
        <f t="shared" si="529"/>
        <v>0</v>
      </c>
      <c r="AZ140" s="238">
        <f>DE140+FA140+GW140+IT140+KR140+MX140+OT140+QP140+SL140+UH140</f>
        <v>0</v>
      </c>
      <c r="BA140" s="238">
        <f>DF140+FB140+GX140+IU140+KS140+MY140+OU140+QQ140+SM140+UI140</f>
        <v>0</v>
      </c>
      <c r="BB140" s="239"/>
      <c r="BC140" s="239"/>
      <c r="BD140" s="238">
        <f>AZ140-DE140-FA140-GW140-IT140-KR140-MX140-OT140-QP140-SL140-UH140</f>
        <v>0</v>
      </c>
      <c r="BE140" s="240"/>
      <c r="BF140" s="241">
        <f t="shared" si="449"/>
        <v>0</v>
      </c>
      <c r="BG140" s="241">
        <f t="shared" si="451"/>
        <v>0</v>
      </c>
      <c r="BH140" s="242"/>
      <c r="BI140" s="242"/>
      <c r="BJ140" s="241"/>
      <c r="BK140" s="344"/>
      <c r="BL140" s="251">
        <f>DI140+FE140+HB140+IX140+LF140+NB140+OX140+QT140+SP140</f>
        <v>0</v>
      </c>
      <c r="BM140" s="344"/>
      <c r="BN140" s="350"/>
      <c r="BO140" s="238">
        <f t="shared" si="785"/>
        <v>0</v>
      </c>
      <c r="BP140" s="251">
        <f t="shared" si="786"/>
        <v>0</v>
      </c>
      <c r="BQ140" s="251"/>
      <c r="BR140" s="251"/>
      <c r="BS140" s="251"/>
      <c r="BT140" s="238">
        <f t="shared" si="787"/>
        <v>0</v>
      </c>
      <c r="BU140" s="344"/>
      <c r="BV140" s="344"/>
      <c r="BW140" s="344"/>
      <c r="BX140" s="238"/>
      <c r="BY140" s="344"/>
      <c r="BZ140" s="344"/>
      <c r="CA140" s="344"/>
      <c r="CB140" s="238"/>
      <c r="CC140" s="344"/>
      <c r="CD140" s="344"/>
      <c r="CE140" s="350"/>
      <c r="CF140" s="238">
        <f t="shared" si="788"/>
        <v>0</v>
      </c>
      <c r="CG140" s="344"/>
      <c r="CH140" s="344"/>
      <c r="CI140" s="344"/>
      <c r="CJ140" s="251">
        <f t="shared" si="882"/>
        <v>0</v>
      </c>
      <c r="CK140" s="238">
        <f t="shared" si="881"/>
        <v>0</v>
      </c>
      <c r="CL140" s="344"/>
      <c r="CM140" s="344"/>
      <c r="CN140" s="344"/>
      <c r="CO140" s="238"/>
      <c r="CP140" s="344"/>
      <c r="CQ140" s="344"/>
      <c r="CR140" s="344"/>
      <c r="CS140" s="238"/>
      <c r="CT140" s="344"/>
      <c r="CU140" s="344"/>
      <c r="CV140" s="350"/>
      <c r="CW140" s="238">
        <f t="shared" si="883"/>
        <v>0</v>
      </c>
      <c r="CX140" s="344"/>
      <c r="CY140" s="344"/>
      <c r="CZ140" s="344"/>
      <c r="DA140" s="344"/>
      <c r="DB140" s="238">
        <f t="shared" si="791"/>
        <v>0</v>
      </c>
      <c r="DC140" s="344"/>
      <c r="DD140" s="251">
        <f t="shared" si="792"/>
        <v>0</v>
      </c>
      <c r="DE140" s="242"/>
      <c r="DF140" s="242"/>
      <c r="DG140" s="243"/>
      <c r="DH140" s="244"/>
      <c r="DI140" s="343"/>
      <c r="DJ140" s="343"/>
      <c r="DK140" s="250"/>
      <c r="DL140" s="343"/>
      <c r="DM140" s="343"/>
      <c r="DN140" s="343"/>
      <c r="DO140" s="343"/>
      <c r="DP140" s="238"/>
      <c r="DQ140" s="343"/>
      <c r="DR140" s="343"/>
      <c r="DS140" s="343"/>
      <c r="DT140" s="238"/>
      <c r="DU140" s="343"/>
      <c r="DV140" s="343"/>
      <c r="DW140" s="343"/>
      <c r="DX140" s="238"/>
      <c r="DY140" s="343"/>
      <c r="DZ140" s="343"/>
      <c r="EA140" s="343"/>
      <c r="EB140" s="238"/>
      <c r="EC140" s="343"/>
      <c r="ED140" s="343"/>
      <c r="EE140" s="343"/>
      <c r="EF140" s="343"/>
      <c r="EG140" s="259"/>
      <c r="EH140" s="343"/>
      <c r="EI140" s="343"/>
      <c r="EJ140" s="343"/>
      <c r="EK140" s="238"/>
      <c r="EL140" s="343"/>
      <c r="EM140" s="343"/>
      <c r="EN140" s="343"/>
      <c r="EO140" s="238"/>
      <c r="EP140" s="343"/>
      <c r="EQ140" s="343"/>
      <c r="ER140" s="343"/>
      <c r="ES140" s="238"/>
      <c r="ET140" s="343"/>
      <c r="EU140" s="343"/>
      <c r="EV140" s="343"/>
      <c r="EW140" s="238"/>
      <c r="EX140" s="260"/>
      <c r="EY140" s="343"/>
      <c r="EZ140" s="250"/>
      <c r="FA140" s="242"/>
      <c r="FB140" s="241"/>
      <c r="FC140" s="246"/>
      <c r="FD140" s="244"/>
      <c r="FE140" s="343"/>
      <c r="FF140" s="343"/>
      <c r="FG140" s="343"/>
      <c r="FH140" s="250"/>
      <c r="FI140" s="250"/>
      <c r="FJ140" s="250"/>
      <c r="FK140" s="250"/>
      <c r="FL140" s="238"/>
      <c r="FM140" s="343"/>
      <c r="FN140" s="343"/>
      <c r="FO140" s="343"/>
      <c r="FP140" s="238"/>
      <c r="FQ140" s="343"/>
      <c r="FR140" s="343"/>
      <c r="FS140" s="343"/>
      <c r="FT140" s="238"/>
      <c r="FU140" s="343"/>
      <c r="FV140" s="343"/>
      <c r="FW140" s="343"/>
      <c r="FX140" s="238"/>
      <c r="FY140" s="343"/>
      <c r="FZ140" s="343"/>
      <c r="GA140" s="343"/>
      <c r="GB140" s="265">
        <f t="shared" si="885"/>
        <v>0</v>
      </c>
      <c r="GC140" s="259"/>
      <c r="GD140" s="343"/>
      <c r="GE140" s="343"/>
      <c r="GF140" s="343"/>
      <c r="GG140" s="238"/>
      <c r="GH140" s="343"/>
      <c r="GI140" s="343"/>
      <c r="GJ140" s="343"/>
      <c r="GK140" s="238"/>
      <c r="GL140" s="343"/>
      <c r="GM140" s="343"/>
      <c r="GN140" s="343"/>
      <c r="GO140" s="238"/>
      <c r="GP140" s="343"/>
      <c r="GQ140" s="343"/>
      <c r="GR140" s="343"/>
      <c r="GS140" s="265">
        <f t="shared" si="808"/>
        <v>0</v>
      </c>
      <c r="GT140" s="260"/>
      <c r="GU140" s="343"/>
      <c r="GV140" s="250"/>
      <c r="GW140" s="242"/>
      <c r="GX140" s="242"/>
      <c r="GY140" s="246"/>
      <c r="GZ140" s="244"/>
      <c r="HA140" s="244"/>
      <c r="HB140" s="343"/>
      <c r="HC140" s="343"/>
      <c r="HD140" s="250"/>
      <c r="HE140" s="250"/>
      <c r="HF140" s="343"/>
      <c r="HG140" s="343"/>
      <c r="HH140" s="238"/>
      <c r="HI140" s="345"/>
      <c r="HJ140" s="343"/>
      <c r="HK140" s="343"/>
      <c r="HL140" s="343"/>
      <c r="HM140" s="238"/>
      <c r="HN140" s="343"/>
      <c r="HO140" s="343"/>
      <c r="HP140" s="343"/>
      <c r="HQ140" s="238"/>
      <c r="HR140" s="343"/>
      <c r="HS140" s="343"/>
      <c r="HT140" s="343"/>
      <c r="HU140" s="238"/>
      <c r="HV140" s="343"/>
      <c r="HW140" s="343"/>
      <c r="HX140" s="343"/>
      <c r="HY140" s="265">
        <f t="shared" si="887"/>
        <v>0</v>
      </c>
      <c r="HZ140" s="259"/>
      <c r="IA140" s="343"/>
      <c r="IB140" s="343"/>
      <c r="IC140" s="343"/>
      <c r="ID140" s="238"/>
      <c r="IE140" s="343"/>
      <c r="IF140" s="343"/>
      <c r="IG140" s="343"/>
      <c r="IH140" s="238"/>
      <c r="II140" s="343"/>
      <c r="IJ140" s="343"/>
      <c r="IK140" s="343"/>
      <c r="IL140" s="238"/>
      <c r="IM140" s="343"/>
      <c r="IN140" s="343"/>
      <c r="IO140" s="343"/>
      <c r="IP140" s="265">
        <f t="shared" si="888"/>
        <v>0</v>
      </c>
      <c r="IQ140" s="260"/>
      <c r="IR140" s="343"/>
      <c r="IS140" s="250"/>
      <c r="IT140" s="242"/>
      <c r="IU140" s="242"/>
      <c r="IV140" s="246"/>
      <c r="IW140" s="244"/>
      <c r="IX140" s="346"/>
      <c r="IY140" s="346"/>
      <c r="IZ140" s="247"/>
      <c r="JA140" s="254"/>
      <c r="JB140" s="254"/>
      <c r="JC140" s="254"/>
      <c r="JD140" s="254"/>
      <c r="JE140" s="247"/>
      <c r="JF140" s="346"/>
      <c r="JG140" s="346"/>
      <c r="JH140" s="346"/>
      <c r="JI140" s="247"/>
      <c r="JJ140" s="346"/>
      <c r="JK140" s="346"/>
      <c r="JL140" s="346"/>
      <c r="JM140" s="247"/>
      <c r="JN140" s="346"/>
      <c r="JO140" s="346"/>
      <c r="JP140" s="346"/>
      <c r="JQ140" s="247"/>
      <c r="JR140" s="346"/>
      <c r="JS140" s="346"/>
      <c r="JT140" s="346"/>
      <c r="JU140" s="346"/>
      <c r="JV140" s="261"/>
      <c r="JW140" s="563"/>
      <c r="JX140" s="592"/>
      <c r="JY140" s="593"/>
      <c r="JZ140" s="576"/>
      <c r="KA140" s="346"/>
      <c r="KB140" s="247"/>
      <c r="KC140" s="346"/>
      <c r="KD140" s="346"/>
      <c r="KE140" s="346"/>
      <c r="KF140" s="247"/>
      <c r="KG140" s="346"/>
      <c r="KH140" s="346"/>
      <c r="KI140" s="346"/>
      <c r="KJ140" s="247"/>
      <c r="KK140" s="346"/>
      <c r="KL140" s="346"/>
      <c r="KM140" s="346"/>
      <c r="KN140" s="346"/>
      <c r="KO140" s="262"/>
      <c r="KP140" s="346"/>
      <c r="KQ140" s="254"/>
      <c r="KR140" s="347"/>
      <c r="KS140" s="348"/>
      <c r="KT140" s="211"/>
      <c r="KU140" s="211"/>
      <c r="KV140" s="211"/>
      <c r="KW140" s="211"/>
      <c r="KX140" s="211"/>
      <c r="KY140" s="211"/>
      <c r="KZ140" s="211"/>
      <c r="LA140" s="211"/>
      <c r="LB140" s="211"/>
      <c r="LC140" s="211"/>
      <c r="LD140" s="211"/>
      <c r="LF140" s="109"/>
      <c r="LG140" s="109"/>
      <c r="LH140" s="194"/>
      <c r="LI140" s="193"/>
      <c r="LJ140" s="193"/>
      <c r="LK140" s="193"/>
      <c r="LL140" s="193"/>
      <c r="LM140" s="194"/>
      <c r="LN140" s="109"/>
      <c r="LO140" s="109"/>
      <c r="LP140" s="109"/>
      <c r="LQ140" s="194"/>
      <c r="LR140" s="109"/>
      <c r="LS140" s="109"/>
      <c r="LT140" s="109"/>
      <c r="LU140" s="194"/>
      <c r="LV140" s="109"/>
      <c r="LW140" s="109"/>
      <c r="LX140" s="109"/>
      <c r="LY140" s="194"/>
      <c r="LZ140" s="109"/>
      <c r="MA140" s="109"/>
      <c r="MB140" s="109"/>
      <c r="MC140" s="109"/>
      <c r="MD140" s="121"/>
      <c r="ME140" s="109"/>
      <c r="MF140" s="109"/>
      <c r="MG140" s="109"/>
      <c r="MH140" s="194"/>
      <c r="MI140" s="109"/>
      <c r="MJ140" s="109"/>
      <c r="MK140" s="109"/>
      <c r="ML140" s="194"/>
      <c r="MM140" s="109"/>
      <c r="MN140" s="109"/>
      <c r="MO140" s="109"/>
      <c r="MP140" s="194"/>
      <c r="MQ140" s="109"/>
      <c r="MR140" s="109"/>
      <c r="MS140" s="109"/>
      <c r="MT140" s="109"/>
      <c r="MU140" s="121"/>
      <c r="MV140" s="109"/>
      <c r="MW140" s="193"/>
      <c r="MX140" s="138"/>
      <c r="MY140" s="138"/>
      <c r="MZ140" s="115"/>
      <c r="NB140" s="109"/>
      <c r="NC140" s="109"/>
      <c r="ND140" s="109"/>
      <c r="NE140" s="109"/>
      <c r="NF140" s="109"/>
      <c r="NG140" s="109"/>
      <c r="NH140" s="109"/>
      <c r="NI140" s="109"/>
      <c r="NJ140" s="109"/>
      <c r="NK140" s="109"/>
      <c r="NL140" s="109"/>
      <c r="NM140" s="194"/>
      <c r="NN140" s="109"/>
      <c r="NO140" s="109"/>
      <c r="NP140" s="109"/>
      <c r="NQ140" s="194"/>
      <c r="NR140" s="109"/>
      <c r="NS140" s="109"/>
      <c r="NT140" s="109"/>
      <c r="NU140" s="194"/>
      <c r="NV140" s="109"/>
      <c r="NW140" s="109"/>
      <c r="NX140" s="109"/>
      <c r="NY140" s="109"/>
      <c r="NZ140" s="121"/>
      <c r="OA140" s="109"/>
      <c r="OB140" s="109"/>
      <c r="OC140" s="109"/>
      <c r="OD140" s="194"/>
      <c r="OE140" s="109"/>
      <c r="OF140" s="109"/>
      <c r="OG140" s="109"/>
      <c r="OH140" s="194"/>
      <c r="OI140" s="109"/>
      <c r="OJ140" s="109"/>
      <c r="OK140" s="109"/>
      <c r="OL140" s="194"/>
      <c r="OM140" s="109"/>
      <c r="ON140" s="109"/>
      <c r="OO140" s="109"/>
      <c r="OP140" s="194"/>
      <c r="OQ140" s="122"/>
      <c r="OR140" s="109"/>
      <c r="OS140" s="193"/>
      <c r="OT140" s="138"/>
      <c r="OU140" s="138"/>
      <c r="OV140" s="115"/>
      <c r="OX140" s="109"/>
      <c r="OY140" s="109"/>
      <c r="OZ140" s="109"/>
      <c r="PA140" s="109"/>
      <c r="PB140" s="109"/>
      <c r="PC140" s="109"/>
      <c r="PD140" s="109"/>
      <c r="PE140" s="109"/>
      <c r="PF140" s="109"/>
      <c r="PG140" s="109"/>
      <c r="PH140" s="109"/>
      <c r="PI140" s="194"/>
      <c r="PJ140" s="109"/>
      <c r="PK140" s="109"/>
      <c r="PL140" s="109"/>
      <c r="PM140" s="194"/>
      <c r="PN140" s="109"/>
      <c r="PO140" s="109"/>
      <c r="PP140" s="109"/>
      <c r="PQ140" s="194"/>
      <c r="PR140" s="109"/>
      <c r="PS140" s="109"/>
      <c r="PT140" s="109"/>
      <c r="PU140" s="109"/>
      <c r="PV140" s="121"/>
      <c r="PW140" s="109"/>
      <c r="PX140" s="109"/>
      <c r="PY140" s="109"/>
      <c r="PZ140" s="194"/>
      <c r="QA140" s="109"/>
      <c r="QB140" s="109"/>
      <c r="QC140" s="109"/>
      <c r="QD140" s="194"/>
      <c r="QE140" s="109"/>
      <c r="QF140" s="109"/>
      <c r="QG140" s="109"/>
      <c r="QH140" s="194"/>
      <c r="QI140" s="109"/>
      <c r="QJ140" s="109"/>
      <c r="QK140" s="109"/>
      <c r="QL140" s="109"/>
      <c r="QM140" s="122"/>
      <c r="QN140" s="109"/>
      <c r="QO140" s="193"/>
      <c r="QP140" s="138"/>
      <c r="QQ140" s="138"/>
      <c r="QR140" s="115"/>
      <c r="QT140" s="109"/>
      <c r="QU140" s="109"/>
      <c r="QV140" s="194"/>
      <c r="QW140" s="193"/>
      <c r="QX140" s="193"/>
      <c r="QY140" s="193"/>
      <c r="QZ140" s="193"/>
      <c r="RA140" s="194"/>
      <c r="RB140" s="109"/>
      <c r="RC140" s="109"/>
      <c r="RD140" s="109"/>
      <c r="RE140" s="194"/>
      <c r="RF140" s="109"/>
      <c r="RG140" s="109"/>
      <c r="RH140" s="109"/>
      <c r="RI140" s="194"/>
      <c r="RJ140" s="109"/>
      <c r="RK140" s="109"/>
      <c r="RL140" s="109"/>
      <c r="RM140" s="194"/>
      <c r="RN140" s="109"/>
      <c r="RO140" s="109"/>
      <c r="RP140" s="109"/>
      <c r="RQ140" s="109"/>
      <c r="RR140" s="121"/>
      <c r="RS140" s="109"/>
      <c r="RT140" s="109"/>
      <c r="RU140" s="109"/>
      <c r="RV140" s="194"/>
      <c r="RW140" s="109"/>
      <c r="RX140" s="109"/>
      <c r="RY140" s="109"/>
      <c r="RZ140" s="194"/>
      <c r="SA140" s="109"/>
      <c r="SB140" s="109"/>
      <c r="SC140" s="109"/>
      <c r="SD140" s="194"/>
      <c r="SE140" s="109"/>
      <c r="SF140" s="109"/>
      <c r="SG140" s="109"/>
      <c r="SH140" s="109"/>
      <c r="SI140" s="122"/>
      <c r="SJ140" s="109"/>
      <c r="SK140" s="193"/>
      <c r="SL140" s="138"/>
      <c r="SM140" s="138"/>
      <c r="SN140" s="115"/>
      <c r="SP140" s="109"/>
      <c r="SQ140" s="109"/>
      <c r="SR140" s="194"/>
      <c r="SS140" s="193"/>
      <c r="ST140" s="193"/>
      <c r="SU140" s="193"/>
      <c r="SV140" s="193"/>
      <c r="SW140" s="194"/>
      <c r="SX140" s="109"/>
      <c r="SY140" s="109"/>
      <c r="SZ140" s="109"/>
      <c r="TA140" s="194"/>
      <c r="TB140" s="109"/>
      <c r="TC140" s="109"/>
      <c r="TD140" s="109"/>
      <c r="TE140" s="194"/>
      <c r="TF140" s="109"/>
      <c r="TG140" s="109"/>
      <c r="TH140" s="109"/>
      <c r="TI140" s="194"/>
      <c r="TJ140" s="109"/>
      <c r="TK140" s="109"/>
      <c r="TL140" s="109"/>
      <c r="TM140" s="109"/>
      <c r="TN140" s="121"/>
      <c r="TO140" s="109"/>
      <c r="TP140" s="109"/>
      <c r="TQ140" s="109"/>
      <c r="TR140" s="194"/>
      <c r="TS140" s="109"/>
      <c r="TT140" s="109"/>
      <c r="TU140" s="109"/>
      <c r="TV140" s="194"/>
      <c r="TW140" s="109"/>
      <c r="TX140" s="109"/>
      <c r="TY140" s="109"/>
      <c r="TZ140" s="194"/>
      <c r="UA140" s="109"/>
      <c r="UB140" s="109"/>
      <c r="UC140" s="109"/>
      <c r="UD140" s="194"/>
      <c r="UE140" s="122"/>
      <c r="UF140" s="109"/>
      <c r="UG140" s="193"/>
      <c r="UH140" s="138"/>
      <c r="UI140" s="138"/>
      <c r="UJ140" s="138"/>
      <c r="UK140" s="115"/>
      <c r="UL140" s="115"/>
      <c r="UM140" s="115"/>
      <c r="UN140" s="115">
        <f>DB140+EX140+GT140+IQ140+KO140+MU140+OQ140+QM140+SI140+UE140</f>
        <v>0</v>
      </c>
      <c r="UO140" s="115">
        <f>UN140-AW140</f>
        <v>0</v>
      </c>
      <c r="UP140" s="115"/>
      <c r="UQ140" s="115"/>
      <c r="UR140" s="115"/>
      <c r="US140" s="115"/>
      <c r="UT140" s="115"/>
      <c r="UU140" s="115"/>
      <c r="UV140" s="115"/>
      <c r="UW140" s="115"/>
      <c r="UX140" s="115"/>
      <c r="UY140" s="115"/>
      <c r="UZ140" s="115"/>
      <c r="VA140" s="115"/>
      <c r="VB140" s="193"/>
      <c r="VC140" s="193">
        <f>BN140+DJ140+FF140+HC140+IY140+LG140+NC140+OY140+QU140+SQ140</f>
        <v>0</v>
      </c>
      <c r="VD140" s="194">
        <f t="shared" si="871"/>
        <v>0</v>
      </c>
      <c r="VE140" s="193">
        <f>VD140</f>
        <v>0</v>
      </c>
      <c r="VF140" s="193"/>
      <c r="VG140" s="193"/>
      <c r="VH140" s="193"/>
      <c r="VI140" s="194">
        <f t="shared" si="873"/>
        <v>0</v>
      </c>
      <c r="VJ140" s="109"/>
      <c r="VK140" s="109"/>
      <c r="VL140" s="109"/>
      <c r="VM140" s="194"/>
      <c r="VN140" s="109"/>
      <c r="VO140" s="109"/>
      <c r="VP140" s="109"/>
      <c r="VQ140" s="194"/>
      <c r="VR140" s="109"/>
      <c r="VS140" s="109"/>
      <c r="VT140" s="109"/>
      <c r="VU140" s="194"/>
      <c r="VV140" s="109"/>
      <c r="VW140" s="109"/>
      <c r="VX140" s="109"/>
      <c r="VY140" s="109"/>
      <c r="VZ140" s="121"/>
      <c r="WA140" s="109"/>
      <c r="WB140" s="109"/>
      <c r="WC140" s="109"/>
      <c r="WD140" s="194"/>
      <c r="WE140" s="109"/>
      <c r="WF140" s="109"/>
      <c r="WG140" s="109"/>
      <c r="WH140" s="194"/>
      <c r="WI140" s="109"/>
      <c r="WJ140" s="109"/>
      <c r="WK140" s="109"/>
      <c r="WL140" s="194"/>
      <c r="WM140" s="109"/>
      <c r="WN140" s="109"/>
      <c r="WO140" s="109"/>
      <c r="WP140" s="194"/>
      <c r="WQ140" s="122"/>
      <c r="WR140" s="112"/>
      <c r="WS140" s="112"/>
      <c r="WT140" s="138"/>
      <c r="WU140" s="138"/>
      <c r="WV140" s="115"/>
      <c r="WY140" s="115">
        <f>VI140-BT140-DP140-FL140-HI140-JE140-LM140-NI140-PE140-RA140-SW140</f>
        <v>0</v>
      </c>
      <c r="WZ140" s="115">
        <f>VD140-BO140-DK140-FG140-HD140-IZ140-LH140-ND140-OZ140-QV140-SR140</f>
        <v>0</v>
      </c>
    </row>
    <row r="141" spans="1:624" s="116" customFormat="1" ht="13.5" hidden="1" x14ac:dyDescent="0.25">
      <c r="A141" s="455" t="s">
        <v>242</v>
      </c>
      <c r="B141" s="415"/>
      <c r="C141" s="415"/>
      <c r="D141" s="415"/>
      <c r="E141" s="415"/>
      <c r="F141" s="249"/>
      <c r="G141" s="334"/>
      <c r="H141" s="250">
        <f>SUM(H142:H143)</f>
        <v>0</v>
      </c>
      <c r="I141" s="250">
        <f>SUM(I142:I143)</f>
        <v>0</v>
      </c>
      <c r="J141" s="250">
        <f>SUM(H141:I141)</f>
        <v>0</v>
      </c>
      <c r="K141" s="250">
        <f>SUM(K142:K143)</f>
        <v>0</v>
      </c>
      <c r="L141" s="250">
        <f>SUM(L142:L143)</f>
        <v>0</v>
      </c>
      <c r="M141" s="250">
        <f>SUM(M142:M143)</f>
        <v>0</v>
      </c>
      <c r="N141" s="250">
        <f>SUM(N142:N143)</f>
        <v>0</v>
      </c>
      <c r="O141" s="250">
        <f>SUM(K141-L141-M141+N141)</f>
        <v>0</v>
      </c>
      <c r="P141" s="250">
        <f>BU141+DQ141+FM141+HJ141+JF141+LN141+NJ141+PF141+RB141+SX141</f>
        <v>0</v>
      </c>
      <c r="Q141" s="250">
        <f t="shared" ref="Q141:AX141" si="897">SUM(Q142:Q143)</f>
        <v>0</v>
      </c>
      <c r="R141" s="250">
        <f t="shared" si="897"/>
        <v>0</v>
      </c>
      <c r="S141" s="250">
        <f t="shared" si="897"/>
        <v>0</v>
      </c>
      <c r="T141" s="250">
        <f t="shared" si="897"/>
        <v>0</v>
      </c>
      <c r="U141" s="250">
        <f t="shared" si="897"/>
        <v>0</v>
      </c>
      <c r="V141" s="250">
        <f t="shared" si="897"/>
        <v>0</v>
      </c>
      <c r="W141" s="250">
        <f t="shared" si="897"/>
        <v>0</v>
      </c>
      <c r="X141" s="250">
        <f t="shared" si="897"/>
        <v>0</v>
      </c>
      <c r="Y141" s="250">
        <f t="shared" si="897"/>
        <v>0</v>
      </c>
      <c r="Z141" s="250">
        <f t="shared" si="897"/>
        <v>0</v>
      </c>
      <c r="AA141" s="250">
        <f t="shared" si="897"/>
        <v>0</v>
      </c>
      <c r="AB141" s="250">
        <f>CG141+EC141+FY141+HV141+JR141+LZ141+NV141+PR141+RN141+TJ141</f>
        <v>0</v>
      </c>
      <c r="AC141" s="250">
        <f t="shared" si="897"/>
        <v>0</v>
      </c>
      <c r="AD141" s="250">
        <f t="shared" si="897"/>
        <v>0</v>
      </c>
      <c r="AE141" s="250">
        <f t="shared" si="897"/>
        <v>0</v>
      </c>
      <c r="AF141" s="250">
        <f t="shared" si="897"/>
        <v>0</v>
      </c>
      <c r="AG141" s="250">
        <f>SUM(AG142:AG143)</f>
        <v>0</v>
      </c>
      <c r="AH141" s="250">
        <f t="shared" si="897"/>
        <v>0</v>
      </c>
      <c r="AI141" s="250">
        <f t="shared" si="897"/>
        <v>0</v>
      </c>
      <c r="AJ141" s="250">
        <f t="shared" si="897"/>
        <v>0</v>
      </c>
      <c r="AK141" s="250">
        <f t="shared" si="897"/>
        <v>0</v>
      </c>
      <c r="AL141" s="250">
        <f t="shared" si="897"/>
        <v>0</v>
      </c>
      <c r="AM141" s="250">
        <f t="shared" si="897"/>
        <v>0</v>
      </c>
      <c r="AN141" s="250">
        <f t="shared" si="897"/>
        <v>0</v>
      </c>
      <c r="AO141" s="250">
        <f t="shared" si="897"/>
        <v>0</v>
      </c>
      <c r="AP141" s="250">
        <f t="shared" si="897"/>
        <v>0</v>
      </c>
      <c r="AQ141" s="250">
        <f t="shared" si="897"/>
        <v>0</v>
      </c>
      <c r="AR141" s="250">
        <f t="shared" si="897"/>
        <v>0</v>
      </c>
      <c r="AS141" s="250">
        <f t="shared" si="897"/>
        <v>0</v>
      </c>
      <c r="AT141" s="250">
        <f t="shared" si="897"/>
        <v>0</v>
      </c>
      <c r="AU141" s="250">
        <f t="shared" si="897"/>
        <v>0</v>
      </c>
      <c r="AV141" s="250">
        <f t="shared" si="897"/>
        <v>0</v>
      </c>
      <c r="AW141" s="250">
        <f t="shared" si="897"/>
        <v>0</v>
      </c>
      <c r="AX141" s="238">
        <f t="shared" si="897"/>
        <v>0</v>
      </c>
      <c r="AY141" s="250">
        <f>AY143</f>
        <v>0</v>
      </c>
      <c r="AZ141" s="250">
        <f>AZ143</f>
        <v>0</v>
      </c>
      <c r="BA141" s="238">
        <f>BA143</f>
        <v>0</v>
      </c>
      <c r="BB141" s="239">
        <f>CK141+EG141+GC141+HZ141+JV141+MD141+NZ141+PV141+RR141+TN141</f>
        <v>0</v>
      </c>
      <c r="BC141" s="239">
        <f t="shared" si="450"/>
        <v>0</v>
      </c>
      <c r="BD141" s="238">
        <f>AZ141-DE141-FA141-GW141-IT141-KR141-MX141-OT141-QP141-SL141-UH141</f>
        <v>0</v>
      </c>
      <c r="BE141" s="240"/>
      <c r="BF141" s="241">
        <f t="shared" ref="BF141:BF177" si="898">BG141-O141</f>
        <v>0</v>
      </c>
      <c r="BG141" s="251">
        <f>SUM(BG142:BG143)</f>
        <v>0</v>
      </c>
      <c r="BH141" s="242"/>
      <c r="BI141" s="242"/>
      <c r="BJ141" s="241"/>
      <c r="BK141" s="251">
        <f>SUM(BK142:BK143)</f>
        <v>0</v>
      </c>
      <c r="BL141" s="251">
        <f>DI141+FE141+HB141+IX141+LF141+NB141+OX141+QT141+SP141</f>
        <v>0</v>
      </c>
      <c r="BM141" s="251">
        <f>SUM(BM142:BM143)</f>
        <v>0</v>
      </c>
      <c r="BN141" s="251">
        <f>SUM(BN142:BN143)</f>
        <v>0</v>
      </c>
      <c r="BO141" s="238">
        <f>SUM(BM141:BN141)</f>
        <v>0</v>
      </c>
      <c r="BP141" s="238">
        <f>SUM(BP142:BP143)</f>
        <v>0</v>
      </c>
      <c r="BQ141" s="238">
        <f>SUM(BQ142:BQ143)</f>
        <v>0</v>
      </c>
      <c r="BR141" s="238">
        <f>SUM(BR142:BR143)</f>
        <v>0</v>
      </c>
      <c r="BS141" s="238">
        <f>SUM(BS142:BS143)</f>
        <v>0</v>
      </c>
      <c r="BT141" s="238">
        <f>SUM(BP141-BQ141-BR141+BS141)</f>
        <v>0</v>
      </c>
      <c r="BU141" s="251">
        <f>SUM(BU142:BU143)</f>
        <v>0</v>
      </c>
      <c r="BV141" s="251">
        <f>SUM(BV142:BV143)</f>
        <v>0</v>
      </c>
      <c r="BW141" s="251">
        <f>SUM(BW142:BW143)</f>
        <v>0</v>
      </c>
      <c r="BX141" s="251">
        <f>SUM(BU141:BW141)</f>
        <v>0</v>
      </c>
      <c r="BY141" s="251">
        <f>SUM(BY142:BY143)</f>
        <v>0</v>
      </c>
      <c r="BZ141" s="251">
        <f>SUM(BZ142:BZ143)</f>
        <v>0</v>
      </c>
      <c r="CA141" s="251">
        <f>SUM(CA142:CA143)</f>
        <v>0</v>
      </c>
      <c r="CB141" s="251">
        <f>SUM(BY141:CA141)</f>
        <v>0</v>
      </c>
      <c r="CC141" s="251">
        <f>SUM(CC142:CC143)</f>
        <v>0</v>
      </c>
      <c r="CD141" s="251">
        <f>SUM(CD142:CD143)</f>
        <v>0</v>
      </c>
      <c r="CE141" s="251">
        <f>SUM(CE142:CE143)</f>
        <v>0</v>
      </c>
      <c r="CF141" s="238">
        <f t="shared" si="788"/>
        <v>0</v>
      </c>
      <c r="CG141" s="344"/>
      <c r="CH141" s="344"/>
      <c r="CI141" s="344"/>
      <c r="CJ141" s="344"/>
      <c r="CK141" s="238">
        <f t="shared" si="881"/>
        <v>0</v>
      </c>
      <c r="CL141" s="251">
        <f>SUM(CL142:CL143)</f>
        <v>0</v>
      </c>
      <c r="CM141" s="251">
        <f>SUM(CM142:CM143)</f>
        <v>0</v>
      </c>
      <c r="CN141" s="251">
        <f>SUM(CN142:CN143)</f>
        <v>0</v>
      </c>
      <c r="CO141" s="251">
        <f>SUM(CL141:CN141)</f>
        <v>0</v>
      </c>
      <c r="CP141" s="251">
        <f>SUM(CP142:CP143)</f>
        <v>0</v>
      </c>
      <c r="CQ141" s="251">
        <f>SUM(CQ142:CQ143)</f>
        <v>0</v>
      </c>
      <c r="CR141" s="251">
        <f>SUM(CR142:CR143)</f>
        <v>0</v>
      </c>
      <c r="CS141" s="251">
        <f>SUM(CP141:CR141)</f>
        <v>0</v>
      </c>
      <c r="CT141" s="251">
        <f>SUM(CT142:CT143)</f>
        <v>0</v>
      </c>
      <c r="CU141" s="251">
        <f>SUM(CU142:CU143)</f>
        <v>0</v>
      </c>
      <c r="CV141" s="251">
        <f>SUM(CV142:CV143)</f>
        <v>0</v>
      </c>
      <c r="CW141" s="238">
        <f>SUM(CT141:CV141)</f>
        <v>0</v>
      </c>
      <c r="CX141" s="344"/>
      <c r="CY141" s="251">
        <f>SUM(CY142:CY143)</f>
        <v>0</v>
      </c>
      <c r="CZ141" s="344"/>
      <c r="DA141" s="251">
        <f>SUM(CX141:CZ141)</f>
        <v>0</v>
      </c>
      <c r="DB141" s="238">
        <f t="shared" si="791"/>
        <v>0</v>
      </c>
      <c r="DC141" s="238">
        <f>BO141-BT141</f>
        <v>0</v>
      </c>
      <c r="DD141" s="238">
        <f>BT141-CK141</f>
        <v>0</v>
      </c>
      <c r="DE141" s="238">
        <f>CK141-DB141</f>
        <v>0</v>
      </c>
      <c r="DF141" s="238"/>
      <c r="DG141" s="243">
        <f t="shared" si="467"/>
        <v>0</v>
      </c>
      <c r="DH141" s="244"/>
      <c r="DI141" s="250">
        <f>SUM(DI142:DI143)</f>
        <v>0</v>
      </c>
      <c r="DJ141" s="250">
        <f>SUM(DJ142:DJ143)</f>
        <v>0</v>
      </c>
      <c r="DK141" s="250">
        <f>SUM(DI141:DJ141)</f>
        <v>0</v>
      </c>
      <c r="DL141" s="250">
        <f>SUM(DL142:DL143)</f>
        <v>0</v>
      </c>
      <c r="DM141" s="250">
        <f>SUM(DM142:DM143)</f>
        <v>0</v>
      </c>
      <c r="DN141" s="250">
        <f>SUM(DN142:DN143)</f>
        <v>0</v>
      </c>
      <c r="DO141" s="250">
        <f>SUM(DO142:DO143)</f>
        <v>0</v>
      </c>
      <c r="DP141" s="250">
        <f>SUM(DL141-DM141-DN141+DO141)</f>
        <v>0</v>
      </c>
      <c r="DQ141" s="250">
        <f>SUM(DQ142:DQ143)</f>
        <v>0</v>
      </c>
      <c r="DR141" s="250">
        <f>SUM(DR142:DR143)</f>
        <v>0</v>
      </c>
      <c r="DS141" s="250">
        <f>SUM(DS142:DS143)</f>
        <v>0</v>
      </c>
      <c r="DT141" s="250">
        <f>SUM(DQ141:DS141)</f>
        <v>0</v>
      </c>
      <c r="DU141" s="250">
        <f>SUM(DU142:DU143)</f>
        <v>0</v>
      </c>
      <c r="DV141" s="250">
        <f>SUM(DV142:DV143)</f>
        <v>0</v>
      </c>
      <c r="DW141" s="250">
        <f>SUM(DW142:DW143)</f>
        <v>0</v>
      </c>
      <c r="DX141" s="250">
        <f>SUM(DU141:DW141)</f>
        <v>0</v>
      </c>
      <c r="DY141" s="250">
        <f>SUM(DY142:DY143)</f>
        <v>0</v>
      </c>
      <c r="DZ141" s="250">
        <f>SUM(DZ142:DZ143)</f>
        <v>0</v>
      </c>
      <c r="EA141" s="250">
        <f>SUM(EA142:EA143)</f>
        <v>0</v>
      </c>
      <c r="EB141" s="238">
        <f>SUM(DY141:EA141)</f>
        <v>0</v>
      </c>
      <c r="EC141" s="250">
        <f>SUM(EC142:EC143)</f>
        <v>0</v>
      </c>
      <c r="ED141" s="250">
        <f>SUM(ED142:ED143)</f>
        <v>0</v>
      </c>
      <c r="EE141" s="250">
        <f>SUM(EE142:EE143)</f>
        <v>0</v>
      </c>
      <c r="EF141" s="250">
        <f>SUM(EC141:EE141)</f>
        <v>0</v>
      </c>
      <c r="EG141" s="259">
        <f>SUM(EF141,EB141,DX141,DT141)</f>
        <v>0</v>
      </c>
      <c r="EH141" s="250">
        <f>SUM(EH142:EH143)</f>
        <v>0</v>
      </c>
      <c r="EI141" s="250">
        <f>SUM(EI142:EI143)</f>
        <v>0</v>
      </c>
      <c r="EJ141" s="250">
        <f>SUM(EJ142:EJ143)</f>
        <v>0</v>
      </c>
      <c r="EK141" s="250">
        <f>SUM(EH141:EJ141)</f>
        <v>0</v>
      </c>
      <c r="EL141" s="250">
        <f>SUM(EL142:EL143)</f>
        <v>0</v>
      </c>
      <c r="EM141" s="250">
        <f>SUM(EM142:EM143)</f>
        <v>0</v>
      </c>
      <c r="EN141" s="250">
        <f>SUM(EN142:EN143)</f>
        <v>0</v>
      </c>
      <c r="EO141" s="250">
        <f>SUM(EL141:EN141)</f>
        <v>0</v>
      </c>
      <c r="EP141" s="250">
        <f>SUM(EP142:EP143)</f>
        <v>0</v>
      </c>
      <c r="EQ141" s="250">
        <f>SUM(EQ142:EQ143)</f>
        <v>0</v>
      </c>
      <c r="ER141" s="250">
        <f>SUM(ER142:ER143)</f>
        <v>0</v>
      </c>
      <c r="ES141" s="250">
        <f>SUM(EP141:ER141)</f>
        <v>0</v>
      </c>
      <c r="ET141" s="250">
        <f>SUM(ET142:ET143)</f>
        <v>0</v>
      </c>
      <c r="EU141" s="250">
        <f>SUM(EU142:EU143)</f>
        <v>0</v>
      </c>
      <c r="EV141" s="250">
        <f>SUM(EV142:EV143)</f>
        <v>0</v>
      </c>
      <c r="EW141" s="250">
        <f>SUM(EW142:EW143)</f>
        <v>0</v>
      </c>
      <c r="EX141" s="250">
        <f>SUM(EX142:EX143)</f>
        <v>0</v>
      </c>
      <c r="EY141" s="238">
        <f>DK141-DP141</f>
        <v>0</v>
      </c>
      <c r="EZ141" s="238">
        <f>DP141-EG141</f>
        <v>0</v>
      </c>
      <c r="FA141" s="238"/>
      <c r="FB141" s="238">
        <f>FB143</f>
        <v>0</v>
      </c>
      <c r="FC141" s="246">
        <f t="shared" si="474"/>
        <v>0</v>
      </c>
      <c r="FD141" s="244"/>
      <c r="FE141" s="250">
        <f>SUM(FE142:FE143)</f>
        <v>0</v>
      </c>
      <c r="FF141" s="250">
        <f>SUM(FF142:FF143)</f>
        <v>0</v>
      </c>
      <c r="FG141" s="250">
        <f>SUM(FE141:FF141)</f>
        <v>0</v>
      </c>
      <c r="FH141" s="250">
        <f>SUM(FH142:FH143)</f>
        <v>0</v>
      </c>
      <c r="FI141" s="250">
        <f>SUM(FI142:FI143)</f>
        <v>0</v>
      </c>
      <c r="FJ141" s="250">
        <f>SUM(FJ142:FJ143)</f>
        <v>0</v>
      </c>
      <c r="FK141" s="250">
        <f>SUM(FK142:FK143)</f>
        <v>0</v>
      </c>
      <c r="FL141" s="250">
        <f>SUM(FH141-FI141-FJ141+FK141)</f>
        <v>0</v>
      </c>
      <c r="FM141" s="250">
        <f>SUM(FM142:FM143)</f>
        <v>0</v>
      </c>
      <c r="FN141" s="250">
        <f>SUM(FN142:FN143)</f>
        <v>0</v>
      </c>
      <c r="FO141" s="250">
        <f>SUM(FO142:FO143)</f>
        <v>0</v>
      </c>
      <c r="FP141" s="250">
        <f>SUM(FM141:FO141)</f>
        <v>0</v>
      </c>
      <c r="FQ141" s="250">
        <f>SUM(FQ142:FQ143)</f>
        <v>0</v>
      </c>
      <c r="FR141" s="250">
        <f>SUM(FR142:FR143)</f>
        <v>0</v>
      </c>
      <c r="FS141" s="250">
        <f>SUM(FS142:FS143)</f>
        <v>0</v>
      </c>
      <c r="FT141" s="250">
        <f>SUM(FQ141:FS141)</f>
        <v>0</v>
      </c>
      <c r="FU141" s="250">
        <f>SUM(FU142:FU143)</f>
        <v>0</v>
      </c>
      <c r="FV141" s="250">
        <f>SUM(FV142:FV143)</f>
        <v>0</v>
      </c>
      <c r="FW141" s="250">
        <f>SUM(FW142:FW143)</f>
        <v>0</v>
      </c>
      <c r="FX141" s="238">
        <f>SUM(FU141:FW141)</f>
        <v>0</v>
      </c>
      <c r="FY141" s="250">
        <f>SUM(FY142:FY143)</f>
        <v>0</v>
      </c>
      <c r="FZ141" s="250">
        <f>SUM(FZ142:FZ143)</f>
        <v>0</v>
      </c>
      <c r="GA141" s="250">
        <f>SUM(GA142:GA143)</f>
        <v>0</v>
      </c>
      <c r="GB141" s="250">
        <f>SUM(FY141:GA141)</f>
        <v>0</v>
      </c>
      <c r="GC141" s="259">
        <f>SUM(GB141,FX141,FT141,FP141)</f>
        <v>0</v>
      </c>
      <c r="GD141" s="250">
        <f>SUM(GD142:GD143)</f>
        <v>0</v>
      </c>
      <c r="GE141" s="250">
        <f>SUM(GE142:GE143)</f>
        <v>0</v>
      </c>
      <c r="GF141" s="250">
        <f>SUM(GF142:GF143)</f>
        <v>0</v>
      </c>
      <c r="GG141" s="250">
        <f>SUM(GD141:GF141)</f>
        <v>0</v>
      </c>
      <c r="GH141" s="250">
        <f>SUM(GH142:GH143)</f>
        <v>0</v>
      </c>
      <c r="GI141" s="250">
        <f>SUM(GI142:GI143)</f>
        <v>0</v>
      </c>
      <c r="GJ141" s="250">
        <f>SUM(GJ142:GJ143)</f>
        <v>0</v>
      </c>
      <c r="GK141" s="250">
        <f>SUM(GH141:GJ141)</f>
        <v>0</v>
      </c>
      <c r="GL141" s="250">
        <f>SUM(GL142:GL143)</f>
        <v>0</v>
      </c>
      <c r="GM141" s="250">
        <f>SUM(GM142:GM143)</f>
        <v>0</v>
      </c>
      <c r="GN141" s="250">
        <f>SUM(GN142:GN143)</f>
        <v>0</v>
      </c>
      <c r="GO141" s="250">
        <f>SUM(GL141:GN141)</f>
        <v>0</v>
      </c>
      <c r="GP141" s="250">
        <f>SUM(GP142:GP143)</f>
        <v>0</v>
      </c>
      <c r="GQ141" s="250">
        <f>SUM(GQ142:GQ143)</f>
        <v>0</v>
      </c>
      <c r="GR141" s="250">
        <f>SUM(GR142:GR143)</f>
        <v>0</v>
      </c>
      <c r="GS141" s="250">
        <f>SUM(GP141:GR141)</f>
        <v>0</v>
      </c>
      <c r="GT141" s="253">
        <f>SUM(GS141,GO141,GK141,GG141,GC141,FX141)</f>
        <v>0</v>
      </c>
      <c r="GU141" s="238">
        <f>FG141-FL141</f>
        <v>0</v>
      </c>
      <c r="GV141" s="238">
        <f>FL141-GC141</f>
        <v>0</v>
      </c>
      <c r="GW141" s="238">
        <f>GC141-GT141</f>
        <v>0</v>
      </c>
      <c r="GX141" s="238"/>
      <c r="GY141" s="246">
        <f t="shared" si="480"/>
        <v>0</v>
      </c>
      <c r="GZ141" s="244"/>
      <c r="HA141" s="244"/>
      <c r="HB141" s="250">
        <f>SUM(HB142:HB143)</f>
        <v>0</v>
      </c>
      <c r="HC141" s="250">
        <f>SUM(HC142:HC143)</f>
        <v>0</v>
      </c>
      <c r="HD141" s="250">
        <f>SUM(HB141:HC141)</f>
        <v>0</v>
      </c>
      <c r="HE141" s="250">
        <f>SUM(HE142:HE143)</f>
        <v>0</v>
      </c>
      <c r="HF141" s="250">
        <f>SUM(HF142:HF143)</f>
        <v>0</v>
      </c>
      <c r="HG141" s="250">
        <f>SUM(HG142:HG143)</f>
        <v>0</v>
      </c>
      <c r="HH141" s="250">
        <f>SUM(HH142:HH143)</f>
        <v>0</v>
      </c>
      <c r="HI141" s="238">
        <f>SUM(HE141-HF141-HG141+HH141)</f>
        <v>0</v>
      </c>
      <c r="HJ141" s="250">
        <f>SUM(HJ142:HJ143)</f>
        <v>0</v>
      </c>
      <c r="HK141" s="250">
        <f>SUM(HK142:HK143)</f>
        <v>0</v>
      </c>
      <c r="HL141" s="250">
        <f>SUM(HL142:HL143)</f>
        <v>0</v>
      </c>
      <c r="HM141" s="250">
        <f>SUM(HJ141:HL141)</f>
        <v>0</v>
      </c>
      <c r="HN141" s="250">
        <f>SUM(HN142:HN143)</f>
        <v>0</v>
      </c>
      <c r="HO141" s="250">
        <f>SUM(HO142:HO143)</f>
        <v>0</v>
      </c>
      <c r="HP141" s="250">
        <f>SUM(HP142:HP143)</f>
        <v>0</v>
      </c>
      <c r="HQ141" s="250">
        <f>SUM(HN141:HP141)</f>
        <v>0</v>
      </c>
      <c r="HR141" s="250">
        <f>SUM(HR142:HR143)</f>
        <v>0</v>
      </c>
      <c r="HS141" s="250">
        <f>SUM(HS142:HS143)</f>
        <v>0</v>
      </c>
      <c r="HT141" s="250">
        <f>SUM(HT142:HT143)</f>
        <v>0</v>
      </c>
      <c r="HU141" s="238">
        <f>SUM(HR141:HT141)</f>
        <v>0</v>
      </c>
      <c r="HV141" s="250">
        <f>SUM(HV142:HV143)</f>
        <v>0</v>
      </c>
      <c r="HW141" s="250">
        <f>SUM(HW142:HW143)</f>
        <v>0</v>
      </c>
      <c r="HX141" s="250">
        <f>SUM(HX142:HX143)</f>
        <v>0</v>
      </c>
      <c r="HY141" s="250">
        <f>SUM(HV141:HX141)</f>
        <v>0</v>
      </c>
      <c r="HZ141" s="259">
        <f>SUM(HY141,HU141,HQ141,HM141)</f>
        <v>0</v>
      </c>
      <c r="IA141" s="250">
        <f>SUM(IA142:IA143)</f>
        <v>0</v>
      </c>
      <c r="IB141" s="250">
        <f>SUM(IB142:IB143)</f>
        <v>0</v>
      </c>
      <c r="IC141" s="250">
        <f>SUM(IC142:IC143)</f>
        <v>0</v>
      </c>
      <c r="ID141" s="250">
        <f>SUM(IA141:IC141)</f>
        <v>0</v>
      </c>
      <c r="IE141" s="250">
        <f>SUM(IE142:IE143)</f>
        <v>0</v>
      </c>
      <c r="IF141" s="250">
        <f>SUM(IF142:IF143)</f>
        <v>0</v>
      </c>
      <c r="IG141" s="250">
        <f>SUM(IG142:IG143)</f>
        <v>0</v>
      </c>
      <c r="IH141" s="250">
        <f>SUM(IE141:IG141)</f>
        <v>0</v>
      </c>
      <c r="II141" s="250">
        <f>SUM(II142:II143)</f>
        <v>0</v>
      </c>
      <c r="IJ141" s="250">
        <f>SUM(IJ142:IJ143)</f>
        <v>0</v>
      </c>
      <c r="IK141" s="250">
        <f>SUM(IK142:IK143)</f>
        <v>0</v>
      </c>
      <c r="IL141" s="250">
        <f>SUM(II141:IK141)</f>
        <v>0</v>
      </c>
      <c r="IM141" s="250">
        <f>SUM(IM142:IM143)</f>
        <v>0</v>
      </c>
      <c r="IN141" s="250">
        <f>SUM(IN142:IN143)</f>
        <v>0</v>
      </c>
      <c r="IO141" s="250">
        <f>SUM(IO142:IO143)</f>
        <v>0</v>
      </c>
      <c r="IP141" s="250">
        <f>SUM(IM141:IO141)</f>
        <v>0</v>
      </c>
      <c r="IQ141" s="260">
        <f>ID141+IH141+IL141+IP141</f>
        <v>0</v>
      </c>
      <c r="IR141" s="238">
        <f>HD141-HI141</f>
        <v>0</v>
      </c>
      <c r="IS141" s="238">
        <f>HI141-HZ141</f>
        <v>0</v>
      </c>
      <c r="IT141" s="238">
        <f>HZ141-IQ141</f>
        <v>0</v>
      </c>
      <c r="IU141" s="238"/>
      <c r="IV141" s="246">
        <f t="shared" si="510"/>
        <v>0</v>
      </c>
      <c r="IW141" s="244"/>
      <c r="IX141" s="254">
        <f>SUM(IX142:IX143)</f>
        <v>0</v>
      </c>
      <c r="IY141" s="254">
        <f>SUM(IY142:IY143)</f>
        <v>0</v>
      </c>
      <c r="IZ141" s="254">
        <f>SUM(IX141:IY141)</f>
        <v>0</v>
      </c>
      <c r="JA141" s="254">
        <f>SUM(JA142:JA143)</f>
        <v>0</v>
      </c>
      <c r="JB141" s="254">
        <f>SUM(JB142:JB143)</f>
        <v>0</v>
      </c>
      <c r="JC141" s="254">
        <f>SUM(JC142:JC143)</f>
        <v>0</v>
      </c>
      <c r="JD141" s="254">
        <f>SUM(JD142:JD143)</f>
        <v>0</v>
      </c>
      <c r="JE141" s="254">
        <f>SUM(JA141-JB141-JC141+JD141)</f>
        <v>0</v>
      </c>
      <c r="JF141" s="254">
        <f>SUM(JF142:JF143)</f>
        <v>0</v>
      </c>
      <c r="JG141" s="254">
        <f>SUM(JG142:JG143)</f>
        <v>0</v>
      </c>
      <c r="JH141" s="254">
        <f>SUM(JH142:JH143)</f>
        <v>0</v>
      </c>
      <c r="JI141" s="254">
        <f>SUM(JF141:JH141)</f>
        <v>0</v>
      </c>
      <c r="JJ141" s="254">
        <f>SUM(JJ142:JJ143)</f>
        <v>0</v>
      </c>
      <c r="JK141" s="254">
        <f>SUM(JK142:JK143)</f>
        <v>0</v>
      </c>
      <c r="JL141" s="254">
        <f>SUM(JL142:JL143)</f>
        <v>0</v>
      </c>
      <c r="JM141" s="254">
        <f>SUM(JJ141:JL141)</f>
        <v>0</v>
      </c>
      <c r="JN141" s="254">
        <f>SUM(JN142:JN143)</f>
        <v>0</v>
      </c>
      <c r="JO141" s="254">
        <f>SUM(JO142:JO143)</f>
        <v>0</v>
      </c>
      <c r="JP141" s="254">
        <f>SUM(JP142:JP143)</f>
        <v>0</v>
      </c>
      <c r="JQ141" s="247">
        <f>SUM(JN141:JP141)</f>
        <v>0</v>
      </c>
      <c r="JR141" s="254">
        <f>SUM(JR142:JR143)</f>
        <v>0</v>
      </c>
      <c r="JS141" s="254">
        <f>SUM(JS142:JS143)</f>
        <v>0</v>
      </c>
      <c r="JT141" s="254">
        <f>SUM(JT142:JT143)</f>
        <v>0</v>
      </c>
      <c r="JU141" s="254">
        <f>SUM(JR141:JT141)</f>
        <v>0</v>
      </c>
      <c r="JV141" s="261">
        <f>SUM(JU141,JQ141,JM141,JI141)</f>
        <v>0</v>
      </c>
      <c r="JW141" s="558">
        <f>SUM(JW142:JW143)</f>
        <v>0</v>
      </c>
      <c r="JX141" s="588"/>
      <c r="JY141" s="589"/>
      <c r="JZ141" s="571">
        <f>SUM(JZ142:JZ143)</f>
        <v>0</v>
      </c>
      <c r="KA141" s="254">
        <f>SUM(KA142:KA143)</f>
        <v>0</v>
      </c>
      <c r="KB141" s="254">
        <f>SUM(JW141:KA141)</f>
        <v>0</v>
      </c>
      <c r="KC141" s="254"/>
      <c r="KD141" s="254"/>
      <c r="KE141" s="254"/>
      <c r="KF141" s="254">
        <f>SUM(KC141:KE141)</f>
        <v>0</v>
      </c>
      <c r="KG141" s="254">
        <f>SUM(KG142:KG143)</f>
        <v>0</v>
      </c>
      <c r="KH141" s="254">
        <f>SUM(KH142:KH143)</f>
        <v>0</v>
      </c>
      <c r="KI141" s="254">
        <f>SUM(KI142:KI143)</f>
        <v>0</v>
      </c>
      <c r="KJ141" s="254">
        <f>SUM(KG141:KI141)</f>
        <v>0</v>
      </c>
      <c r="KK141" s="254">
        <f>SUM(KK142:KK143)</f>
        <v>0</v>
      </c>
      <c r="KL141" s="254">
        <f>SUM(KL142:KL143)</f>
        <v>0</v>
      </c>
      <c r="KM141" s="254">
        <f>SUM(KM142:KM143)</f>
        <v>0</v>
      </c>
      <c r="KN141" s="254">
        <f>SUM(KK141:KM141)</f>
        <v>0</v>
      </c>
      <c r="KO141" s="256">
        <f>SUM(KO143)</f>
        <v>0</v>
      </c>
      <c r="KP141" s="247">
        <f>IZ141-JE141</f>
        <v>0</v>
      </c>
      <c r="KQ141" s="247">
        <f>JE141-JV141</f>
        <v>0</v>
      </c>
      <c r="KR141" s="247">
        <f>JV141-KO141</f>
        <v>0</v>
      </c>
      <c r="KS141" s="248"/>
      <c r="KT141" s="211">
        <f>JV141-KO141</f>
        <v>0</v>
      </c>
      <c r="KU141" s="211"/>
      <c r="KV141" s="211"/>
      <c r="KW141" s="211"/>
      <c r="KX141" s="211"/>
      <c r="KY141" s="211"/>
      <c r="KZ141" s="211"/>
      <c r="LA141" s="211"/>
      <c r="LB141" s="211"/>
      <c r="LC141" s="211"/>
      <c r="LD141" s="211"/>
      <c r="LF141" s="190">
        <f>SUM(LF142:LF143)</f>
        <v>0</v>
      </c>
      <c r="LG141" s="190">
        <f>SUM(LG142:LG143)</f>
        <v>0</v>
      </c>
      <c r="LH141" s="190">
        <f>SUM(LF141:LG141)</f>
        <v>0</v>
      </c>
      <c r="LI141" s="190">
        <f>SUM(LI142:LI143)</f>
        <v>0</v>
      </c>
      <c r="LJ141" s="190">
        <f>SUM(LJ142:LJ143)</f>
        <v>0</v>
      </c>
      <c r="LK141" s="190">
        <f>SUM(LK142:LK143)</f>
        <v>0</v>
      </c>
      <c r="LL141" s="190">
        <f>SUM(LL142:LL143)</f>
        <v>0</v>
      </c>
      <c r="LM141" s="190">
        <f>SUM(LI141-LJ141-LK141+LL141)</f>
        <v>0</v>
      </c>
      <c r="LN141" s="190">
        <f>SUM(LN142:LN143)</f>
        <v>0</v>
      </c>
      <c r="LO141" s="190">
        <f>SUM(LO142:LO143)</f>
        <v>0</v>
      </c>
      <c r="LP141" s="190">
        <f>SUM(LP142:LP143)</f>
        <v>0</v>
      </c>
      <c r="LQ141" s="190">
        <f>SUM(LN141:LP141)</f>
        <v>0</v>
      </c>
      <c r="LR141" s="190">
        <f t="shared" ref="LR141:LX141" si="899">SUM(LR142:LR143)</f>
        <v>0</v>
      </c>
      <c r="LS141" s="190">
        <f t="shared" si="899"/>
        <v>0</v>
      </c>
      <c r="LT141" s="190">
        <f t="shared" si="899"/>
        <v>0</v>
      </c>
      <c r="LU141" s="190">
        <f t="shared" si="899"/>
        <v>0</v>
      </c>
      <c r="LV141" s="190">
        <f t="shared" si="899"/>
        <v>0</v>
      </c>
      <c r="LW141" s="190">
        <f t="shared" si="899"/>
        <v>0</v>
      </c>
      <c r="LX141" s="190">
        <f t="shared" si="899"/>
        <v>0</v>
      </c>
      <c r="LY141" s="17">
        <f>SUM(LV141:LX141)</f>
        <v>0</v>
      </c>
      <c r="LZ141" s="190">
        <f>SUM(LZ142:LZ143)</f>
        <v>0</v>
      </c>
      <c r="MA141" s="190">
        <f>SUM(MA142:MA143)</f>
        <v>0</v>
      </c>
      <c r="MB141" s="190">
        <f>SUM(MB142:MB143)</f>
        <v>0</v>
      </c>
      <c r="MC141" s="190">
        <f>SUM(LZ141:MB141)</f>
        <v>0</v>
      </c>
      <c r="MD141" s="127">
        <f>SUM(MC141,LY141,LU141,LQ141)</f>
        <v>0</v>
      </c>
      <c r="ME141" s="190">
        <f>SUM(ME142:ME143)</f>
        <v>0</v>
      </c>
      <c r="MF141" s="190">
        <f>SUM(MF142:MF143)</f>
        <v>0</v>
      </c>
      <c r="MG141" s="190">
        <f>SUM(MG142:MG143)</f>
        <v>0</v>
      </c>
      <c r="MH141" s="190">
        <f>SUM(ME141:MG141)</f>
        <v>0</v>
      </c>
      <c r="MI141" s="190">
        <f t="shared" ref="MI141:MO141" si="900">SUM(MI142:MI143)</f>
        <v>0</v>
      </c>
      <c r="MJ141" s="190">
        <f t="shared" si="900"/>
        <v>0</v>
      </c>
      <c r="MK141" s="190">
        <f t="shared" si="900"/>
        <v>0</v>
      </c>
      <c r="ML141" s="190">
        <f t="shared" si="900"/>
        <v>0</v>
      </c>
      <c r="MM141" s="190">
        <f t="shared" si="900"/>
        <v>0</v>
      </c>
      <c r="MN141" s="190">
        <f t="shared" si="900"/>
        <v>0</v>
      </c>
      <c r="MO141" s="190">
        <f t="shared" si="900"/>
        <v>0</v>
      </c>
      <c r="MP141" s="17">
        <f>SUM(MM141:MO141)</f>
        <v>0</v>
      </c>
      <c r="MQ141" s="190">
        <f>SUM(MQ142:MQ143)</f>
        <v>0</v>
      </c>
      <c r="MR141" s="190">
        <f>SUM(MR142:MR143)</f>
        <v>0</v>
      </c>
      <c r="MS141" s="190">
        <f>SUM(MS142:MS143)</f>
        <v>0</v>
      </c>
      <c r="MT141" s="190">
        <f>SUM(MQ141:MS141)</f>
        <v>0</v>
      </c>
      <c r="MU141" s="127">
        <f>SUM(MT141,MP141,ML141,MH141)</f>
        <v>0</v>
      </c>
      <c r="MV141" s="17">
        <f>LH141-LM141</f>
        <v>0</v>
      </c>
      <c r="MW141" s="17">
        <f>LM141-MD141</f>
        <v>0</v>
      </c>
      <c r="MX141" s="17"/>
      <c r="MY141" s="17">
        <f>MY143</f>
        <v>0</v>
      </c>
      <c r="MZ141" s="115">
        <f t="shared" si="485"/>
        <v>0</v>
      </c>
      <c r="NB141" s="190">
        <f>SUM(NB142:NB143)</f>
        <v>0</v>
      </c>
      <c r="NC141" s="190">
        <f>SUM(NC142:NC143)</f>
        <v>0</v>
      </c>
      <c r="ND141" s="190">
        <f>SUM(NB141:NC141)</f>
        <v>0</v>
      </c>
      <c r="NE141" s="190">
        <f>SUM(NE142:NE143)</f>
        <v>0</v>
      </c>
      <c r="NF141" s="190">
        <f>SUM(NF142:NF143)</f>
        <v>0</v>
      </c>
      <c r="NG141" s="190">
        <f>SUM(NG142:NG143)</f>
        <v>0</v>
      </c>
      <c r="NH141" s="190">
        <f>SUM(NH142:NH143)</f>
        <v>0</v>
      </c>
      <c r="NI141" s="190">
        <f>SUM(NE141-NF141-NG141+NH141)</f>
        <v>0</v>
      </c>
      <c r="NJ141" s="190">
        <f>SUM(NJ142:NJ143)</f>
        <v>0</v>
      </c>
      <c r="NK141" s="190">
        <f>SUM(NK142:NK143)</f>
        <v>0</v>
      </c>
      <c r="NL141" s="190">
        <f>SUM(NL142:NL143)</f>
        <v>0</v>
      </c>
      <c r="NM141" s="190">
        <f>SUM(NJ141:NL141)</f>
        <v>0</v>
      </c>
      <c r="NN141" s="190">
        <f>SUM(NN142:NN143)</f>
        <v>0</v>
      </c>
      <c r="NO141" s="190">
        <f>SUM(NO142:NO143)</f>
        <v>0</v>
      </c>
      <c r="NP141" s="190">
        <f>SUM(NP142:NP143)</f>
        <v>0</v>
      </c>
      <c r="NQ141" s="190">
        <f>SUM(NN141:NP141)</f>
        <v>0</v>
      </c>
      <c r="NR141" s="190">
        <f>SUM(NR142:NR143)</f>
        <v>0</v>
      </c>
      <c r="NS141" s="190">
        <f>SUM(NS142:NS143)</f>
        <v>0</v>
      </c>
      <c r="NT141" s="190">
        <f>SUM(NT142:NT143)</f>
        <v>0</v>
      </c>
      <c r="NU141" s="17">
        <f>SUM(NR141:NT141)</f>
        <v>0</v>
      </c>
      <c r="NV141" s="190">
        <f>SUM(NV142:NV143)</f>
        <v>0</v>
      </c>
      <c r="NW141" s="190">
        <f>SUM(NW142:NW143)</f>
        <v>0</v>
      </c>
      <c r="NX141" s="190">
        <f>SUM(NX142:NX143)</f>
        <v>0</v>
      </c>
      <c r="NY141" s="190">
        <f>SUM(NV141:NX141)</f>
        <v>0</v>
      </c>
      <c r="NZ141" s="127">
        <f>SUM(NY141,NU141,NQ141,NM141)</f>
        <v>0</v>
      </c>
      <c r="OA141" s="190">
        <f>SUM(OA142:OA143)</f>
        <v>0</v>
      </c>
      <c r="OB141" s="190">
        <f>SUM(OB142:OB143)</f>
        <v>0</v>
      </c>
      <c r="OC141" s="190">
        <f>SUM(OC142:OC143)</f>
        <v>0</v>
      </c>
      <c r="OD141" s="190">
        <f>SUM(OA141:OC141)</f>
        <v>0</v>
      </c>
      <c r="OE141" s="190">
        <f>SUM(OE142:OE143)</f>
        <v>0</v>
      </c>
      <c r="OF141" s="190">
        <f>SUM(OF142:OF143)</f>
        <v>0</v>
      </c>
      <c r="OG141" s="190">
        <f>SUM(OG142:OG143)</f>
        <v>0</v>
      </c>
      <c r="OH141" s="190">
        <f>SUM(OE141:OG141)</f>
        <v>0</v>
      </c>
      <c r="OI141" s="190">
        <f>SUM(OI142:OI143)</f>
        <v>0</v>
      </c>
      <c r="OJ141" s="190">
        <f>SUM(OJ142:OJ143)</f>
        <v>0</v>
      </c>
      <c r="OK141" s="190">
        <f>SUM(OK142:OK143)</f>
        <v>0</v>
      </c>
      <c r="OL141" s="190">
        <f>SUM(OI141:OK141)</f>
        <v>0</v>
      </c>
      <c r="OM141" s="190">
        <f>SUM(OM142:OM143)</f>
        <v>0</v>
      </c>
      <c r="ON141" s="190">
        <f>SUM(ON142:ON143)</f>
        <v>0</v>
      </c>
      <c r="OO141" s="190">
        <f>SUM(OO142:OO143)</f>
        <v>0</v>
      </c>
      <c r="OP141" s="190">
        <f>SUM(OM141:OO141)</f>
        <v>0</v>
      </c>
      <c r="OQ141" s="137">
        <f>SUM(OP141,OL141,OH141,OD141,NZ141,NU141)</f>
        <v>0</v>
      </c>
      <c r="OR141" s="17">
        <f>ND141-NI141</f>
        <v>0</v>
      </c>
      <c r="OS141" s="17">
        <f>NI141-NZ141</f>
        <v>0</v>
      </c>
      <c r="OT141" s="17">
        <f>NZ141-OQ141</f>
        <v>0</v>
      </c>
      <c r="OU141" s="17"/>
      <c r="OV141" s="115">
        <f t="shared" si="515"/>
        <v>0</v>
      </c>
      <c r="OX141" s="190">
        <f>SUM(OX142:OX143)</f>
        <v>0</v>
      </c>
      <c r="OY141" s="190">
        <f>SUM(OY142:OY143)</f>
        <v>0</v>
      </c>
      <c r="OZ141" s="190">
        <f>SUM(OX141:OY141)</f>
        <v>0</v>
      </c>
      <c r="PA141" s="190">
        <f>SUM(PA142:PA143)</f>
        <v>0</v>
      </c>
      <c r="PB141" s="190">
        <f>SUM(PB142:PB143)</f>
        <v>0</v>
      </c>
      <c r="PC141" s="190">
        <f>SUM(PC142:PC143)</f>
        <v>0</v>
      </c>
      <c r="PD141" s="190">
        <f>SUM(PD142:PD143)</f>
        <v>0</v>
      </c>
      <c r="PE141" s="190">
        <f>SUM(PA141-PB141-PC141+PD141)</f>
        <v>0</v>
      </c>
      <c r="PF141" s="190">
        <f>SUM(PF142:PF143)</f>
        <v>0</v>
      </c>
      <c r="PG141" s="190">
        <f>SUM(PG142:PG143)</f>
        <v>0</v>
      </c>
      <c r="PH141" s="190">
        <f>SUM(PH142:PH143)</f>
        <v>0</v>
      </c>
      <c r="PI141" s="190">
        <f>SUM(PF141:PH141)</f>
        <v>0</v>
      </c>
      <c r="PJ141" s="190">
        <f>SUM(PJ142:PJ143)</f>
        <v>0</v>
      </c>
      <c r="PK141" s="190">
        <f>SUM(PK142:PK143)</f>
        <v>0</v>
      </c>
      <c r="PL141" s="190">
        <f>SUM(PL142:PL143)</f>
        <v>0</v>
      </c>
      <c r="PM141" s="190">
        <f>SUM(PJ141:PL141)</f>
        <v>0</v>
      </c>
      <c r="PN141" s="190">
        <f>SUM(PN142:PN143)</f>
        <v>0</v>
      </c>
      <c r="PO141" s="190">
        <f>SUM(PO142:PO143)</f>
        <v>0</v>
      </c>
      <c r="PP141" s="190">
        <f>SUM(PP142:PP143)</f>
        <v>0</v>
      </c>
      <c r="PQ141" s="17">
        <f>SUM(PN141:PP141)</f>
        <v>0</v>
      </c>
      <c r="PR141" s="190">
        <f>SUM(PR142:PR143)</f>
        <v>0</v>
      </c>
      <c r="PS141" s="190">
        <f>SUM(PS142:PS143)</f>
        <v>0</v>
      </c>
      <c r="PT141" s="190">
        <f>SUM(PT142:PT143)</f>
        <v>0</v>
      </c>
      <c r="PU141" s="190">
        <f>SUM(PR141:PT141)</f>
        <v>0</v>
      </c>
      <c r="PV141" s="127">
        <f>SUM(PU141,PQ141,PM141,PI141)</f>
        <v>0</v>
      </c>
      <c r="PW141" s="190">
        <f>SUM(PW142:PW143)</f>
        <v>0</v>
      </c>
      <c r="PX141" s="190">
        <f>SUM(PX142:PX143)</f>
        <v>0</v>
      </c>
      <c r="PY141" s="190">
        <f>SUM(PY142:PY143)</f>
        <v>0</v>
      </c>
      <c r="PZ141" s="190">
        <f>SUM(PW141:PY141)</f>
        <v>0</v>
      </c>
      <c r="QA141" s="190">
        <f>SUM(QA142:QA143)</f>
        <v>0</v>
      </c>
      <c r="QB141" s="190">
        <f>SUM(QB142:QB143)</f>
        <v>0</v>
      </c>
      <c r="QC141" s="190">
        <f>SUM(QC142:QC143)</f>
        <v>0</v>
      </c>
      <c r="QD141" s="190">
        <f>SUM(QA141:QC141)</f>
        <v>0</v>
      </c>
      <c r="QE141" s="190">
        <f>SUM(QE142:QE143)</f>
        <v>0</v>
      </c>
      <c r="QF141" s="190">
        <f>SUM(QF142:QF143)</f>
        <v>0</v>
      </c>
      <c r="QG141" s="190">
        <f>SUM(QG142:QG143)</f>
        <v>0</v>
      </c>
      <c r="QH141" s="190">
        <f>SUM(QE141:QG141)</f>
        <v>0</v>
      </c>
      <c r="QI141" s="190">
        <f>SUM(QI142:QI143)</f>
        <v>0</v>
      </c>
      <c r="QJ141" s="190">
        <f>SUM(QJ142:QJ143)</f>
        <v>0</v>
      </c>
      <c r="QK141" s="190">
        <f>SUM(QK142:QK143)</f>
        <v>0</v>
      </c>
      <c r="QL141" s="190">
        <f>SUM(QI141:QK141)</f>
        <v>0</v>
      </c>
      <c r="QM141" s="137">
        <f>SUM(QL141,QH141,QD141,PZ141,PV141,PQ141)</f>
        <v>0</v>
      </c>
      <c r="QN141" s="17">
        <f>OZ141-PE141</f>
        <v>0</v>
      </c>
      <c r="QO141" s="17">
        <f>PE141-PV141</f>
        <v>0</v>
      </c>
      <c r="QP141" s="17">
        <f>PV141-QM141</f>
        <v>0</v>
      </c>
      <c r="QQ141" s="17"/>
      <c r="QR141" s="115">
        <f t="shared" si="486"/>
        <v>0</v>
      </c>
      <c r="QT141" s="190">
        <f>SUM(QT142:QT143)</f>
        <v>0</v>
      </c>
      <c r="QU141" s="190">
        <f>SUM(QU142:QU143)</f>
        <v>0</v>
      </c>
      <c r="QV141" s="190">
        <f>SUM(QT141:QU141)</f>
        <v>0</v>
      </c>
      <c r="QW141" s="190">
        <f>SUM(QW142:QW143)</f>
        <v>0</v>
      </c>
      <c r="QX141" s="190">
        <f>SUM(QX142:QX143)</f>
        <v>0</v>
      </c>
      <c r="QY141" s="190">
        <f>SUM(QY142:QY143)</f>
        <v>0</v>
      </c>
      <c r="QZ141" s="190">
        <f>SUM(QZ142:QZ143)</f>
        <v>0</v>
      </c>
      <c r="RA141" s="190">
        <f>SUM(QW141-QX141-QY141+QZ141)</f>
        <v>0</v>
      </c>
      <c r="RB141" s="190">
        <f>SUM(RB142:RB143)</f>
        <v>0</v>
      </c>
      <c r="RC141" s="190">
        <f>SUM(RC142:RC143)</f>
        <v>0</v>
      </c>
      <c r="RD141" s="190">
        <f>SUM(RD142:RD143)</f>
        <v>0</v>
      </c>
      <c r="RE141" s="190">
        <f>SUM(RB141:RD141)</f>
        <v>0</v>
      </c>
      <c r="RF141" s="190">
        <f>SUM(RF142:RF143)</f>
        <v>0</v>
      </c>
      <c r="RG141" s="190">
        <f>SUM(RG142:RG143)</f>
        <v>0</v>
      </c>
      <c r="RH141" s="190">
        <f>SUM(RH142:RH143)</f>
        <v>0</v>
      </c>
      <c r="RI141" s="190">
        <f>SUM(RF141:RH141)</f>
        <v>0</v>
      </c>
      <c r="RJ141" s="190">
        <f>SUM(RJ142:RJ143)</f>
        <v>0</v>
      </c>
      <c r="RK141" s="190">
        <f>SUM(RK142:RK143)</f>
        <v>0</v>
      </c>
      <c r="RL141" s="190">
        <f>SUM(RL142:RL143)</f>
        <v>0</v>
      </c>
      <c r="RM141" s="17">
        <f>SUM(RJ141:RL141)</f>
        <v>0</v>
      </c>
      <c r="RN141" s="190">
        <f>SUM(RN142:RN143)</f>
        <v>0</v>
      </c>
      <c r="RO141" s="190">
        <f>SUM(RO142:RO143)</f>
        <v>0</v>
      </c>
      <c r="RP141" s="190">
        <f>SUM(RP142:RP143)</f>
        <v>0</v>
      </c>
      <c r="RQ141" s="190">
        <f>SUM(RN141:RP141)</f>
        <v>0</v>
      </c>
      <c r="RR141" s="127">
        <f>SUM(RQ141,RM141,RI141,RE141)</f>
        <v>0</v>
      </c>
      <c r="RS141" s="190">
        <f>SUM(RS142:RS143)</f>
        <v>0</v>
      </c>
      <c r="RT141" s="190">
        <f>SUM(RT142:RT143)</f>
        <v>0</v>
      </c>
      <c r="RU141" s="190">
        <f>SUM(RU142:RU143)</f>
        <v>0</v>
      </c>
      <c r="RV141" s="190">
        <f>SUM(RS141:RU141)</f>
        <v>0</v>
      </c>
      <c r="RW141" s="190">
        <f>SUM(RW142:RW143)</f>
        <v>0</v>
      </c>
      <c r="RX141" s="190">
        <f>SUM(RX142:RX143)</f>
        <v>0</v>
      </c>
      <c r="RY141" s="190">
        <f>SUM(RY142:RY143)</f>
        <v>0</v>
      </c>
      <c r="RZ141" s="190">
        <f>SUM(RW141:RY141)</f>
        <v>0</v>
      </c>
      <c r="SA141" s="190">
        <f>SUM(SA142:SA143)</f>
        <v>0</v>
      </c>
      <c r="SB141" s="190">
        <f>SUM(SB142:SB143)</f>
        <v>0</v>
      </c>
      <c r="SC141" s="190">
        <f>SUM(SC142:SC143)</f>
        <v>0</v>
      </c>
      <c r="SD141" s="190">
        <f>SUM(SA141:SC141)</f>
        <v>0</v>
      </c>
      <c r="SE141" s="190">
        <f>SUM(SE142:SE143)</f>
        <v>0</v>
      </c>
      <c r="SF141" s="190">
        <f>SUM(SF142:SF143)</f>
        <v>0</v>
      </c>
      <c r="SG141" s="190">
        <f>SUM(SG142:SG143)</f>
        <v>0</v>
      </c>
      <c r="SH141" s="190">
        <f>SUM(SE141:SG141)</f>
        <v>0</v>
      </c>
      <c r="SI141" s="137">
        <f>SUM(SH141,SD141,RZ141,RV141,RR141,RM141)</f>
        <v>0</v>
      </c>
      <c r="SJ141" s="17">
        <f>QV141-RA141</f>
        <v>0</v>
      </c>
      <c r="SK141" s="17">
        <f>RA141-RR141</f>
        <v>0</v>
      </c>
      <c r="SL141" s="17">
        <f>RR141-SI141</f>
        <v>0</v>
      </c>
      <c r="SM141" s="17"/>
      <c r="SN141" s="115">
        <f t="shared" si="487"/>
        <v>0</v>
      </c>
      <c r="SP141" s="190">
        <f>SUM(SP142:SP143)</f>
        <v>0</v>
      </c>
      <c r="SQ141" s="190">
        <f>SUM(SQ142:SQ143)</f>
        <v>0</v>
      </c>
      <c r="SR141" s="190">
        <f>SUM(SP141:SQ141)</f>
        <v>0</v>
      </c>
      <c r="SS141" s="190">
        <f>SUM(SS142:SS143)</f>
        <v>0</v>
      </c>
      <c r="ST141" s="190">
        <f>SUM(ST142:ST143)</f>
        <v>0</v>
      </c>
      <c r="SU141" s="190">
        <f>SUM(SU142:SU143)</f>
        <v>0</v>
      </c>
      <c r="SV141" s="190">
        <f>SUM(SV142:SV143)</f>
        <v>0</v>
      </c>
      <c r="SW141" s="190">
        <f>SUM(SS141-ST141-SU141+SV141)</f>
        <v>0</v>
      </c>
      <c r="SX141" s="190">
        <f>SUM(SX142:SX143)</f>
        <v>0</v>
      </c>
      <c r="SY141" s="190">
        <f>SUM(SY142:SY143)</f>
        <v>0</v>
      </c>
      <c r="SZ141" s="190">
        <f>SUM(SZ142:SZ143)</f>
        <v>0</v>
      </c>
      <c r="TA141" s="190">
        <f>SUM(SX141:SZ141)</f>
        <v>0</v>
      </c>
      <c r="TB141" s="190">
        <f>SUM(TB142:TB143)</f>
        <v>0</v>
      </c>
      <c r="TC141" s="190">
        <f>SUM(TC142:TC143)</f>
        <v>0</v>
      </c>
      <c r="TD141" s="190">
        <f>SUM(TD142:TD143)</f>
        <v>0</v>
      </c>
      <c r="TE141" s="190">
        <f>SUM(TB141:TD141)</f>
        <v>0</v>
      </c>
      <c r="TF141" s="190">
        <f>SUM(TF142:TF143)</f>
        <v>0</v>
      </c>
      <c r="TG141" s="190">
        <f>SUM(TG142:TG143)</f>
        <v>0</v>
      </c>
      <c r="TH141" s="190">
        <f>SUM(TH142:TH143)</f>
        <v>0</v>
      </c>
      <c r="TI141" s="17">
        <f>SUM(TF141:TH141)</f>
        <v>0</v>
      </c>
      <c r="TJ141" s="190">
        <f>SUM(TJ142:TJ143)</f>
        <v>0</v>
      </c>
      <c r="TK141" s="190">
        <f>SUM(TK142:TK143)</f>
        <v>0</v>
      </c>
      <c r="TL141" s="190">
        <f>SUM(TL142:TL143)</f>
        <v>0</v>
      </c>
      <c r="TM141" s="190">
        <f>SUM(TJ141:TL141)</f>
        <v>0</v>
      </c>
      <c r="TN141" s="127">
        <f>SUM(TM141,TI141,TE141,TA141)</f>
        <v>0</v>
      </c>
      <c r="TO141" s="190">
        <f>SUM(TO142:TO143)</f>
        <v>0</v>
      </c>
      <c r="TP141" s="190">
        <f>SUM(TP142:TP143)</f>
        <v>0</v>
      </c>
      <c r="TQ141" s="190">
        <f>SUM(TQ142:TQ143)</f>
        <v>0</v>
      </c>
      <c r="TR141" s="190">
        <f>SUM(TO141:TQ141)</f>
        <v>0</v>
      </c>
      <c r="TS141" s="190">
        <f>SUM(TS142:TS143)</f>
        <v>0</v>
      </c>
      <c r="TT141" s="190">
        <f>SUM(TT142:TT143)</f>
        <v>0</v>
      </c>
      <c r="TU141" s="190">
        <f>SUM(TU142:TU143)</f>
        <v>0</v>
      </c>
      <c r="TV141" s="190">
        <f>SUM(TS141:TU141)</f>
        <v>0</v>
      </c>
      <c r="TW141" s="190">
        <f>SUM(TW142:TW143)</f>
        <v>0</v>
      </c>
      <c r="TX141" s="190">
        <f>SUM(TX142:TX143)</f>
        <v>0</v>
      </c>
      <c r="TY141" s="190">
        <f>SUM(TY142:TY143)</f>
        <v>0</v>
      </c>
      <c r="TZ141" s="190">
        <f>SUM(TW141:TY141)</f>
        <v>0</v>
      </c>
      <c r="UA141" s="190">
        <f>SUM(UA142:UA143)</f>
        <v>0</v>
      </c>
      <c r="UB141" s="190">
        <f>SUM(UB142:UB143)</f>
        <v>0</v>
      </c>
      <c r="UC141" s="190">
        <f>SUM(UC142:UC143)</f>
        <v>0</v>
      </c>
      <c r="UD141" s="190">
        <f>SUM(UA141:UC141)</f>
        <v>0</v>
      </c>
      <c r="UE141" s="137">
        <f>SUM(UD141,TZ141,TV141,TR141,TN141,TI141)</f>
        <v>0</v>
      </c>
      <c r="UF141" s="17">
        <f>SR141-SW141</f>
        <v>0</v>
      </c>
      <c r="UG141" s="17">
        <f>SW141-TN141</f>
        <v>0</v>
      </c>
      <c r="UH141" s="17">
        <f>TN141-UE141</f>
        <v>0</v>
      </c>
      <c r="UI141" s="17"/>
      <c r="UJ141" s="194"/>
      <c r="UK141" s="115">
        <f t="shared" si="488"/>
        <v>0</v>
      </c>
      <c r="UL141" s="115">
        <f>CK141+EG141+GC141+HZ141+JV141+MD141+NZ141+PV141+RR141+TN141</f>
        <v>0</v>
      </c>
      <c r="UM141" s="115">
        <f>UL141-AF141</f>
        <v>0</v>
      </c>
      <c r="UN141" s="115">
        <f>DB141+EX141+GT141+IQ141+KO141+MU141+OQ141+QM141+SI141+UE141</f>
        <v>0</v>
      </c>
      <c r="UO141" s="115">
        <f>UN141-AW141</f>
        <v>0</v>
      </c>
      <c r="UP141" s="115"/>
      <c r="UQ141" s="115"/>
      <c r="UR141" s="115">
        <f>BU141+DQ141+FM141+HJ141+JF141+LN141+NJ141+PF141+RB141+SX141</f>
        <v>0</v>
      </c>
      <c r="US141" s="115">
        <f>UR141-P141</f>
        <v>0</v>
      </c>
      <c r="UT141" s="115"/>
      <c r="UU141" s="115"/>
      <c r="UV141" s="115"/>
      <c r="UW141" s="115"/>
      <c r="UX141" s="115"/>
      <c r="UY141" s="115"/>
      <c r="UZ141" s="115"/>
      <c r="VA141" s="115"/>
      <c r="VB141" s="17">
        <f>SUM(VB142:VB143)</f>
        <v>0</v>
      </c>
      <c r="VC141" s="17">
        <f t="shared" ref="VC141:VI141" si="901">SUM(VC142:VC143)</f>
        <v>0</v>
      </c>
      <c r="VD141" s="17">
        <f t="shared" si="901"/>
        <v>0</v>
      </c>
      <c r="VE141" s="17">
        <f t="shared" si="901"/>
        <v>0</v>
      </c>
      <c r="VF141" s="17">
        <f t="shared" si="901"/>
        <v>0</v>
      </c>
      <c r="VG141" s="17">
        <f t="shared" si="901"/>
        <v>0</v>
      </c>
      <c r="VH141" s="17">
        <f t="shared" si="901"/>
        <v>0</v>
      </c>
      <c r="VI141" s="17">
        <f t="shared" si="901"/>
        <v>0</v>
      </c>
      <c r="VJ141" s="190">
        <f>SUM(VJ142:VJ143)</f>
        <v>0</v>
      </c>
      <c r="VK141" s="190">
        <f>SUM(VK142:VK143)</f>
        <v>0</v>
      </c>
      <c r="VL141" s="190">
        <f>SUM(VL142:VL143)</f>
        <v>0</v>
      </c>
      <c r="VM141" s="190">
        <f>SUM(VJ141:VL141)</f>
        <v>0</v>
      </c>
      <c r="VN141" s="190">
        <f>SUM(VN142:VN143)</f>
        <v>0</v>
      </c>
      <c r="VO141" s="190">
        <f>SUM(VO142:VO143)</f>
        <v>0</v>
      </c>
      <c r="VP141" s="190">
        <f>SUM(VP142:VP143)</f>
        <v>0</v>
      </c>
      <c r="VQ141" s="190">
        <f>SUM(VN141:VP141)</f>
        <v>0</v>
      </c>
      <c r="VR141" s="190">
        <f>SUM(VR142:VR143)</f>
        <v>0</v>
      </c>
      <c r="VS141" s="190">
        <f>SUM(VS142:VS143)</f>
        <v>0</v>
      </c>
      <c r="VT141" s="190">
        <f>SUM(VT142:VT143)</f>
        <v>0</v>
      </c>
      <c r="VU141" s="17">
        <f>SUM(VR141:VT141)</f>
        <v>0</v>
      </c>
      <c r="VV141" s="190">
        <f>SUM(VV142:VV143)</f>
        <v>0</v>
      </c>
      <c r="VW141" s="190">
        <f>SUM(VW142:VW143)</f>
        <v>0</v>
      </c>
      <c r="VX141" s="190">
        <f>SUM(VX142:VX143)</f>
        <v>0</v>
      </c>
      <c r="VY141" s="190">
        <f>SUM(VV141:VX141)</f>
        <v>0</v>
      </c>
      <c r="VZ141" s="127">
        <f>SUM(VY141,VU141,VQ141,VM141)</f>
        <v>0</v>
      </c>
      <c r="WA141" s="190">
        <f>SUM(WA142:WA143)</f>
        <v>0</v>
      </c>
      <c r="WB141" s="190">
        <f>SUM(WB142:WB143)</f>
        <v>0</v>
      </c>
      <c r="WC141" s="190">
        <f>SUM(WC142:WC143)</f>
        <v>0</v>
      </c>
      <c r="WD141" s="190">
        <f>SUM(WA141:WC141)</f>
        <v>0</v>
      </c>
      <c r="WE141" s="190">
        <f>SUM(WE142:WE143)</f>
        <v>0</v>
      </c>
      <c r="WF141" s="190">
        <f>SUM(WF142:WF143)</f>
        <v>0</v>
      </c>
      <c r="WG141" s="190">
        <f>SUM(WG142:WG143)</f>
        <v>0</v>
      </c>
      <c r="WH141" s="190">
        <f>SUM(WE141:WG141)</f>
        <v>0</v>
      </c>
      <c r="WI141" s="190">
        <f>SUM(WI142:WI143)</f>
        <v>0</v>
      </c>
      <c r="WJ141" s="190">
        <f>SUM(WJ142:WJ143)</f>
        <v>0</v>
      </c>
      <c r="WK141" s="190">
        <f>SUM(WK142:WK143)</f>
        <v>0</v>
      </c>
      <c r="WL141" s="190">
        <f>SUM(WI141:WK141)</f>
        <v>0</v>
      </c>
      <c r="WM141" s="190">
        <f>SUM(WM142:WM143)</f>
        <v>0</v>
      </c>
      <c r="WN141" s="190">
        <f>SUM(WN142:WN143)</f>
        <v>0</v>
      </c>
      <c r="WO141" s="190">
        <f>SUM(WO142:WO143)</f>
        <v>0</v>
      </c>
      <c r="WP141" s="190">
        <f>SUM(WM141:WO141)</f>
        <v>0</v>
      </c>
      <c r="WQ141" s="137">
        <f>SUM(WP141,WL141,WH141,WD141,VZ141,VU141)</f>
        <v>0</v>
      </c>
      <c r="WR141" s="129">
        <f>VD141-VI141</f>
        <v>0</v>
      </c>
      <c r="WS141" s="129">
        <f>VI141-VZ141</f>
        <v>0</v>
      </c>
      <c r="WT141" s="17">
        <f>VZ141-WQ141</f>
        <v>0</v>
      </c>
      <c r="WU141" s="17"/>
      <c r="WV141" s="115">
        <f t="shared" si="526"/>
        <v>0</v>
      </c>
      <c r="WY141" s="115">
        <f>VI141-BT141-DP141-FL141-HI141-JE141-LM141-NI141-PE141-RA141-SW141</f>
        <v>0</v>
      </c>
      <c r="WZ141" s="115">
        <f>VD141-BO141-DK141-FG141-HD141-IZ141-LH141-ND141-OZ141-QV141-SR141</f>
        <v>0</v>
      </c>
    </row>
    <row r="142" spans="1:624" s="116" customFormat="1" ht="4.5" hidden="1" customHeight="1" x14ac:dyDescent="0.25">
      <c r="A142" s="444"/>
      <c r="B142" s="415"/>
      <c r="C142" s="415"/>
      <c r="D142" s="415"/>
      <c r="E142" s="415"/>
      <c r="F142" s="249"/>
      <c r="G142" s="334"/>
      <c r="H142" s="343"/>
      <c r="I142" s="343"/>
      <c r="J142" s="343"/>
      <c r="K142" s="343"/>
      <c r="L142" s="343"/>
      <c r="M142" s="343"/>
      <c r="N142" s="343"/>
      <c r="O142" s="343"/>
      <c r="P142" s="250">
        <f>BU142+DQ142+FM142+HJ142+JF142+LN142+NJ142+PF142+RB142+SX142</f>
        <v>0</v>
      </c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250">
        <f>CG142+EC142+FY142+HV142+JR142+LZ142+NV142+PR142+RN142+TJ142</f>
        <v>0</v>
      </c>
      <c r="AC142" s="343"/>
      <c r="AD142" s="343"/>
      <c r="AE142" s="343"/>
      <c r="AF142" s="345"/>
      <c r="AG142" s="343"/>
      <c r="AH142" s="343"/>
      <c r="AI142" s="343"/>
      <c r="AJ142" s="343"/>
      <c r="AK142" s="343"/>
      <c r="AL142" s="343"/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  <c r="AY142" s="343"/>
      <c r="AZ142" s="242"/>
      <c r="BA142" s="242"/>
      <c r="BB142" s="239">
        <f>CK142+EG142+GC142+HZ142+JV142+MD142+NZ142+PV142+RR142+TN142</f>
        <v>0</v>
      </c>
      <c r="BC142" s="239">
        <f t="shared" si="450"/>
        <v>0</v>
      </c>
      <c r="BD142" s="238">
        <f>AZ142-DE142-FA142-GW142-IT142-KR142-MX142-OT142-QP142-SL142-UH142</f>
        <v>0</v>
      </c>
      <c r="BE142" s="240"/>
      <c r="BF142" s="241">
        <f t="shared" si="898"/>
        <v>0</v>
      </c>
      <c r="BG142" s="344"/>
      <c r="BH142" s="242"/>
      <c r="BI142" s="242"/>
      <c r="BJ142" s="241"/>
      <c r="BK142" s="344"/>
      <c r="BL142" s="251">
        <f>DI142+FE142+HB142+IX142+LF142+NB142+OX142+QT142+SP142</f>
        <v>0</v>
      </c>
      <c r="BM142" s="344"/>
      <c r="BN142" s="344"/>
      <c r="BO142" s="345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5"/>
      <c r="CG142" s="344"/>
      <c r="CH142" s="344"/>
      <c r="CI142" s="344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5"/>
      <c r="CX142" s="344"/>
      <c r="CY142" s="344"/>
      <c r="CZ142" s="344"/>
      <c r="DA142" s="344"/>
      <c r="DB142" s="344"/>
      <c r="DC142" s="344"/>
      <c r="DD142" s="344"/>
      <c r="DE142" s="242"/>
      <c r="DF142" s="242"/>
      <c r="DG142" s="243">
        <f t="shared" si="467"/>
        <v>0</v>
      </c>
      <c r="DH142" s="244"/>
      <c r="DI142" s="343"/>
      <c r="DJ142" s="343"/>
      <c r="DK142" s="343"/>
      <c r="DL142" s="343"/>
      <c r="DM142" s="343"/>
      <c r="DN142" s="343"/>
      <c r="DO142" s="343"/>
      <c r="DP142" s="343"/>
      <c r="DQ142" s="343"/>
      <c r="DR142" s="343"/>
      <c r="DS142" s="343"/>
      <c r="DT142" s="343"/>
      <c r="DU142" s="343"/>
      <c r="DV142" s="343"/>
      <c r="DW142" s="343"/>
      <c r="DX142" s="343"/>
      <c r="DY142" s="343"/>
      <c r="DZ142" s="343"/>
      <c r="EA142" s="343"/>
      <c r="EB142" s="345"/>
      <c r="EC142" s="343"/>
      <c r="ED142" s="343"/>
      <c r="EE142" s="343"/>
      <c r="EF142" s="343"/>
      <c r="EG142" s="353"/>
      <c r="EH142" s="343"/>
      <c r="EI142" s="343"/>
      <c r="EJ142" s="343"/>
      <c r="EK142" s="343"/>
      <c r="EL142" s="343"/>
      <c r="EM142" s="343"/>
      <c r="EN142" s="343"/>
      <c r="EO142" s="343"/>
      <c r="EP142" s="343"/>
      <c r="EQ142" s="343"/>
      <c r="ER142" s="343"/>
      <c r="ES142" s="343"/>
      <c r="ET142" s="343"/>
      <c r="EU142" s="343"/>
      <c r="EV142" s="343"/>
      <c r="EW142" s="343"/>
      <c r="EX142" s="354"/>
      <c r="EY142" s="343"/>
      <c r="EZ142" s="343"/>
      <c r="FA142" s="242"/>
      <c r="FB142" s="242"/>
      <c r="FC142" s="246">
        <f t="shared" si="474"/>
        <v>0</v>
      </c>
      <c r="FD142" s="244"/>
      <c r="FE142" s="343"/>
      <c r="FF142" s="343"/>
      <c r="FG142" s="343"/>
      <c r="FH142" s="343"/>
      <c r="FI142" s="343"/>
      <c r="FJ142" s="343"/>
      <c r="FK142" s="343"/>
      <c r="FL142" s="343"/>
      <c r="FM142" s="343"/>
      <c r="FN142" s="343"/>
      <c r="FO142" s="343"/>
      <c r="FP142" s="343"/>
      <c r="FQ142" s="343"/>
      <c r="FR142" s="343"/>
      <c r="FS142" s="343"/>
      <c r="FT142" s="343"/>
      <c r="FU142" s="343"/>
      <c r="FV142" s="343"/>
      <c r="FW142" s="343"/>
      <c r="FX142" s="345"/>
      <c r="FY142" s="343"/>
      <c r="FZ142" s="343"/>
      <c r="GA142" s="343"/>
      <c r="GB142" s="343"/>
      <c r="GC142" s="353"/>
      <c r="GD142" s="343"/>
      <c r="GE142" s="343"/>
      <c r="GF142" s="343"/>
      <c r="GG142" s="343"/>
      <c r="GH142" s="343"/>
      <c r="GI142" s="343"/>
      <c r="GJ142" s="343"/>
      <c r="GK142" s="343"/>
      <c r="GL142" s="343"/>
      <c r="GM142" s="343"/>
      <c r="GN142" s="343"/>
      <c r="GO142" s="343"/>
      <c r="GP142" s="343"/>
      <c r="GQ142" s="343"/>
      <c r="GR142" s="343"/>
      <c r="GS142" s="343"/>
      <c r="GT142" s="354"/>
      <c r="GU142" s="343"/>
      <c r="GV142" s="343"/>
      <c r="GW142" s="242"/>
      <c r="GX142" s="242"/>
      <c r="GY142" s="246">
        <f t="shared" si="480"/>
        <v>0</v>
      </c>
      <c r="GZ142" s="244"/>
      <c r="HA142" s="244"/>
      <c r="HB142" s="343"/>
      <c r="HC142" s="343"/>
      <c r="HD142" s="343"/>
      <c r="HE142" s="343"/>
      <c r="HF142" s="343"/>
      <c r="HG142" s="343"/>
      <c r="HH142" s="343"/>
      <c r="HI142" s="345"/>
      <c r="HJ142" s="343"/>
      <c r="HK142" s="343"/>
      <c r="HL142" s="343"/>
      <c r="HM142" s="343"/>
      <c r="HN142" s="343"/>
      <c r="HO142" s="343"/>
      <c r="HP142" s="343"/>
      <c r="HQ142" s="343"/>
      <c r="HR142" s="343"/>
      <c r="HS142" s="343"/>
      <c r="HT142" s="343"/>
      <c r="HU142" s="345"/>
      <c r="HV142" s="343"/>
      <c r="HW142" s="343"/>
      <c r="HX142" s="343"/>
      <c r="HY142" s="343"/>
      <c r="HZ142" s="353"/>
      <c r="IA142" s="343"/>
      <c r="IB142" s="343"/>
      <c r="IC142" s="343"/>
      <c r="ID142" s="343"/>
      <c r="IE142" s="343"/>
      <c r="IF142" s="343"/>
      <c r="IG142" s="343"/>
      <c r="IH142" s="343"/>
      <c r="II142" s="343"/>
      <c r="IJ142" s="343"/>
      <c r="IK142" s="343"/>
      <c r="IL142" s="343"/>
      <c r="IM142" s="343"/>
      <c r="IN142" s="343"/>
      <c r="IO142" s="343"/>
      <c r="IP142" s="343"/>
      <c r="IQ142" s="354"/>
      <c r="IR142" s="343"/>
      <c r="IS142" s="343"/>
      <c r="IT142" s="242"/>
      <c r="IU142" s="242"/>
      <c r="IV142" s="246">
        <f t="shared" si="510"/>
        <v>0</v>
      </c>
      <c r="IW142" s="244"/>
      <c r="IX142" s="346"/>
      <c r="IY142" s="346"/>
      <c r="IZ142" s="346"/>
      <c r="JA142" s="346"/>
      <c r="JB142" s="346"/>
      <c r="JC142" s="346"/>
      <c r="JD142" s="346"/>
      <c r="JE142" s="346"/>
      <c r="JF142" s="346"/>
      <c r="JG142" s="346"/>
      <c r="JH142" s="346"/>
      <c r="JI142" s="346"/>
      <c r="JJ142" s="346"/>
      <c r="JK142" s="346"/>
      <c r="JL142" s="346"/>
      <c r="JM142" s="346"/>
      <c r="JN142" s="346"/>
      <c r="JO142" s="346"/>
      <c r="JP142" s="346"/>
      <c r="JQ142" s="347"/>
      <c r="JR142" s="346"/>
      <c r="JS142" s="346"/>
      <c r="JT142" s="346"/>
      <c r="JU142" s="346"/>
      <c r="JV142" s="355"/>
      <c r="JW142" s="563"/>
      <c r="JX142" s="592"/>
      <c r="JY142" s="593"/>
      <c r="JZ142" s="576"/>
      <c r="KA142" s="346"/>
      <c r="KB142" s="346"/>
      <c r="KC142" s="346"/>
      <c r="KD142" s="346"/>
      <c r="KE142" s="346"/>
      <c r="KF142" s="346"/>
      <c r="KG142" s="346"/>
      <c r="KH142" s="346"/>
      <c r="KI142" s="346"/>
      <c r="KJ142" s="346"/>
      <c r="KK142" s="346"/>
      <c r="KL142" s="346"/>
      <c r="KM142" s="346"/>
      <c r="KN142" s="346"/>
      <c r="KO142" s="356"/>
      <c r="KP142" s="346"/>
      <c r="KQ142" s="346"/>
      <c r="KR142" s="347"/>
      <c r="KS142" s="348"/>
      <c r="KT142" s="211">
        <f>JV142-KO142</f>
        <v>0</v>
      </c>
      <c r="KU142" s="211"/>
      <c r="KV142" s="211"/>
      <c r="KW142" s="211"/>
      <c r="KX142" s="211"/>
      <c r="KY142" s="211"/>
      <c r="KZ142" s="211"/>
      <c r="LA142" s="211"/>
      <c r="LB142" s="211"/>
      <c r="LC142" s="211"/>
      <c r="LD142" s="211"/>
      <c r="LF142" s="109"/>
      <c r="LG142" s="109"/>
      <c r="LH142" s="109"/>
      <c r="LI142" s="109"/>
      <c r="LJ142" s="109"/>
      <c r="LK142" s="109"/>
      <c r="LL142" s="109"/>
      <c r="LM142" s="109"/>
      <c r="LN142" s="109"/>
      <c r="LO142" s="109"/>
      <c r="LP142" s="109"/>
      <c r="LQ142" s="109"/>
      <c r="LR142" s="109"/>
      <c r="LS142" s="109"/>
      <c r="LT142" s="109"/>
      <c r="LU142" s="194">
        <f t="shared" si="829"/>
        <v>0</v>
      </c>
      <c r="LV142" s="109"/>
      <c r="LW142" s="109"/>
      <c r="LX142" s="109"/>
      <c r="LY142" s="139"/>
      <c r="LZ142" s="109"/>
      <c r="MA142" s="109"/>
      <c r="MB142" s="109"/>
      <c r="MC142" s="109"/>
      <c r="MD142" s="110"/>
      <c r="ME142" s="109"/>
      <c r="MF142" s="109"/>
      <c r="MG142" s="109"/>
      <c r="MH142" s="109"/>
      <c r="MI142" s="109"/>
      <c r="MJ142" s="109"/>
      <c r="MK142" s="109"/>
      <c r="ML142" s="194">
        <f>SUM(MI142:MK142)</f>
        <v>0</v>
      </c>
      <c r="MM142" s="109"/>
      <c r="MN142" s="109"/>
      <c r="MO142" s="109"/>
      <c r="MP142" s="139"/>
      <c r="MQ142" s="109"/>
      <c r="MR142" s="109"/>
      <c r="MS142" s="109"/>
      <c r="MT142" s="109"/>
      <c r="MU142" s="110"/>
      <c r="MV142" s="109"/>
      <c r="MW142" s="109"/>
      <c r="MX142" s="138"/>
      <c r="MY142" s="138"/>
      <c r="MZ142" s="115">
        <f t="shared" si="485"/>
        <v>0</v>
      </c>
      <c r="NB142" s="109"/>
      <c r="NC142" s="109"/>
      <c r="ND142" s="109"/>
      <c r="NE142" s="109"/>
      <c r="NF142" s="109"/>
      <c r="NG142" s="109"/>
      <c r="NH142" s="109"/>
      <c r="NI142" s="109"/>
      <c r="NJ142" s="109"/>
      <c r="NK142" s="109"/>
      <c r="NL142" s="109"/>
      <c r="NM142" s="109"/>
      <c r="NN142" s="109"/>
      <c r="NO142" s="109"/>
      <c r="NP142" s="109"/>
      <c r="NQ142" s="109"/>
      <c r="NR142" s="109"/>
      <c r="NS142" s="109"/>
      <c r="NT142" s="109"/>
      <c r="NU142" s="139"/>
      <c r="NV142" s="109"/>
      <c r="NW142" s="109"/>
      <c r="NX142" s="109"/>
      <c r="NY142" s="109"/>
      <c r="NZ142" s="110"/>
      <c r="OA142" s="109"/>
      <c r="OB142" s="109"/>
      <c r="OC142" s="109"/>
      <c r="OD142" s="109"/>
      <c r="OE142" s="109"/>
      <c r="OF142" s="109"/>
      <c r="OG142" s="109"/>
      <c r="OH142" s="109"/>
      <c r="OI142" s="109"/>
      <c r="OJ142" s="109"/>
      <c r="OK142" s="109"/>
      <c r="OL142" s="109"/>
      <c r="OM142" s="109"/>
      <c r="ON142" s="109"/>
      <c r="OO142" s="109"/>
      <c r="OP142" s="109"/>
      <c r="OQ142" s="111"/>
      <c r="OR142" s="109"/>
      <c r="OS142" s="109"/>
      <c r="OT142" s="138"/>
      <c r="OU142" s="138"/>
      <c r="OV142" s="115">
        <f t="shared" si="515"/>
        <v>0</v>
      </c>
      <c r="OX142" s="109"/>
      <c r="OY142" s="109"/>
      <c r="OZ142" s="109"/>
      <c r="PA142" s="109"/>
      <c r="PB142" s="109"/>
      <c r="PC142" s="109"/>
      <c r="PD142" s="109"/>
      <c r="PE142" s="109"/>
      <c r="PF142" s="109"/>
      <c r="PG142" s="109"/>
      <c r="PH142" s="109"/>
      <c r="PI142" s="109"/>
      <c r="PJ142" s="109"/>
      <c r="PK142" s="109"/>
      <c r="PL142" s="109"/>
      <c r="PM142" s="109"/>
      <c r="PN142" s="109"/>
      <c r="PO142" s="109"/>
      <c r="PP142" s="109"/>
      <c r="PQ142" s="139"/>
      <c r="PR142" s="109"/>
      <c r="PS142" s="109"/>
      <c r="PT142" s="109"/>
      <c r="PU142" s="109"/>
      <c r="PV142" s="110"/>
      <c r="PW142" s="109"/>
      <c r="PX142" s="109"/>
      <c r="PY142" s="109"/>
      <c r="PZ142" s="109"/>
      <c r="QA142" s="109"/>
      <c r="QB142" s="109"/>
      <c r="QC142" s="109"/>
      <c r="QD142" s="109"/>
      <c r="QE142" s="109"/>
      <c r="QF142" s="109"/>
      <c r="QG142" s="109"/>
      <c r="QH142" s="109"/>
      <c r="QI142" s="109"/>
      <c r="QJ142" s="109"/>
      <c r="QK142" s="109"/>
      <c r="QL142" s="109"/>
      <c r="QM142" s="111"/>
      <c r="QN142" s="109"/>
      <c r="QO142" s="109"/>
      <c r="QP142" s="138"/>
      <c r="QQ142" s="138"/>
      <c r="QR142" s="115">
        <f t="shared" si="486"/>
        <v>0</v>
      </c>
      <c r="QT142" s="109"/>
      <c r="QU142" s="109"/>
      <c r="QV142" s="109"/>
      <c r="QW142" s="109"/>
      <c r="QX142" s="109"/>
      <c r="QY142" s="109"/>
      <c r="QZ142" s="109"/>
      <c r="RA142" s="109"/>
      <c r="RB142" s="109"/>
      <c r="RC142" s="109"/>
      <c r="RD142" s="109"/>
      <c r="RE142" s="109"/>
      <c r="RF142" s="109"/>
      <c r="RG142" s="109"/>
      <c r="RH142" s="109"/>
      <c r="RI142" s="109"/>
      <c r="RJ142" s="109"/>
      <c r="RK142" s="109"/>
      <c r="RL142" s="109"/>
      <c r="RM142" s="139"/>
      <c r="RN142" s="109"/>
      <c r="RO142" s="109"/>
      <c r="RP142" s="109"/>
      <c r="RQ142" s="109"/>
      <c r="RR142" s="110"/>
      <c r="RS142" s="109"/>
      <c r="RT142" s="109"/>
      <c r="RU142" s="109"/>
      <c r="RV142" s="109"/>
      <c r="RW142" s="109"/>
      <c r="RX142" s="109"/>
      <c r="RY142" s="109"/>
      <c r="RZ142" s="109"/>
      <c r="SA142" s="109"/>
      <c r="SB142" s="109"/>
      <c r="SC142" s="109"/>
      <c r="SD142" s="109"/>
      <c r="SE142" s="109"/>
      <c r="SF142" s="109"/>
      <c r="SG142" s="109"/>
      <c r="SH142" s="109"/>
      <c r="SI142" s="111"/>
      <c r="SJ142" s="109"/>
      <c r="SK142" s="109"/>
      <c r="SL142" s="138"/>
      <c r="SM142" s="138"/>
      <c r="SN142" s="115">
        <f t="shared" si="487"/>
        <v>0</v>
      </c>
      <c r="SP142" s="109"/>
      <c r="SQ142" s="109"/>
      <c r="SR142" s="109"/>
      <c r="SS142" s="109"/>
      <c r="ST142" s="109"/>
      <c r="SU142" s="109"/>
      <c r="SV142" s="109"/>
      <c r="SW142" s="109"/>
      <c r="SX142" s="109"/>
      <c r="SY142" s="109"/>
      <c r="SZ142" s="109"/>
      <c r="TA142" s="109"/>
      <c r="TB142" s="109"/>
      <c r="TC142" s="109"/>
      <c r="TD142" s="109"/>
      <c r="TE142" s="109"/>
      <c r="TF142" s="109"/>
      <c r="TG142" s="109"/>
      <c r="TH142" s="109"/>
      <c r="TI142" s="139"/>
      <c r="TJ142" s="109"/>
      <c r="TK142" s="109"/>
      <c r="TL142" s="109"/>
      <c r="TM142" s="109"/>
      <c r="TN142" s="110"/>
      <c r="TO142" s="109"/>
      <c r="TP142" s="109"/>
      <c r="TQ142" s="109"/>
      <c r="TR142" s="109"/>
      <c r="TS142" s="109"/>
      <c r="TT142" s="109"/>
      <c r="TU142" s="109"/>
      <c r="TV142" s="109"/>
      <c r="TW142" s="109"/>
      <c r="TX142" s="109"/>
      <c r="TY142" s="109"/>
      <c r="TZ142" s="109"/>
      <c r="UA142" s="109"/>
      <c r="UB142" s="109"/>
      <c r="UC142" s="109"/>
      <c r="UD142" s="109"/>
      <c r="UE142" s="111"/>
      <c r="UF142" s="109"/>
      <c r="UG142" s="109"/>
      <c r="UH142" s="138"/>
      <c r="UI142" s="138"/>
      <c r="UJ142" s="138"/>
      <c r="UK142" s="115">
        <f t="shared" si="488"/>
        <v>0</v>
      </c>
      <c r="UL142" s="115">
        <f>CK142+EG142+GC142+HZ142+JV142+MD142+NZ142+PV142+RR142+TN142</f>
        <v>0</v>
      </c>
      <c r="UM142" s="115">
        <f>UL142-AF142</f>
        <v>0</v>
      </c>
      <c r="UN142" s="115">
        <f>DB142+EX142+GT142+IQ142+KO142+MU142+OQ142+QM142+SI142+UE142</f>
        <v>0</v>
      </c>
      <c r="UO142" s="115">
        <f>UN142-AW142</f>
        <v>0</v>
      </c>
      <c r="UP142" s="115"/>
      <c r="UQ142" s="115"/>
      <c r="UR142" s="115">
        <f>BU142+DQ142+FM142+HJ142+JF142+LN142+NJ142+PF142+RB142+SX142</f>
        <v>0</v>
      </c>
      <c r="US142" s="115">
        <f>UR142-P142</f>
        <v>0</v>
      </c>
      <c r="UT142" s="115"/>
      <c r="UU142" s="115"/>
      <c r="UV142" s="115"/>
      <c r="UW142" s="115"/>
      <c r="UX142" s="115"/>
      <c r="UY142" s="115"/>
      <c r="UZ142" s="115"/>
      <c r="VA142" s="115"/>
      <c r="VB142" s="193"/>
      <c r="VC142" s="193"/>
      <c r="VD142" s="193"/>
      <c r="VE142" s="193"/>
      <c r="VF142" s="193"/>
      <c r="VG142" s="193"/>
      <c r="VH142" s="193"/>
      <c r="VI142" s="193"/>
      <c r="VJ142" s="109"/>
      <c r="VK142" s="109"/>
      <c r="VL142" s="109"/>
      <c r="VM142" s="109"/>
      <c r="VN142" s="109"/>
      <c r="VO142" s="109"/>
      <c r="VP142" s="109"/>
      <c r="VQ142" s="109"/>
      <c r="VR142" s="109"/>
      <c r="VS142" s="109"/>
      <c r="VT142" s="109"/>
      <c r="VU142" s="139"/>
      <c r="VV142" s="109"/>
      <c r="VW142" s="109"/>
      <c r="VX142" s="109"/>
      <c r="VY142" s="109"/>
      <c r="VZ142" s="110"/>
      <c r="WA142" s="109"/>
      <c r="WB142" s="109"/>
      <c r="WC142" s="109"/>
      <c r="WD142" s="109"/>
      <c r="WE142" s="109"/>
      <c r="WF142" s="109"/>
      <c r="WG142" s="109"/>
      <c r="WH142" s="109"/>
      <c r="WI142" s="109"/>
      <c r="WJ142" s="109"/>
      <c r="WK142" s="109"/>
      <c r="WL142" s="109"/>
      <c r="WM142" s="109"/>
      <c r="WN142" s="109"/>
      <c r="WO142" s="109"/>
      <c r="WP142" s="109"/>
      <c r="WQ142" s="111"/>
      <c r="WR142" s="112"/>
      <c r="WS142" s="112"/>
      <c r="WT142" s="138"/>
      <c r="WU142" s="138"/>
      <c r="WV142" s="115">
        <f t="shared" si="526"/>
        <v>0</v>
      </c>
      <c r="WY142" s="115">
        <f>VI142-BT142-DP142-FL142-HI142-JE142-LM142-NI142-PE142-RA142-SW142</f>
        <v>0</v>
      </c>
      <c r="WZ142" s="115">
        <f>VD142-BO142-DK142-FG142-HD142-IZ142-LH142-ND142-OZ142-QV142-SR142</f>
        <v>0</v>
      </c>
    </row>
    <row r="143" spans="1:624" s="116" customFormat="1" ht="18" hidden="1" customHeight="1" x14ac:dyDescent="0.25">
      <c r="A143" s="442" t="s">
        <v>243</v>
      </c>
      <c r="B143" s="415"/>
      <c r="C143" s="415"/>
      <c r="D143" s="415"/>
      <c r="E143" s="415"/>
      <c r="F143" s="249"/>
      <c r="G143" s="258"/>
      <c r="H143" s="238">
        <f>SUM(H144:H152)</f>
        <v>0</v>
      </c>
      <c r="I143" s="238">
        <f>SUM(I144:I152)</f>
        <v>0</v>
      </c>
      <c r="J143" s="238">
        <f>SUM(H143:I143)</f>
        <v>0</v>
      </c>
      <c r="K143" s="238">
        <f>SUM(K144:K152)</f>
        <v>0</v>
      </c>
      <c r="L143" s="238">
        <f>SUM(L144:L152)</f>
        <v>0</v>
      </c>
      <c r="M143" s="238">
        <f>SUM(M144:M152)</f>
        <v>0</v>
      </c>
      <c r="N143" s="238">
        <f>SUM(N144:N152)</f>
        <v>0</v>
      </c>
      <c r="O143" s="238">
        <f>K143-L143-M143+N143</f>
        <v>0</v>
      </c>
      <c r="P143" s="250">
        <f>BU143+DQ143+FM143+HJ143+JF143+LN143+NJ143+PF143+RB143+SX143</f>
        <v>0</v>
      </c>
      <c r="Q143" s="238">
        <f>SUM(Q144:Q152)</f>
        <v>0</v>
      </c>
      <c r="R143" s="238">
        <f>SUM(R144:R152)</f>
        <v>0</v>
      </c>
      <c r="S143" s="238">
        <f>SUM(P143:R143)</f>
        <v>0</v>
      </c>
      <c r="T143" s="238">
        <f>SUM(T144:T152)</f>
        <v>0</v>
      </c>
      <c r="U143" s="238">
        <f>SUM(U144:U152)</f>
        <v>0</v>
      </c>
      <c r="V143" s="238">
        <f>SUM(V144:V152)</f>
        <v>0</v>
      </c>
      <c r="W143" s="238">
        <f>SUM(T143:V143)</f>
        <v>0</v>
      </c>
      <c r="X143" s="238">
        <f>SUM(X144:X152)</f>
        <v>0</v>
      </c>
      <c r="Y143" s="238">
        <f>SUM(Y144:Y152)</f>
        <v>0</v>
      </c>
      <c r="Z143" s="238">
        <f>SUM(Z144:Z152)</f>
        <v>0</v>
      </c>
      <c r="AA143" s="238">
        <f>SUM(X143:Z143)</f>
        <v>0</v>
      </c>
      <c r="AB143" s="250">
        <f>CG143+EC143+FY143+HV143+JR143+LZ143+NV143+PR143+RN143+TJ143</f>
        <v>0</v>
      </c>
      <c r="AC143" s="238">
        <f>SUM(AC144:AC152)</f>
        <v>0</v>
      </c>
      <c r="AD143" s="238">
        <f>SUM(AD144:AD152)</f>
        <v>0</v>
      </c>
      <c r="AE143" s="238">
        <f>SUM(AB143:AD143)</f>
        <v>0</v>
      </c>
      <c r="AF143" s="238">
        <f t="shared" ref="AF143:AF149" si="902">SUM(AE143,AA143,W143,S143)</f>
        <v>0</v>
      </c>
      <c r="AG143" s="238">
        <f>SUM(AG144:AG152)</f>
        <v>0</v>
      </c>
      <c r="AH143" s="238">
        <f>SUM(AH144:AH152)</f>
        <v>0</v>
      </c>
      <c r="AI143" s="238">
        <f>SUM(AI144:AI152)</f>
        <v>0</v>
      </c>
      <c r="AJ143" s="238">
        <f>SUM(AG143:AI143)</f>
        <v>0</v>
      </c>
      <c r="AK143" s="238">
        <f>SUM(AK144:AK152)</f>
        <v>0</v>
      </c>
      <c r="AL143" s="238">
        <f>SUM(AL144:AL152)</f>
        <v>0</v>
      </c>
      <c r="AM143" s="238">
        <f>SUM(AM144:AM152)</f>
        <v>0</v>
      </c>
      <c r="AN143" s="238">
        <f>SUM(AK143:AM143)</f>
        <v>0</v>
      </c>
      <c r="AO143" s="238">
        <f>SUM(AO144:AO152)</f>
        <v>0</v>
      </c>
      <c r="AP143" s="238">
        <f>SUM(AP144:AP152)</f>
        <v>0</v>
      </c>
      <c r="AQ143" s="238">
        <f>SUM(AQ144:AQ152)</f>
        <v>0</v>
      </c>
      <c r="AR143" s="238">
        <f>SUM(AO143:AQ143)</f>
        <v>0</v>
      </c>
      <c r="AS143" s="238">
        <f>SUM(AS144:AS152)</f>
        <v>0</v>
      </c>
      <c r="AT143" s="238">
        <f>SUM(AT144:AT152)</f>
        <v>0</v>
      </c>
      <c r="AU143" s="238">
        <f>SUM(AU144:AU152)</f>
        <v>0</v>
      </c>
      <c r="AV143" s="238">
        <f>SUM(AS143:AU143)</f>
        <v>0</v>
      </c>
      <c r="AW143" s="238">
        <f>SUM(AJ143,AN143,AR143,AV143)</f>
        <v>0</v>
      </c>
      <c r="AX143" s="238">
        <f>J143-O143</f>
        <v>0</v>
      </c>
      <c r="AY143" s="238">
        <f>AY149</f>
        <v>0</v>
      </c>
      <c r="AZ143" s="238">
        <f>AZ149</f>
        <v>0</v>
      </c>
      <c r="BA143" s="238">
        <f>BA149</f>
        <v>0</v>
      </c>
      <c r="BB143" s="239">
        <f>CK143+EG143+GC143+HZ143+JV143+MD143+NZ143+PV143+RR143+TN143</f>
        <v>0</v>
      </c>
      <c r="BC143" s="239">
        <f t="shared" ref="BC143:BC177" si="903">BB143-AF143</f>
        <v>0</v>
      </c>
      <c r="BD143" s="238">
        <f>AZ143-DE143-FA143-GW143-IT143-KR143-MX143-OT143-QP143-SL143-UH143</f>
        <v>0</v>
      </c>
      <c r="BE143" s="240"/>
      <c r="BF143" s="241">
        <f t="shared" si="898"/>
        <v>0</v>
      </c>
      <c r="BG143" s="251">
        <f>SUM(BG144:BG152)</f>
        <v>0</v>
      </c>
      <c r="BH143" s="242"/>
      <c r="BI143" s="242"/>
      <c r="BJ143" s="241"/>
      <c r="BK143" s="251">
        <f>SUM(BK144:BK152)</f>
        <v>0</v>
      </c>
      <c r="BL143" s="251">
        <f>DI143+FE143+HB143+IX143+LF143+NB143+OX143+QT143+SP143</f>
        <v>0</v>
      </c>
      <c r="BM143" s="251">
        <f>SUM(BM144:BM152)</f>
        <v>0</v>
      </c>
      <c r="BN143" s="251">
        <f>SUM(BN144:BN152)</f>
        <v>0</v>
      </c>
      <c r="BO143" s="238">
        <f>SUM(BM143:BN143)</f>
        <v>0</v>
      </c>
      <c r="BP143" s="251">
        <f>SUM(BP144:BP152)</f>
        <v>0</v>
      </c>
      <c r="BQ143" s="251">
        <f>SUM(BQ144:BQ152)</f>
        <v>0</v>
      </c>
      <c r="BR143" s="251">
        <f>SUM(BR144:BR152)</f>
        <v>0</v>
      </c>
      <c r="BS143" s="251">
        <f>SUM(BS144:BS152)</f>
        <v>0</v>
      </c>
      <c r="BT143" s="251">
        <f>BP143-BQ143-BR143+BS143</f>
        <v>0</v>
      </c>
      <c r="BU143" s="251">
        <f>SUM(BU144:BU152)</f>
        <v>0</v>
      </c>
      <c r="BV143" s="251">
        <f>SUM(BV144:BV152)</f>
        <v>0</v>
      </c>
      <c r="BW143" s="251">
        <f>SUM(BW144:BW152)</f>
        <v>0</v>
      </c>
      <c r="BX143" s="251">
        <f>SUM(BU143:BW143)</f>
        <v>0</v>
      </c>
      <c r="BY143" s="251">
        <f>SUM(BY144:BY152)</f>
        <v>0</v>
      </c>
      <c r="BZ143" s="251">
        <f>SUM(BZ144:BZ152)</f>
        <v>0</v>
      </c>
      <c r="CA143" s="251">
        <f>SUM(CA144:CA152)</f>
        <v>0</v>
      </c>
      <c r="CB143" s="251">
        <f>SUM(BY143:CA143)</f>
        <v>0</v>
      </c>
      <c r="CC143" s="251">
        <f>SUM(CC144:CC152)</f>
        <v>0</v>
      </c>
      <c r="CD143" s="251">
        <f>SUM(CD144:CD152)</f>
        <v>0</v>
      </c>
      <c r="CE143" s="251">
        <f>SUM(CE144:CE152)</f>
        <v>0</v>
      </c>
      <c r="CF143" s="238">
        <f>SUM(CC143:CE143)</f>
        <v>0</v>
      </c>
      <c r="CG143" s="251">
        <f>SUM(CG144:CG152)</f>
        <v>0</v>
      </c>
      <c r="CH143" s="251">
        <f>SUM(CH144:CH152)</f>
        <v>0</v>
      </c>
      <c r="CI143" s="251">
        <f>SUM(CI144:CI152)</f>
        <v>0</v>
      </c>
      <c r="CJ143" s="251">
        <f>SUM(CG143:CI143)</f>
        <v>0</v>
      </c>
      <c r="CK143" s="251">
        <f>SUM(BX143,CB143,CF143,CJ143)</f>
        <v>0</v>
      </c>
      <c r="CL143" s="251">
        <f>SUM(CL144:CL152)</f>
        <v>0</v>
      </c>
      <c r="CM143" s="251">
        <f>SUM(CM144:CM152)</f>
        <v>0</v>
      </c>
      <c r="CN143" s="251">
        <f>SUM(CN144:CN152)</f>
        <v>0</v>
      </c>
      <c r="CO143" s="251">
        <f>SUM(CL143:CN143)</f>
        <v>0</v>
      </c>
      <c r="CP143" s="251">
        <f>SUM(CP144:CP152)</f>
        <v>0</v>
      </c>
      <c r="CQ143" s="251">
        <f>SUM(CQ144:CQ152)</f>
        <v>0</v>
      </c>
      <c r="CR143" s="251">
        <f>SUM(CR144:CR152)</f>
        <v>0</v>
      </c>
      <c r="CS143" s="251">
        <f>SUM(CP143:CR143)</f>
        <v>0</v>
      </c>
      <c r="CT143" s="251">
        <f>SUM(CT144:CT152)</f>
        <v>0</v>
      </c>
      <c r="CU143" s="251">
        <f>SUM(CU144:CU152)</f>
        <v>0</v>
      </c>
      <c r="CV143" s="251">
        <f>SUM(CV144:CV152)</f>
        <v>0</v>
      </c>
      <c r="CW143" s="238">
        <f>SUM(CT143:CV143)</f>
        <v>0</v>
      </c>
      <c r="CX143" s="251">
        <f>SUM(CX144:CX152)</f>
        <v>0</v>
      </c>
      <c r="CY143" s="251">
        <f>SUM(CY144:CY152)</f>
        <v>0</v>
      </c>
      <c r="CZ143" s="251">
        <f>SUM(CZ144:CZ152)</f>
        <v>0</v>
      </c>
      <c r="DA143" s="251">
        <f>SUM(CX143:CZ143)</f>
        <v>0</v>
      </c>
      <c r="DB143" s="251">
        <f>SUM(CO143,CS143,CW143,DA143)</f>
        <v>0</v>
      </c>
      <c r="DC143" s="238">
        <f>BO143-BT143</f>
        <v>0</v>
      </c>
      <c r="DD143" s="238">
        <f>BT143-CK143</f>
        <v>0</v>
      </c>
      <c r="DE143" s="238">
        <f>CK143-DB143</f>
        <v>0</v>
      </c>
      <c r="DF143" s="238"/>
      <c r="DG143" s="243">
        <f t="shared" si="467"/>
        <v>0</v>
      </c>
      <c r="DH143" s="244"/>
      <c r="DI143" s="250">
        <f>SUM(DI144:DI152)</f>
        <v>0</v>
      </c>
      <c r="DJ143" s="250">
        <f>SUM(DJ144:DJ152)</f>
        <v>0</v>
      </c>
      <c r="DK143" s="250">
        <f>SUM(DI143:DJ143)</f>
        <v>0</v>
      </c>
      <c r="DL143" s="250">
        <f>SUM(DL144:DL152)</f>
        <v>0</v>
      </c>
      <c r="DM143" s="250">
        <f>SUM(DM144:DM152)</f>
        <v>0</v>
      </c>
      <c r="DN143" s="250">
        <f>SUM(DN144:DN152)</f>
        <v>0</v>
      </c>
      <c r="DO143" s="250">
        <f>SUM(DO144:DO152)</f>
        <v>0</v>
      </c>
      <c r="DP143" s="250">
        <f>DL143-DM143-DN143+DO143</f>
        <v>0</v>
      </c>
      <c r="DQ143" s="357">
        <f>SUM(DQ144:DQ152)</f>
        <v>0</v>
      </c>
      <c r="DR143" s="357">
        <f t="shared" ref="DR143:FA143" si="904">SUM(DR144:DR152)</f>
        <v>0</v>
      </c>
      <c r="DS143" s="357">
        <f t="shared" si="904"/>
        <v>0</v>
      </c>
      <c r="DT143" s="357">
        <f t="shared" si="904"/>
        <v>0</v>
      </c>
      <c r="DU143" s="357">
        <f t="shared" si="904"/>
        <v>0</v>
      </c>
      <c r="DV143" s="357">
        <f t="shared" si="904"/>
        <v>0</v>
      </c>
      <c r="DW143" s="357">
        <f t="shared" si="904"/>
        <v>0</v>
      </c>
      <c r="DX143" s="357">
        <f t="shared" si="904"/>
        <v>0</v>
      </c>
      <c r="DY143" s="357">
        <f t="shared" si="904"/>
        <v>0</v>
      </c>
      <c r="DZ143" s="357">
        <f t="shared" si="904"/>
        <v>0</v>
      </c>
      <c r="EA143" s="357">
        <f t="shared" si="904"/>
        <v>0</v>
      </c>
      <c r="EB143" s="357">
        <f t="shared" si="904"/>
        <v>0</v>
      </c>
      <c r="EC143" s="357">
        <f t="shared" si="904"/>
        <v>0</v>
      </c>
      <c r="ED143" s="357">
        <f t="shared" si="904"/>
        <v>0</v>
      </c>
      <c r="EE143" s="357">
        <f t="shared" si="904"/>
        <v>0</v>
      </c>
      <c r="EF143" s="357">
        <f t="shared" si="904"/>
        <v>0</v>
      </c>
      <c r="EG143" s="357">
        <f t="shared" si="904"/>
        <v>0</v>
      </c>
      <c r="EH143" s="357">
        <f t="shared" si="904"/>
        <v>0</v>
      </c>
      <c r="EI143" s="357">
        <f t="shared" si="904"/>
        <v>0</v>
      </c>
      <c r="EJ143" s="357">
        <f t="shared" si="904"/>
        <v>0</v>
      </c>
      <c r="EK143" s="357">
        <f t="shared" si="904"/>
        <v>0</v>
      </c>
      <c r="EL143" s="357">
        <f t="shared" si="904"/>
        <v>0</v>
      </c>
      <c r="EM143" s="357">
        <f t="shared" si="904"/>
        <v>0</v>
      </c>
      <c r="EN143" s="357">
        <f t="shared" si="904"/>
        <v>0</v>
      </c>
      <c r="EO143" s="357">
        <f t="shared" si="904"/>
        <v>0</v>
      </c>
      <c r="EP143" s="357">
        <f t="shared" si="904"/>
        <v>0</v>
      </c>
      <c r="EQ143" s="357">
        <f t="shared" si="904"/>
        <v>0</v>
      </c>
      <c r="ER143" s="357">
        <f t="shared" si="904"/>
        <v>0</v>
      </c>
      <c r="ES143" s="357">
        <f t="shared" si="904"/>
        <v>0</v>
      </c>
      <c r="ET143" s="357">
        <f>SUM(ET144:ET152)</f>
        <v>0</v>
      </c>
      <c r="EU143" s="357">
        <f>SUM(EU144:EU152)</f>
        <v>0</v>
      </c>
      <c r="EV143" s="357">
        <f t="shared" ref="EV143" si="905">SUM(EV144:EV152)</f>
        <v>0</v>
      </c>
      <c r="EW143" s="357">
        <f t="shared" si="904"/>
        <v>0</v>
      </c>
      <c r="EX143" s="357">
        <f t="shared" si="904"/>
        <v>0</v>
      </c>
      <c r="EY143" s="357">
        <f t="shared" si="904"/>
        <v>0</v>
      </c>
      <c r="EZ143" s="357">
        <f t="shared" si="904"/>
        <v>0</v>
      </c>
      <c r="FA143" s="357">
        <f t="shared" si="904"/>
        <v>0</v>
      </c>
      <c r="FB143" s="357">
        <f>SUM(FB144:FB152)</f>
        <v>0</v>
      </c>
      <c r="FC143" s="246">
        <f t="shared" si="474"/>
        <v>0</v>
      </c>
      <c r="FD143" s="244"/>
      <c r="FE143" s="250">
        <f>SUM(FE144:FE152)</f>
        <v>0</v>
      </c>
      <c r="FF143" s="250">
        <f>SUM(FF144:FF152)</f>
        <v>0</v>
      </c>
      <c r="FG143" s="250">
        <f>SUM(FE143:FF143)</f>
        <v>0</v>
      </c>
      <c r="FH143" s="250">
        <f>SUM(FH144:FH152)</f>
        <v>0</v>
      </c>
      <c r="FI143" s="250">
        <f>SUM(FI144:FI152)</f>
        <v>0</v>
      </c>
      <c r="FJ143" s="250">
        <f>SUM(FJ144:FJ152)</f>
        <v>0</v>
      </c>
      <c r="FK143" s="250">
        <f>SUM(FK144:FK152)</f>
        <v>0</v>
      </c>
      <c r="FL143" s="250">
        <f>FH143-FI143-FJ143+FK143</f>
        <v>0</v>
      </c>
      <c r="FM143" s="250">
        <f>SUM(FM144:FM152)</f>
        <v>0</v>
      </c>
      <c r="FN143" s="250">
        <f>SUM(FN144:FN152)</f>
        <v>0</v>
      </c>
      <c r="FO143" s="250">
        <f>SUM(FO144:FO152)</f>
        <v>0</v>
      </c>
      <c r="FP143" s="250">
        <f>SUM(FM143:FO143)</f>
        <v>0</v>
      </c>
      <c r="FQ143" s="250">
        <f>SUM(FQ144:FQ152)</f>
        <v>0</v>
      </c>
      <c r="FR143" s="250">
        <f>SUM(FR144:FR152)</f>
        <v>0</v>
      </c>
      <c r="FS143" s="250">
        <f>SUM(FS144:FS152)</f>
        <v>0</v>
      </c>
      <c r="FT143" s="250">
        <f>SUM(FQ143:FS143)</f>
        <v>0</v>
      </c>
      <c r="FU143" s="250">
        <f>SUM(FU144:FU152)</f>
        <v>0</v>
      </c>
      <c r="FV143" s="250">
        <f>SUM(FV144:FV152)</f>
        <v>0</v>
      </c>
      <c r="FW143" s="250">
        <f>SUM(FW144:FW152)</f>
        <v>0</v>
      </c>
      <c r="FX143" s="238">
        <f>SUM(FU143:FW143)</f>
        <v>0</v>
      </c>
      <c r="FY143" s="250">
        <f>SUM(FY144:FY152)</f>
        <v>0</v>
      </c>
      <c r="FZ143" s="250">
        <f>SUM(FZ144:FZ152)</f>
        <v>0</v>
      </c>
      <c r="GA143" s="250">
        <f>SUM(GA144:GA152)</f>
        <v>0</v>
      </c>
      <c r="GB143" s="250">
        <f>SUM(FY143:GA143)</f>
        <v>0</v>
      </c>
      <c r="GC143" s="252">
        <f>SUM(FP143,FT143,FX143,GB143)</f>
        <v>0</v>
      </c>
      <c r="GD143" s="250">
        <f>SUM(GD144:GD152)</f>
        <v>0</v>
      </c>
      <c r="GE143" s="250">
        <f>SUM(GE144:GE152)</f>
        <v>0</v>
      </c>
      <c r="GF143" s="250">
        <f>SUM(GF144:GF152)</f>
        <v>0</v>
      </c>
      <c r="GG143" s="250">
        <f>SUM(GD143:GF143)</f>
        <v>0</v>
      </c>
      <c r="GH143" s="250">
        <f>SUM(GH144:GH152)</f>
        <v>0</v>
      </c>
      <c r="GI143" s="250">
        <f>SUM(GI144:GI152)</f>
        <v>0</v>
      </c>
      <c r="GJ143" s="250">
        <f>SUM(GJ144:GJ152)</f>
        <v>0</v>
      </c>
      <c r="GK143" s="250">
        <f>SUM(GH143:GJ143)</f>
        <v>0</v>
      </c>
      <c r="GL143" s="250">
        <f>SUM(GL144:GL152)</f>
        <v>0</v>
      </c>
      <c r="GM143" s="250">
        <f>SUM(GM144:GM152)</f>
        <v>0</v>
      </c>
      <c r="GN143" s="250">
        <f>SUM(GN144:GN152)</f>
        <v>0</v>
      </c>
      <c r="GO143" s="250">
        <f>SUM(GL143:GN143)</f>
        <v>0</v>
      </c>
      <c r="GP143" s="250">
        <f>SUM(GP144:GP152)</f>
        <v>0</v>
      </c>
      <c r="GQ143" s="250">
        <f>SUM(GQ144:GQ152)</f>
        <v>0</v>
      </c>
      <c r="GR143" s="250">
        <f>SUM(GR144:GR152)</f>
        <v>0</v>
      </c>
      <c r="GS143" s="265">
        <f>SUM(GP143:GR143)</f>
        <v>0</v>
      </c>
      <c r="GT143" s="253">
        <f>SUM(GG143,GK143,GO143,GS143)</f>
        <v>0</v>
      </c>
      <c r="GU143" s="238">
        <f>FG143-FL143</f>
        <v>0</v>
      </c>
      <c r="GV143" s="238">
        <f>FL143-GC143</f>
        <v>0</v>
      </c>
      <c r="GW143" s="238">
        <f>GC143-GT143</f>
        <v>0</v>
      </c>
      <c r="GX143" s="238"/>
      <c r="GY143" s="246">
        <f t="shared" si="480"/>
        <v>0</v>
      </c>
      <c r="GZ143" s="244"/>
      <c r="HA143" s="244"/>
      <c r="HB143" s="250">
        <f>SUM(HB144:HB152)</f>
        <v>0</v>
      </c>
      <c r="HC143" s="250">
        <f>SUM(HC144:HC152)</f>
        <v>0</v>
      </c>
      <c r="HD143" s="250">
        <f>SUM(HB143:HC143)</f>
        <v>0</v>
      </c>
      <c r="HE143" s="250">
        <f>SUM(HE144:HE152)</f>
        <v>0</v>
      </c>
      <c r="HF143" s="250">
        <f>SUM(HF144:HF152)</f>
        <v>0</v>
      </c>
      <c r="HG143" s="250">
        <f>SUM(HG144:HG152)</f>
        <v>0</v>
      </c>
      <c r="HH143" s="250">
        <f>SUM(HH144:HH152)</f>
        <v>0</v>
      </c>
      <c r="HI143" s="238">
        <f>HE143-HF143-HG143+HH143</f>
        <v>0</v>
      </c>
      <c r="HJ143" s="250">
        <f>SUM(HJ144:HJ152)</f>
        <v>0</v>
      </c>
      <c r="HK143" s="250">
        <f>SUM(HK144:HK152)</f>
        <v>0</v>
      </c>
      <c r="HL143" s="250">
        <f>SUM(HL144:HL152)</f>
        <v>0</v>
      </c>
      <c r="HM143" s="250">
        <f>SUM(HJ143:HL143)</f>
        <v>0</v>
      </c>
      <c r="HN143" s="250">
        <f>SUM(HN144:HN152)</f>
        <v>0</v>
      </c>
      <c r="HO143" s="250">
        <f>SUM(HO144:HO152)</f>
        <v>0</v>
      </c>
      <c r="HP143" s="250">
        <f>SUM(HP144:HP152)</f>
        <v>0</v>
      </c>
      <c r="HQ143" s="250">
        <f>SUM(HN143:HP143)</f>
        <v>0</v>
      </c>
      <c r="HR143" s="250">
        <f>SUM(HR144:HR152)</f>
        <v>0</v>
      </c>
      <c r="HS143" s="250">
        <f>SUM(HS144:HS152)</f>
        <v>0</v>
      </c>
      <c r="HT143" s="250">
        <f>SUM(HT144:HT152)</f>
        <v>0</v>
      </c>
      <c r="HU143" s="238">
        <f>SUM(HR143:HT143)</f>
        <v>0</v>
      </c>
      <c r="HV143" s="250">
        <f>SUM(HV144:HV152)</f>
        <v>0</v>
      </c>
      <c r="HW143" s="250">
        <f>SUM(HW144:HW152)</f>
        <v>0</v>
      </c>
      <c r="HX143" s="250">
        <f>SUM(HX144:HX152)</f>
        <v>0</v>
      </c>
      <c r="HY143" s="250">
        <f>SUM(HV143:HX143)</f>
        <v>0</v>
      </c>
      <c r="HZ143" s="252">
        <f>SUM(HM143,HQ143,HU143,HY143)</f>
        <v>0</v>
      </c>
      <c r="IA143" s="250">
        <f>SUM(IA144:IA152)</f>
        <v>0</v>
      </c>
      <c r="IB143" s="250">
        <f>SUM(IB144:IB152)</f>
        <v>0</v>
      </c>
      <c r="IC143" s="250">
        <f>SUM(IC144:IC152)</f>
        <v>0</v>
      </c>
      <c r="ID143" s="250">
        <f>SUM(IA143:IC143)</f>
        <v>0</v>
      </c>
      <c r="IE143" s="250">
        <f>SUM(IE144:IE152)</f>
        <v>0</v>
      </c>
      <c r="IF143" s="250">
        <f>SUM(IF144:IF152)</f>
        <v>0</v>
      </c>
      <c r="IG143" s="250">
        <f>SUM(IG144:IG152)</f>
        <v>0</v>
      </c>
      <c r="IH143" s="250">
        <f>SUM(IE143:IG143)</f>
        <v>0</v>
      </c>
      <c r="II143" s="250">
        <f>SUM(II144:II152)</f>
        <v>0</v>
      </c>
      <c r="IJ143" s="250">
        <f>SUM(IJ144:IJ152)</f>
        <v>0</v>
      </c>
      <c r="IK143" s="250">
        <f>SUM(IK144:IK152)</f>
        <v>0</v>
      </c>
      <c r="IL143" s="250">
        <f>SUM(II143:IK143)</f>
        <v>0</v>
      </c>
      <c r="IM143" s="250">
        <f>SUM(IM144:IM152)</f>
        <v>0</v>
      </c>
      <c r="IN143" s="250">
        <f>SUM(IN144:IN152)</f>
        <v>0</v>
      </c>
      <c r="IO143" s="250">
        <f>SUM(IO144:IO152)</f>
        <v>0</v>
      </c>
      <c r="IP143" s="250">
        <f>SUM(IM143:IO143)</f>
        <v>0</v>
      </c>
      <c r="IQ143" s="253">
        <f>SUM(ID143,IH143,IL143,IP143)</f>
        <v>0</v>
      </c>
      <c r="IR143" s="238">
        <f>HD143-HI143</f>
        <v>0</v>
      </c>
      <c r="IS143" s="238">
        <f>HI143-HZ143</f>
        <v>0</v>
      </c>
      <c r="IT143" s="238"/>
      <c r="IU143" s="238"/>
      <c r="IV143" s="246">
        <f t="shared" si="510"/>
        <v>0</v>
      </c>
      <c r="IW143" s="244"/>
      <c r="IX143" s="254">
        <f>SUM(IX144:IX152)</f>
        <v>0</v>
      </c>
      <c r="IY143" s="254">
        <f>SUM(IY144:IY152)</f>
        <v>0</v>
      </c>
      <c r="IZ143" s="254">
        <f>SUM(IX143:IY143)</f>
        <v>0</v>
      </c>
      <c r="JA143" s="254">
        <f>SUM(JA144:JA152)</f>
        <v>0</v>
      </c>
      <c r="JB143" s="254">
        <f>SUM(JB144:JB152)</f>
        <v>0</v>
      </c>
      <c r="JC143" s="254">
        <f>SUM(JC144:JC152)</f>
        <v>0</v>
      </c>
      <c r="JD143" s="254">
        <f>SUM(JD144:JD152)</f>
        <v>0</v>
      </c>
      <c r="JE143" s="254">
        <f>JA143-JB143-JC143+JD143</f>
        <v>0</v>
      </c>
      <c r="JF143" s="254">
        <f>SUM(JF144:JF152)</f>
        <v>0</v>
      </c>
      <c r="JG143" s="254">
        <f>SUM(JG144:JG152)</f>
        <v>0</v>
      </c>
      <c r="JH143" s="254">
        <f>SUM(JH144:JH152)</f>
        <v>0</v>
      </c>
      <c r="JI143" s="254">
        <f>SUM(JF143:JH143)</f>
        <v>0</v>
      </c>
      <c r="JJ143" s="254">
        <f>SUM(JJ144:JJ152)</f>
        <v>0</v>
      </c>
      <c r="JK143" s="254">
        <f>SUM(JK144:JK152)</f>
        <v>0</v>
      </c>
      <c r="JL143" s="254">
        <f>SUM(JL144:JL152)</f>
        <v>0</v>
      </c>
      <c r="JM143" s="254">
        <f>SUM(JJ143:JL143)</f>
        <v>0</v>
      </c>
      <c r="JN143" s="254">
        <f>SUM(JN144:JN152)</f>
        <v>0</v>
      </c>
      <c r="JO143" s="254">
        <f>SUM(JO144:JO152)</f>
        <v>0</v>
      </c>
      <c r="JP143" s="254">
        <f>SUM(JP144:JP152)</f>
        <v>0</v>
      </c>
      <c r="JQ143" s="247">
        <f>SUM(JN143:JP143)</f>
        <v>0</v>
      </c>
      <c r="JR143" s="254">
        <f>SUM(JR144:JR152)</f>
        <v>0</v>
      </c>
      <c r="JS143" s="254">
        <f>SUM(JS144:JS152)</f>
        <v>0</v>
      </c>
      <c r="JT143" s="254">
        <f>SUM(JT144:JT152)</f>
        <v>0</v>
      </c>
      <c r="JU143" s="254">
        <f>SUM(JR143:JT143)</f>
        <v>0</v>
      </c>
      <c r="JV143" s="255">
        <f>SUM(JI143,JM143,JQ143,JU143)</f>
        <v>0</v>
      </c>
      <c r="JW143" s="558">
        <f>SUM(JW144:JW152)</f>
        <v>0</v>
      </c>
      <c r="JX143" s="588"/>
      <c r="JY143" s="589"/>
      <c r="JZ143" s="571">
        <f>SUM(JZ144:JZ152)</f>
        <v>0</v>
      </c>
      <c r="KA143" s="254">
        <f>SUM(KA144:KA152)</f>
        <v>0</v>
      </c>
      <c r="KB143" s="254">
        <f>SUM(JW143:KA143)</f>
        <v>0</v>
      </c>
      <c r="KC143" s="254"/>
      <c r="KD143" s="254"/>
      <c r="KE143" s="254"/>
      <c r="KF143" s="254">
        <f>SUM(KC143:KE143)</f>
        <v>0</v>
      </c>
      <c r="KG143" s="254">
        <f>SUM(KG144:KG152)</f>
        <v>0</v>
      </c>
      <c r="KH143" s="254">
        <f>SUM(KH144:KH152)</f>
        <v>0</v>
      </c>
      <c r="KI143" s="254">
        <f>SUM(KI144:KI152)</f>
        <v>0</v>
      </c>
      <c r="KJ143" s="254">
        <f>SUM(KG143:KI143)</f>
        <v>0</v>
      </c>
      <c r="KK143" s="254">
        <f>SUM(KK144:KK152)</f>
        <v>0</v>
      </c>
      <c r="KL143" s="254">
        <f>SUM(KL144:KL152)</f>
        <v>0</v>
      </c>
      <c r="KM143" s="254">
        <f>SUM(KM144:KM152)</f>
        <v>0</v>
      </c>
      <c r="KN143" s="254">
        <f>SUM(KK143:KM143)</f>
        <v>0</v>
      </c>
      <c r="KO143" s="256">
        <f>SUM(KB143,KF143,KJ143,KN143)</f>
        <v>0</v>
      </c>
      <c r="KP143" s="247">
        <f>IZ143-JE143</f>
        <v>0</v>
      </c>
      <c r="KQ143" s="247">
        <f>JE143-JV143</f>
        <v>0</v>
      </c>
      <c r="KR143" s="247">
        <f>JV143-KO143</f>
        <v>0</v>
      </c>
      <c r="KS143" s="248"/>
      <c r="KT143" s="211">
        <f>JV143-KO143</f>
        <v>0</v>
      </c>
      <c r="KU143" s="211"/>
      <c r="KV143" s="211"/>
      <c r="KW143" s="211"/>
      <c r="KX143" s="211"/>
      <c r="KY143" s="211"/>
      <c r="KZ143" s="211"/>
      <c r="LA143" s="211"/>
      <c r="LB143" s="211"/>
      <c r="LC143" s="211"/>
      <c r="LD143" s="211"/>
      <c r="LF143" s="190">
        <f>SUM(LF144:LF152)</f>
        <v>0</v>
      </c>
      <c r="LG143" s="190">
        <f>SUM(LG144:LG152)</f>
        <v>0</v>
      </c>
      <c r="LH143" s="190">
        <f>SUM(LF143:LG143)</f>
        <v>0</v>
      </c>
      <c r="LI143" s="190">
        <f>SUM(LI144:LI152)</f>
        <v>0</v>
      </c>
      <c r="LJ143" s="190">
        <f>SUM(LJ144:LJ152)</f>
        <v>0</v>
      </c>
      <c r="LK143" s="190">
        <f>SUM(LK144:LK152)</f>
        <v>0</v>
      </c>
      <c r="LL143" s="190">
        <f>SUM(LL144:LL152)</f>
        <v>0</v>
      </c>
      <c r="LM143" s="190">
        <f>LI143-LJ143-LK143+LL143</f>
        <v>0</v>
      </c>
      <c r="LN143" s="190">
        <f>SUM(LN144:LN152)</f>
        <v>0</v>
      </c>
      <c r="LO143" s="190">
        <f>SUM(LO144:LO152)</f>
        <v>0</v>
      </c>
      <c r="LP143" s="190">
        <f>SUM(LP144:LP152)</f>
        <v>0</v>
      </c>
      <c r="LQ143" s="190">
        <f>SUM(LN143:LP143)</f>
        <v>0</v>
      </c>
      <c r="LR143" s="190">
        <f>SUM(LR144:LR152)</f>
        <v>0</v>
      </c>
      <c r="LS143" s="190">
        <f>SUM(LS144:LS152)</f>
        <v>0</v>
      </c>
      <c r="LT143" s="190">
        <f>SUM(LT144:LT152)</f>
        <v>0</v>
      </c>
      <c r="LU143" s="190">
        <f>SUM(LR143:LT143)</f>
        <v>0</v>
      </c>
      <c r="LV143" s="190">
        <f>SUM(LV144:LV152)</f>
        <v>0</v>
      </c>
      <c r="LW143" s="190">
        <f>SUM(LW144:LW152)</f>
        <v>0</v>
      </c>
      <c r="LX143" s="190">
        <f>SUM(LX144:LX152)</f>
        <v>0</v>
      </c>
      <c r="LY143" s="17">
        <f>SUM(LV143:LX143)</f>
        <v>0</v>
      </c>
      <c r="LZ143" s="190">
        <f>SUM(LZ144:LZ152)</f>
        <v>0</v>
      </c>
      <c r="MA143" s="190">
        <f>SUM(MA144:MA152)</f>
        <v>0</v>
      </c>
      <c r="MB143" s="190"/>
      <c r="MC143" s="190">
        <f>SUM(LZ143:MB143)</f>
        <v>0</v>
      </c>
      <c r="MD143" s="140">
        <f>SUM(LQ143,LU143,LY143,MC143)</f>
        <v>0</v>
      </c>
      <c r="ME143" s="190">
        <f>SUM(ME144:ME152)</f>
        <v>0</v>
      </c>
      <c r="MF143" s="190">
        <f>SUM(MF144:MF152)</f>
        <v>0</v>
      </c>
      <c r="MG143" s="190">
        <f>SUM(MG144:MG152)</f>
        <v>0</v>
      </c>
      <c r="MH143" s="190">
        <f>SUM(ME143:MG143)</f>
        <v>0</v>
      </c>
      <c r="MI143" s="190">
        <f>SUM(MI144:MI152)</f>
        <v>0</v>
      </c>
      <c r="MJ143" s="190">
        <f>SUM(MJ144:MJ152)</f>
        <v>0</v>
      </c>
      <c r="MK143" s="190">
        <f>SUM(MK144:MK152)</f>
        <v>0</v>
      </c>
      <c r="ML143" s="190">
        <f>SUM(MI143:MK143)</f>
        <v>0</v>
      </c>
      <c r="MM143" s="190">
        <f>SUM(MM144:MM152)</f>
        <v>0</v>
      </c>
      <c r="MN143" s="190">
        <f>SUM(MN144:MN152)</f>
        <v>0</v>
      </c>
      <c r="MO143" s="190">
        <f>SUM(MO144:MO152)</f>
        <v>0</v>
      </c>
      <c r="MP143" s="17">
        <f>SUM(MM143:MO143)</f>
        <v>0</v>
      </c>
      <c r="MQ143" s="190">
        <f>SUM(MQ144:MQ152)</f>
        <v>0</v>
      </c>
      <c r="MR143" s="190">
        <f>SUM(MR144:MR152)</f>
        <v>0</v>
      </c>
      <c r="MS143" s="190">
        <f>SUM(MS144:MS152)</f>
        <v>0</v>
      </c>
      <c r="MT143" s="190">
        <f>SUM(MQ143:MS143)</f>
        <v>0</v>
      </c>
      <c r="MU143" s="140">
        <f>SUM(MH143,ML143,MP143,MT143)</f>
        <v>0</v>
      </c>
      <c r="MV143" s="17">
        <f>LH143-LM143</f>
        <v>0</v>
      </c>
      <c r="MW143" s="17">
        <f>LM143-MD143</f>
        <v>0</v>
      </c>
      <c r="MX143" s="17"/>
      <c r="MY143" s="17">
        <f>MY149</f>
        <v>0</v>
      </c>
      <c r="MZ143" s="115">
        <f t="shared" si="485"/>
        <v>0</v>
      </c>
      <c r="NB143" s="190">
        <f>SUM(NB144:NB152)</f>
        <v>0</v>
      </c>
      <c r="NC143" s="190">
        <f>SUM(NC144:NC152)</f>
        <v>0</v>
      </c>
      <c r="ND143" s="190">
        <f>SUM(NB143:NC143)</f>
        <v>0</v>
      </c>
      <c r="NE143" s="190">
        <f>SUM(NE144:NE152)</f>
        <v>0</v>
      </c>
      <c r="NF143" s="190">
        <f>SUM(NF144:NF152)</f>
        <v>0</v>
      </c>
      <c r="NG143" s="190">
        <f>SUM(NG144:NG152)</f>
        <v>0</v>
      </c>
      <c r="NH143" s="190">
        <f>SUM(NH144:NH152)</f>
        <v>0</v>
      </c>
      <c r="NI143" s="190">
        <f>NE143-NF143-NG143+NH143</f>
        <v>0</v>
      </c>
      <c r="NJ143" s="190">
        <f>SUM(NJ144:NJ152)</f>
        <v>0</v>
      </c>
      <c r="NK143" s="190">
        <f>SUM(NK144:NK152)</f>
        <v>0</v>
      </c>
      <c r="NL143" s="190">
        <f>SUM(NL144:NL152)</f>
        <v>0</v>
      </c>
      <c r="NM143" s="190">
        <f>SUM(NJ143:NL143)</f>
        <v>0</v>
      </c>
      <c r="NN143" s="190">
        <f>SUM(NN144:NN152)</f>
        <v>0</v>
      </c>
      <c r="NO143" s="190">
        <f>SUM(NO144:NO152)</f>
        <v>0</v>
      </c>
      <c r="NP143" s="190">
        <f>SUM(NP144:NP152)</f>
        <v>0</v>
      </c>
      <c r="NQ143" s="190">
        <f>SUM(NN143:NP143)</f>
        <v>0</v>
      </c>
      <c r="NR143" s="190">
        <f>SUM(NR144:NR152)</f>
        <v>0</v>
      </c>
      <c r="NS143" s="190">
        <f>SUM(NS144:NS152)</f>
        <v>0</v>
      </c>
      <c r="NT143" s="190">
        <f>SUM(NT144:NT152)</f>
        <v>0</v>
      </c>
      <c r="NU143" s="17">
        <f>SUM(NR143:NT143)</f>
        <v>0</v>
      </c>
      <c r="NV143" s="190">
        <f>SUM(NV144:NV152)</f>
        <v>0</v>
      </c>
      <c r="NW143" s="190">
        <f>SUM(NW144:NW152)</f>
        <v>0</v>
      </c>
      <c r="NX143" s="190">
        <f>SUM(NX144:NX152)</f>
        <v>0</v>
      </c>
      <c r="NY143" s="190">
        <f>SUM(NV143:NX143)</f>
        <v>0</v>
      </c>
      <c r="NZ143" s="140">
        <f>SUM(NM143,NQ143,NU143,NY143)</f>
        <v>0</v>
      </c>
      <c r="OA143" s="190">
        <f>SUM(OA144:OA152)</f>
        <v>0</v>
      </c>
      <c r="OB143" s="190">
        <f>SUM(OB144:OB152)</f>
        <v>0</v>
      </c>
      <c r="OC143" s="190">
        <f>SUM(OC144:OC152)</f>
        <v>0</v>
      </c>
      <c r="OD143" s="190">
        <f>SUM(OA143:OC143)</f>
        <v>0</v>
      </c>
      <c r="OE143" s="190">
        <f>SUM(OE144:OE152)</f>
        <v>0</v>
      </c>
      <c r="OF143" s="190">
        <f>SUM(OF144:OF152)</f>
        <v>0</v>
      </c>
      <c r="OG143" s="190">
        <f>SUM(OG144:OG152)</f>
        <v>0</v>
      </c>
      <c r="OH143" s="190">
        <f>SUM(OE143:OG143)</f>
        <v>0</v>
      </c>
      <c r="OI143" s="190">
        <f>SUM(OI144:OI152)</f>
        <v>0</v>
      </c>
      <c r="OJ143" s="190">
        <f>SUM(OJ144:OJ152)</f>
        <v>0</v>
      </c>
      <c r="OK143" s="190">
        <f>SUM(OK144:OK152)</f>
        <v>0</v>
      </c>
      <c r="OL143" s="190">
        <f>SUM(OI143:OK143)</f>
        <v>0</v>
      </c>
      <c r="OM143" s="190">
        <f>SUM(OM144:OM152)</f>
        <v>0</v>
      </c>
      <c r="ON143" s="190">
        <f>SUM(ON144:ON152)</f>
        <v>0</v>
      </c>
      <c r="OO143" s="190">
        <f>SUM(OO144:OO152)</f>
        <v>0</v>
      </c>
      <c r="OP143" s="190">
        <f>SUM(OM143:OO143)</f>
        <v>0</v>
      </c>
      <c r="OQ143" s="137">
        <f>SUM(OD143,OH143,OL143,OP143)</f>
        <v>0</v>
      </c>
      <c r="OR143" s="17">
        <f>ND143-NI143</f>
        <v>0</v>
      </c>
      <c r="OS143" s="17">
        <f>NI143-NZ143</f>
        <v>0</v>
      </c>
      <c r="OT143" s="17">
        <f>NZ143-OQ143</f>
        <v>0</v>
      </c>
      <c r="OU143" s="17"/>
      <c r="OV143" s="115">
        <f t="shared" si="515"/>
        <v>0</v>
      </c>
      <c r="OX143" s="190">
        <f>SUM(OX144:OX152)</f>
        <v>0</v>
      </c>
      <c r="OY143" s="190">
        <f>SUM(OY144:OY152)</f>
        <v>0</v>
      </c>
      <c r="OZ143" s="190">
        <f>SUM(OX143:OY143)</f>
        <v>0</v>
      </c>
      <c r="PA143" s="190">
        <f>SUM(PA144:PA152)</f>
        <v>0</v>
      </c>
      <c r="PB143" s="190">
        <f>SUM(PB144:PB152)</f>
        <v>0</v>
      </c>
      <c r="PC143" s="190">
        <f>SUM(PC144:PC152)</f>
        <v>0</v>
      </c>
      <c r="PD143" s="190">
        <f>SUM(PD144:PD152)</f>
        <v>0</v>
      </c>
      <c r="PE143" s="190">
        <f>PA143-PB143-PC143+PD143</f>
        <v>0</v>
      </c>
      <c r="PF143" s="190">
        <f>SUM(PF144:PF152)</f>
        <v>0</v>
      </c>
      <c r="PG143" s="190">
        <f>SUM(PG144:PG152)</f>
        <v>0</v>
      </c>
      <c r="PH143" s="190">
        <f>SUM(PH144:PH152)</f>
        <v>0</v>
      </c>
      <c r="PI143" s="190">
        <f>SUM(PF143:PH143)</f>
        <v>0</v>
      </c>
      <c r="PJ143" s="190">
        <f>SUM(PJ144:PJ152)</f>
        <v>0</v>
      </c>
      <c r="PK143" s="190">
        <f>SUM(PK144:PK152)</f>
        <v>0</v>
      </c>
      <c r="PL143" s="190">
        <f>SUM(PL144:PL152)</f>
        <v>0</v>
      </c>
      <c r="PM143" s="190">
        <f>SUM(PJ143:PL143)</f>
        <v>0</v>
      </c>
      <c r="PN143" s="190">
        <f>SUM(PN144:PN152)</f>
        <v>0</v>
      </c>
      <c r="PO143" s="190">
        <f>SUM(PO144:PO152)</f>
        <v>0</v>
      </c>
      <c r="PP143" s="190">
        <f>SUM(PP144:PP152)</f>
        <v>0</v>
      </c>
      <c r="PQ143" s="17">
        <f>SUM(PN143:PP143)</f>
        <v>0</v>
      </c>
      <c r="PR143" s="190">
        <f>SUM(PR144:PR152)</f>
        <v>0</v>
      </c>
      <c r="PS143" s="190">
        <f>SUM(PS144:PS152)</f>
        <v>0</v>
      </c>
      <c r="PT143" s="190">
        <f>SUM(PT144:PT152)</f>
        <v>0</v>
      </c>
      <c r="PU143" s="190">
        <f>SUM(PR143:PT143)</f>
        <v>0</v>
      </c>
      <c r="PV143" s="140">
        <f>SUM(PI143,PM143,PQ143,PU143)</f>
        <v>0</v>
      </c>
      <c r="PW143" s="190">
        <f>SUM(PW144:PW152)</f>
        <v>0</v>
      </c>
      <c r="PX143" s="190">
        <f>SUM(PX144:PX152)</f>
        <v>0</v>
      </c>
      <c r="PY143" s="190">
        <f>SUM(PY144:PY152)</f>
        <v>0</v>
      </c>
      <c r="PZ143" s="190">
        <f>SUM(PW143:PY143)</f>
        <v>0</v>
      </c>
      <c r="QA143" s="190">
        <f>SUM(QA144:QA152)</f>
        <v>0</v>
      </c>
      <c r="QB143" s="190">
        <f>SUM(QB144:QB152)</f>
        <v>0</v>
      </c>
      <c r="QC143" s="190">
        <f>SUM(QC144:QC152)</f>
        <v>0</v>
      </c>
      <c r="QD143" s="190">
        <f>SUM(QA143:QC143)</f>
        <v>0</v>
      </c>
      <c r="QE143" s="190">
        <f>SUM(QE144:QE152)</f>
        <v>0</v>
      </c>
      <c r="QF143" s="190">
        <f>SUM(QF144:QF152)</f>
        <v>0</v>
      </c>
      <c r="QG143" s="190">
        <f>SUM(QG144:QG152)</f>
        <v>0</v>
      </c>
      <c r="QH143" s="190">
        <f>SUM(QE143:QG143)</f>
        <v>0</v>
      </c>
      <c r="QI143" s="190">
        <f>SUM(QI144:QI152)</f>
        <v>0</v>
      </c>
      <c r="QJ143" s="190">
        <f>SUM(QJ144:QJ152)</f>
        <v>0</v>
      </c>
      <c r="QK143" s="190">
        <f>SUM(QK144:QK152)</f>
        <v>0</v>
      </c>
      <c r="QL143" s="190">
        <f>SUM(QI143:QK143)</f>
        <v>0</v>
      </c>
      <c r="QM143" s="137">
        <f>SUM(PZ143,QD143,QH143,QL143)</f>
        <v>0</v>
      </c>
      <c r="QN143" s="17">
        <f>OZ143-PE143</f>
        <v>0</v>
      </c>
      <c r="QO143" s="17">
        <f>PE143-PV143</f>
        <v>0</v>
      </c>
      <c r="QP143" s="17">
        <f>PV143-QM143</f>
        <v>0</v>
      </c>
      <c r="QQ143" s="17"/>
      <c r="QR143" s="115">
        <f t="shared" si="486"/>
        <v>0</v>
      </c>
      <c r="QT143" s="190">
        <f>SUM(QT144:QT152)</f>
        <v>0</v>
      </c>
      <c r="QU143" s="190">
        <f>SUM(QU144:QU152)</f>
        <v>0</v>
      </c>
      <c r="QV143" s="190">
        <f>SUM(QT143:QU143)</f>
        <v>0</v>
      </c>
      <c r="QW143" s="190">
        <f>SUM(QW144:QW152)</f>
        <v>0</v>
      </c>
      <c r="QX143" s="190">
        <f>SUM(QX144:QX152)</f>
        <v>0</v>
      </c>
      <c r="QY143" s="190">
        <f>SUM(QY144:QY152)</f>
        <v>0</v>
      </c>
      <c r="QZ143" s="190">
        <f>SUM(QZ144:QZ152)</f>
        <v>0</v>
      </c>
      <c r="RA143" s="190">
        <f>QW143-QX143-QY143+QZ143</f>
        <v>0</v>
      </c>
      <c r="RB143" s="190">
        <f>SUM(RB144:RB152)</f>
        <v>0</v>
      </c>
      <c r="RC143" s="190">
        <f>SUM(RC144:RC152)</f>
        <v>0</v>
      </c>
      <c r="RD143" s="190">
        <f>SUM(RD144:RD152)</f>
        <v>0</v>
      </c>
      <c r="RE143" s="190">
        <f>SUM(RB143:RD143)</f>
        <v>0</v>
      </c>
      <c r="RF143" s="190">
        <f>SUM(RF144:RF152)</f>
        <v>0</v>
      </c>
      <c r="RG143" s="190">
        <f>SUM(RG144:RG152)</f>
        <v>0</v>
      </c>
      <c r="RH143" s="190">
        <f>SUM(RH144:RH152)</f>
        <v>0</v>
      </c>
      <c r="RI143" s="190">
        <f>SUM(RF143:RH143)</f>
        <v>0</v>
      </c>
      <c r="RJ143" s="190">
        <f>SUM(RJ144:RJ152)</f>
        <v>0</v>
      </c>
      <c r="RK143" s="190">
        <f>SUM(RK144:RK152)</f>
        <v>0</v>
      </c>
      <c r="RL143" s="190">
        <f>SUM(RL144:RL152)</f>
        <v>0</v>
      </c>
      <c r="RM143" s="17">
        <f>SUM(RJ143:RL143)</f>
        <v>0</v>
      </c>
      <c r="RN143" s="190">
        <f>SUM(RN144:RN152)</f>
        <v>0</v>
      </c>
      <c r="RO143" s="190">
        <f>SUM(RO144:RO152)</f>
        <v>0</v>
      </c>
      <c r="RP143" s="190">
        <f>SUM(RP144:RP152)</f>
        <v>0</v>
      </c>
      <c r="RQ143" s="190">
        <f>SUM(RN143:RP143)</f>
        <v>0</v>
      </c>
      <c r="RR143" s="140">
        <f>SUM(RE143,RI143,RM143,RQ143)</f>
        <v>0</v>
      </c>
      <c r="RS143" s="190">
        <f>SUM(RS144:RS152)</f>
        <v>0</v>
      </c>
      <c r="RT143" s="190">
        <f>SUM(RT144:RT152)</f>
        <v>0</v>
      </c>
      <c r="RU143" s="190">
        <f>SUM(RU144:RU152)</f>
        <v>0</v>
      </c>
      <c r="RV143" s="190">
        <f>SUM(RS143:RU143)</f>
        <v>0</v>
      </c>
      <c r="RW143" s="190">
        <f>SUM(RW144:RW152)</f>
        <v>0</v>
      </c>
      <c r="RX143" s="190">
        <f>SUM(RX144:RX152)</f>
        <v>0</v>
      </c>
      <c r="RY143" s="190">
        <f>SUM(RY144:RY152)</f>
        <v>0</v>
      </c>
      <c r="RZ143" s="190">
        <f>SUM(RW143:RY143)</f>
        <v>0</v>
      </c>
      <c r="SA143" s="190">
        <f>SUM(SA144:SA152)</f>
        <v>0</v>
      </c>
      <c r="SB143" s="190">
        <f>SUM(SB144:SB152)</f>
        <v>0</v>
      </c>
      <c r="SC143" s="190">
        <f>SUM(SC144:SC152)</f>
        <v>0</v>
      </c>
      <c r="SD143" s="190">
        <f>SUM(SA143:SC143)</f>
        <v>0</v>
      </c>
      <c r="SE143" s="190">
        <f>SUM(SE144:SE152)</f>
        <v>0</v>
      </c>
      <c r="SF143" s="190">
        <f>SUM(SF144:SF152)</f>
        <v>0</v>
      </c>
      <c r="SG143" s="190">
        <f>SUM(SG144:SG152)</f>
        <v>0</v>
      </c>
      <c r="SH143" s="190">
        <f>SUM(SE143:SG143)</f>
        <v>0</v>
      </c>
      <c r="SI143" s="137">
        <f>SUM(RV143,RZ143,SD143,SH143)</f>
        <v>0</v>
      </c>
      <c r="SJ143" s="17">
        <f>QV143-RA143</f>
        <v>0</v>
      </c>
      <c r="SK143" s="17">
        <f>RA143-RR143</f>
        <v>0</v>
      </c>
      <c r="SL143" s="17">
        <f>RR143-SI143</f>
        <v>0</v>
      </c>
      <c r="SM143" s="17"/>
      <c r="SN143" s="115">
        <f t="shared" si="487"/>
        <v>0</v>
      </c>
      <c r="SP143" s="190">
        <f>SUM(SP144:SP152)</f>
        <v>0</v>
      </c>
      <c r="SQ143" s="190">
        <f>SUM(SQ144:SQ152)</f>
        <v>0</v>
      </c>
      <c r="SR143" s="190">
        <f>SUM(SP143:SQ143)</f>
        <v>0</v>
      </c>
      <c r="SS143" s="190">
        <f>SUM(SS144:SS152)</f>
        <v>0</v>
      </c>
      <c r="ST143" s="190">
        <f>SUM(ST144:ST152)</f>
        <v>0</v>
      </c>
      <c r="SU143" s="190">
        <f>SUM(SU144:SU152)</f>
        <v>0</v>
      </c>
      <c r="SV143" s="190">
        <f>SUM(SV144:SV152)</f>
        <v>0</v>
      </c>
      <c r="SW143" s="190">
        <f>SS143-ST143-SU143+SV143</f>
        <v>0</v>
      </c>
      <c r="SX143" s="190">
        <f>SUM(SX144:SX152)</f>
        <v>0</v>
      </c>
      <c r="SY143" s="190">
        <f>SUM(SY144:SY152)</f>
        <v>0</v>
      </c>
      <c r="SZ143" s="190">
        <f>SUM(SZ144:SZ152)</f>
        <v>0</v>
      </c>
      <c r="TA143" s="190">
        <f>SUM(SX143:SZ143)</f>
        <v>0</v>
      </c>
      <c r="TB143" s="190">
        <f>SUM(TB144:TB152)</f>
        <v>0</v>
      </c>
      <c r="TC143" s="190">
        <f>SUM(TC144:TC152)</f>
        <v>0</v>
      </c>
      <c r="TD143" s="190">
        <f>SUM(TD144:TD152)</f>
        <v>0</v>
      </c>
      <c r="TE143" s="190">
        <f>SUM(TB143:TD143)</f>
        <v>0</v>
      </c>
      <c r="TF143" s="190">
        <f>SUM(TF144:TF152)</f>
        <v>0</v>
      </c>
      <c r="TG143" s="190">
        <f>SUM(TG144:TG152)</f>
        <v>0</v>
      </c>
      <c r="TH143" s="190">
        <f>SUM(TH144:TH152)</f>
        <v>0</v>
      </c>
      <c r="TI143" s="17">
        <f>SUM(TF143:TH143)</f>
        <v>0</v>
      </c>
      <c r="TJ143" s="190">
        <f>SUM(TJ144:TJ152)</f>
        <v>0</v>
      </c>
      <c r="TK143" s="190">
        <f>SUM(TK144:TK152)</f>
        <v>0</v>
      </c>
      <c r="TL143" s="190">
        <f>SUM(TL144:TL152)</f>
        <v>0</v>
      </c>
      <c r="TM143" s="190">
        <f>SUM(TJ143:TL143)</f>
        <v>0</v>
      </c>
      <c r="TN143" s="140">
        <f>SUM(TA143,TE143,TI143,TM143)</f>
        <v>0</v>
      </c>
      <c r="TO143" s="190">
        <f>SUM(TO144:TO152)</f>
        <v>0</v>
      </c>
      <c r="TP143" s="190">
        <f>SUM(TP144:TP152)</f>
        <v>0</v>
      </c>
      <c r="TQ143" s="190">
        <f>SUM(TQ144:TQ152)</f>
        <v>0</v>
      </c>
      <c r="TR143" s="190">
        <f>SUM(TO143:TQ143)</f>
        <v>0</v>
      </c>
      <c r="TS143" s="190">
        <f>SUM(TS144:TS152)</f>
        <v>0</v>
      </c>
      <c r="TT143" s="190">
        <f>SUM(TT144:TT152)</f>
        <v>0</v>
      </c>
      <c r="TU143" s="190">
        <f>SUM(TU144:TU152)</f>
        <v>0</v>
      </c>
      <c r="TV143" s="190">
        <f>SUM(TS143:TU143)</f>
        <v>0</v>
      </c>
      <c r="TW143" s="190">
        <f>SUM(TW144:TW152)</f>
        <v>0</v>
      </c>
      <c r="TX143" s="190">
        <f>SUM(TX144:TX152)</f>
        <v>0</v>
      </c>
      <c r="TY143" s="190">
        <f>SUM(TY144:TY152)</f>
        <v>0</v>
      </c>
      <c r="TZ143" s="190">
        <f>SUM(TW143:TY143)</f>
        <v>0</v>
      </c>
      <c r="UA143" s="190">
        <f>SUM(UA144:UA152)</f>
        <v>0</v>
      </c>
      <c r="UB143" s="190">
        <f>SUM(UB144:UB152)</f>
        <v>0</v>
      </c>
      <c r="UC143" s="190">
        <f>SUM(UC144:UC152)</f>
        <v>0</v>
      </c>
      <c r="UD143" s="190">
        <f>SUM(UA143:UC143)</f>
        <v>0</v>
      </c>
      <c r="UE143" s="137">
        <f>SUM(TR143,TV143,TZ143,UD143)</f>
        <v>0</v>
      </c>
      <c r="UF143" s="17">
        <f>SR143-SW143</f>
        <v>0</v>
      </c>
      <c r="UG143" s="17">
        <f>SW143-TN143</f>
        <v>0</v>
      </c>
      <c r="UH143" s="17">
        <f>TN143-UE143</f>
        <v>0</v>
      </c>
      <c r="UI143" s="17"/>
      <c r="UJ143" s="194"/>
      <c r="UK143" s="115">
        <f t="shared" si="488"/>
        <v>0</v>
      </c>
      <c r="UL143" s="115">
        <f>CK143+EG143+GC143+HZ143+JV143+MD143+NZ143+PV143+RR143+TN143</f>
        <v>0</v>
      </c>
      <c r="UM143" s="115">
        <f>UL143-AF143</f>
        <v>0</v>
      </c>
      <c r="UN143" s="115">
        <f>DB143+EX143+GT143+IQ143+KO143+MU143+OQ143+QM143+SI143+UE143</f>
        <v>0</v>
      </c>
      <c r="UO143" s="115">
        <f>UN143-AW143</f>
        <v>0</v>
      </c>
      <c r="UP143" s="115"/>
      <c r="UQ143" s="115"/>
      <c r="UR143" s="115">
        <f>BU143+DQ143+FM143+HJ143+JF143+LN143+NJ143+PF143+RB143+SX143</f>
        <v>0</v>
      </c>
      <c r="US143" s="115">
        <f>UR143-P143</f>
        <v>0</v>
      </c>
      <c r="UT143" s="115"/>
      <c r="UU143" s="115"/>
      <c r="UV143" s="115"/>
      <c r="UW143" s="115"/>
      <c r="UX143" s="115"/>
      <c r="UY143" s="115"/>
      <c r="UZ143" s="115"/>
      <c r="VA143" s="115"/>
      <c r="VB143" s="17">
        <f>SUM(VB144:VB152)</f>
        <v>0</v>
      </c>
      <c r="VC143" s="17">
        <f t="shared" ref="VC143:VI143" si="906">SUM(VC144:VC152)</f>
        <v>0</v>
      </c>
      <c r="VD143" s="17">
        <f t="shared" si="906"/>
        <v>0</v>
      </c>
      <c r="VE143" s="17">
        <f t="shared" si="906"/>
        <v>0</v>
      </c>
      <c r="VF143" s="17">
        <f t="shared" si="906"/>
        <v>0</v>
      </c>
      <c r="VG143" s="17">
        <f t="shared" si="906"/>
        <v>0</v>
      </c>
      <c r="VH143" s="17">
        <f t="shared" si="906"/>
        <v>0</v>
      </c>
      <c r="VI143" s="17">
        <f t="shared" si="906"/>
        <v>0</v>
      </c>
      <c r="VJ143" s="190">
        <f>SUM(VJ144:VJ152)</f>
        <v>0</v>
      </c>
      <c r="VK143" s="190">
        <f>SUM(VK144:VK152)</f>
        <v>0</v>
      </c>
      <c r="VL143" s="190">
        <f>SUM(VL144:VL152)</f>
        <v>0</v>
      </c>
      <c r="VM143" s="190">
        <f>SUM(VJ143:VL143)</f>
        <v>0</v>
      </c>
      <c r="VN143" s="190">
        <f>SUM(VN144:VN152)</f>
        <v>0</v>
      </c>
      <c r="VO143" s="190">
        <f>SUM(VO144:VO152)</f>
        <v>0</v>
      </c>
      <c r="VP143" s="190">
        <f>SUM(VP144:VP152)</f>
        <v>0</v>
      </c>
      <c r="VQ143" s="190">
        <f>SUM(VN143:VP143)</f>
        <v>0</v>
      </c>
      <c r="VR143" s="190">
        <f>SUM(VR144:VR152)</f>
        <v>0</v>
      </c>
      <c r="VS143" s="190">
        <f>SUM(VS144:VS152)</f>
        <v>0</v>
      </c>
      <c r="VT143" s="190">
        <f>SUM(VT144:VT152)</f>
        <v>0</v>
      </c>
      <c r="VU143" s="17">
        <f>SUM(VR143:VT143)</f>
        <v>0</v>
      </c>
      <c r="VV143" s="190">
        <f>SUM(VV144:VV152)</f>
        <v>0</v>
      </c>
      <c r="VW143" s="190">
        <f>SUM(VW144:VW152)</f>
        <v>0</v>
      </c>
      <c r="VX143" s="190">
        <f>SUM(VX144:VX152)</f>
        <v>0</v>
      </c>
      <c r="VY143" s="190">
        <f>SUM(VV143:VX143)</f>
        <v>0</v>
      </c>
      <c r="VZ143" s="140">
        <f>SUM(VM143,VQ143,VU143,VY143)</f>
        <v>0</v>
      </c>
      <c r="WA143" s="190">
        <f>SUM(WA144:WA152)</f>
        <v>0</v>
      </c>
      <c r="WB143" s="190">
        <f>SUM(WB144:WB152)</f>
        <v>0</v>
      </c>
      <c r="WC143" s="190">
        <f>SUM(WC144:WC152)</f>
        <v>0</v>
      </c>
      <c r="WD143" s="190">
        <f>SUM(WA143:WC143)</f>
        <v>0</v>
      </c>
      <c r="WE143" s="190">
        <f>SUM(WE144:WE152)</f>
        <v>0</v>
      </c>
      <c r="WF143" s="190">
        <f>SUM(WF144:WF152)</f>
        <v>0</v>
      </c>
      <c r="WG143" s="190">
        <f>SUM(WG144:WG152)</f>
        <v>0</v>
      </c>
      <c r="WH143" s="190">
        <f>SUM(WE143:WG143)</f>
        <v>0</v>
      </c>
      <c r="WI143" s="190">
        <f>SUM(WI144:WI152)</f>
        <v>0</v>
      </c>
      <c r="WJ143" s="190">
        <f>SUM(WJ144:WJ152)</f>
        <v>0</v>
      </c>
      <c r="WK143" s="190">
        <f>SUM(WK144:WK152)</f>
        <v>0</v>
      </c>
      <c r="WL143" s="190">
        <f>SUM(WI143:WK143)</f>
        <v>0</v>
      </c>
      <c r="WM143" s="190">
        <f>SUM(WM144:WM152)</f>
        <v>0</v>
      </c>
      <c r="WN143" s="190">
        <f>SUM(WN144:WN152)</f>
        <v>0</v>
      </c>
      <c r="WO143" s="190">
        <f>SUM(WO144:WO152)</f>
        <v>0</v>
      </c>
      <c r="WP143" s="190">
        <f>SUM(WM143:WO143)</f>
        <v>0</v>
      </c>
      <c r="WQ143" s="137">
        <f>SUM(WD143,WH143,WL143,WP143)</f>
        <v>0</v>
      </c>
      <c r="WR143" s="129">
        <f>VD143-VI143</f>
        <v>0</v>
      </c>
      <c r="WS143" s="129">
        <f>VI143-VZ143</f>
        <v>0</v>
      </c>
      <c r="WT143" s="17">
        <f>VZ143-WQ143</f>
        <v>0</v>
      </c>
      <c r="WU143" s="17"/>
      <c r="WV143" s="115">
        <f t="shared" si="526"/>
        <v>0</v>
      </c>
      <c r="WY143" s="115">
        <f>VI143-BT143-DP143-FL143-HI143-JE143-LM143-NI143-PE143-RA143-SW143</f>
        <v>0</v>
      </c>
      <c r="WZ143" s="115">
        <f>VD143-BO143-DK143-FG143-HD143-IZ143-LH143-ND143-OZ143-QV143-SR143</f>
        <v>0</v>
      </c>
    </row>
    <row r="144" spans="1:624" s="116" customFormat="1" ht="13.5" hidden="1" x14ac:dyDescent="0.25">
      <c r="A144" s="444"/>
      <c r="B144" s="424" t="s">
        <v>229</v>
      </c>
      <c r="C144" s="415"/>
      <c r="D144" s="415"/>
      <c r="E144" s="415"/>
      <c r="F144" s="249"/>
      <c r="G144" s="334"/>
      <c r="H144" s="250">
        <f>BM144+DI144+FE144+HB144+IX144+LF144+NB144+OX144+QT144+SP144</f>
        <v>0</v>
      </c>
      <c r="I144" s="250">
        <f>BN144+DJ144+FF144+HC144+IY144+LG144+NC144+OY144+QU144+SQ144</f>
        <v>0</v>
      </c>
      <c r="J144" s="238">
        <f t="shared" ref="J144:J152" si="907">SUM(H144:I144)</f>
        <v>0</v>
      </c>
      <c r="K144" s="250">
        <f t="shared" ref="K144:K152" si="908">J144</f>
        <v>0</v>
      </c>
      <c r="L144" s="343"/>
      <c r="M144" s="343"/>
      <c r="N144" s="343"/>
      <c r="O144" s="343"/>
      <c r="P144" s="250">
        <f>BU144+DQ144+FM144+HJ144+JF144+LN144+NJ144+PF144+RB144+SX144</f>
        <v>0</v>
      </c>
      <c r="Q144" s="250">
        <f>BV144+DR144+FN144+HK144+JG144+LO144+NK144+PG144+RC144+SY144</f>
        <v>0</v>
      </c>
      <c r="R144" s="250">
        <f>BW144+DS144+FO144+HL144+JH144+LP144+NL144+PH144+RD144+SZ144</f>
        <v>0</v>
      </c>
      <c r="S144" s="238">
        <f t="shared" ref="S144:S153" si="909">SUM(P144:R144)</f>
        <v>0</v>
      </c>
      <c r="T144" s="250">
        <f>BY144+DU144+FQ144+HN144+JJ144+LR144+NN144+PJ144+RF144+TB144</f>
        <v>0</v>
      </c>
      <c r="U144" s="250">
        <f>BZ144+DV144+FR144+HO144+JK144+LS144+NO144+PK144+RG144+TC144</f>
        <v>0</v>
      </c>
      <c r="V144" s="250">
        <f>CA144+DW144+FS144+HP144+JL144+LT144+NP144+PL144+RH144+TD144</f>
        <v>0</v>
      </c>
      <c r="W144" s="238">
        <f t="shared" ref="W144:W153" si="910">SUM(T144:V144)</f>
        <v>0</v>
      </c>
      <c r="X144" s="250">
        <f>CC144+DY144+FU144+HR144+JN144+LV144+NR144+PN144+RJ144+TF144</f>
        <v>0</v>
      </c>
      <c r="Y144" s="250">
        <f>CD144+DZ144+FV144+HS144+JO144+LW144+NS144+PO144+RK144+TG144</f>
        <v>0</v>
      </c>
      <c r="Z144" s="250">
        <f>CE144+EA144+FW144+HT144+JP144+LX144+NT144+PP144+RL144+TH144</f>
        <v>0</v>
      </c>
      <c r="AA144" s="238">
        <f t="shared" ref="AA144:AA153" si="911">SUM(X144:Z144)</f>
        <v>0</v>
      </c>
      <c r="AB144" s="250">
        <f>CG144+EC144+FY144+HV144+JR144+LZ144+NV144+PR144+RN144+TJ144</f>
        <v>0</v>
      </c>
      <c r="AC144" s="250">
        <f>CH144+ED144+FZ144+HW144+JS144+MA144+NW144+PS144+RO144+TK144</f>
        <v>0</v>
      </c>
      <c r="AD144" s="250">
        <f>CI144+EE144+GA144+HX144+JT144+MB144+NX144+PT144+RP144+TL144</f>
        <v>0</v>
      </c>
      <c r="AE144" s="250">
        <f t="shared" ref="AE144:AE153" si="912">SUM(AB144:AD144)</f>
        <v>0</v>
      </c>
      <c r="AF144" s="238">
        <f t="shared" si="902"/>
        <v>0</v>
      </c>
      <c r="AG144" s="250">
        <f>CL144+EH144+GD144+IA144+JW144+ME144+OA144+PW144+RS144+TO144</f>
        <v>0</v>
      </c>
      <c r="AH144" s="250">
        <f>CM144+EI144+GE144+IB144+JZ144+MF144+OB144+PX144+RT144+TP144</f>
        <v>0</v>
      </c>
      <c r="AI144" s="250">
        <f>CN144+EJ144+GF144+IC144+KA144+MG144+OC144+PY144+RU144+TQ144</f>
        <v>0</v>
      </c>
      <c r="AJ144" s="238">
        <f t="shared" ref="AJ144:AJ153" si="913">SUM(AG144:AI144)</f>
        <v>0</v>
      </c>
      <c r="AK144" s="250">
        <f>CP144+EL144+GH144+IE144+KC144+MI144+OE144+QA144+RW144+TS144</f>
        <v>0</v>
      </c>
      <c r="AL144" s="250">
        <f>CQ144+EM144+GI144+IF144+KD144+MJ144+OF144+QB144+RX144+TT144</f>
        <v>0</v>
      </c>
      <c r="AM144" s="250">
        <f>CR144+EN144+GJ144+IG144+KE144+MK144+OG144+QC144+RY144+TU144</f>
        <v>0</v>
      </c>
      <c r="AN144" s="238">
        <f t="shared" ref="AN144:AN153" si="914">SUM(AK144:AM144)</f>
        <v>0</v>
      </c>
      <c r="AO144" s="250">
        <f>CT144+EP144+GL144+II144+KG144+MM144+OI144+QE144+SA144+TW144</f>
        <v>0</v>
      </c>
      <c r="AP144" s="250">
        <f>CU144+EQ144+GM144+IJ144+KH144+MN144+OJ144+QF144+SB144+TX144</f>
        <v>0</v>
      </c>
      <c r="AQ144" s="250">
        <f>CV144+ER144+GN144+IK144+KI144+MO144+OK144+QG144+SC144+TY144</f>
        <v>0</v>
      </c>
      <c r="AR144" s="238">
        <f t="shared" ref="AR144:AR153" si="915">SUM(AO144:AQ144)</f>
        <v>0</v>
      </c>
      <c r="AS144" s="250">
        <f>CX144+ET144+GP144+IM144+KK144+MQ144+OM144+QI144+SE144+UA144</f>
        <v>0</v>
      </c>
      <c r="AT144" s="250">
        <f>CY144+EU144+GQ144+IN144+KL144+MR144+ON144+QJ144+SF144+UB144</f>
        <v>0</v>
      </c>
      <c r="AU144" s="250">
        <f>CZ144+EV144+GR144+IO144+KM144+MS144+OO144+QK144+SG144+UC144</f>
        <v>0</v>
      </c>
      <c r="AV144" s="238">
        <f t="shared" ref="AV144:AV153" si="916">SUM(AS144:AU144)</f>
        <v>0</v>
      </c>
      <c r="AW144" s="238">
        <f t="shared" ref="AW144:AW153" si="917">SUM(AV144,AR144,AN144,AJ144)</f>
        <v>0</v>
      </c>
      <c r="AX144" s="250">
        <f t="shared" ref="AX144:AX156" si="918">J144-O144</f>
        <v>0</v>
      </c>
      <c r="AY144" s="238">
        <f t="shared" ref="AY144:AY156" si="919">O144-AF144</f>
        <v>0</v>
      </c>
      <c r="AZ144" s="238">
        <f>DE144+FA144+GW144+IT144+KR144+MX144+OT144+QP144+SL144+UH144</f>
        <v>0</v>
      </c>
      <c r="BA144" s="238">
        <f>DF144+FB144+GX144+IU144+KS144+MY144+OU144+QQ144+SM144+UI144</f>
        <v>0</v>
      </c>
      <c r="BB144" s="239">
        <f>CK144+EG144+GC144+HZ144+JV144+MD144+NZ144+PV144+RR144+TN144</f>
        <v>0</v>
      </c>
      <c r="BC144" s="239">
        <f t="shared" si="903"/>
        <v>0</v>
      </c>
      <c r="BD144" s="238">
        <f>AZ144-DE144-FA144-GW144-IT144-KR144-MX144-OT144-QP144-SL144-UH144</f>
        <v>0</v>
      </c>
      <c r="BE144" s="240"/>
      <c r="BF144" s="241">
        <f t="shared" si="898"/>
        <v>0</v>
      </c>
      <c r="BG144" s="241">
        <f t="shared" ref="BG144:BG152" si="920">BH144+BI144+BJ144+BK144</f>
        <v>0</v>
      </c>
      <c r="BH144" s="242"/>
      <c r="BI144" s="242"/>
      <c r="BJ144" s="241"/>
      <c r="BK144" s="344"/>
      <c r="BL144" s="251">
        <f>DI144+FE144+HB144+IX144+LF144+NB144+OX144+QT144+SP144</f>
        <v>0</v>
      </c>
      <c r="BM144" s="344"/>
      <c r="BN144" s="344"/>
      <c r="BO144" s="238">
        <f t="shared" ref="BO144:BO152" si="921">SUM(BM144:BN144)</f>
        <v>0</v>
      </c>
      <c r="BP144" s="251">
        <f>BO144</f>
        <v>0</v>
      </c>
      <c r="BQ144" s="251"/>
      <c r="BR144" s="251"/>
      <c r="BS144" s="251"/>
      <c r="BT144" s="241">
        <f>SUM(BP144:BS144)</f>
        <v>0</v>
      </c>
      <c r="BU144" s="344"/>
      <c r="BV144" s="344"/>
      <c r="BW144" s="344"/>
      <c r="BX144" s="238">
        <f t="shared" ref="BX144:BX174" si="922">SUM(BU144:BW144)</f>
        <v>0</v>
      </c>
      <c r="BY144" s="344"/>
      <c r="BZ144" s="344"/>
      <c r="CA144" s="344"/>
      <c r="CB144" s="238">
        <f t="shared" ref="CB144:CB174" si="923">SUM(BY144:CA144)</f>
        <v>0</v>
      </c>
      <c r="CC144" s="344"/>
      <c r="CD144" s="344"/>
      <c r="CE144" s="344"/>
      <c r="CF144" s="345"/>
      <c r="CG144" s="344"/>
      <c r="CH144" s="344"/>
      <c r="CI144" s="344"/>
      <c r="CJ144" s="344"/>
      <c r="CK144" s="238">
        <f t="shared" ref="CK144:CK152" si="924">SUM(CJ144,CF144,CB144,BX144)</f>
        <v>0</v>
      </c>
      <c r="CL144" s="344"/>
      <c r="CM144" s="344"/>
      <c r="CN144" s="344"/>
      <c r="CO144" s="238">
        <f t="shared" ref="CO144:CO153" si="925">SUM(CL144:CN144)</f>
        <v>0</v>
      </c>
      <c r="CP144" s="344"/>
      <c r="CQ144" s="344"/>
      <c r="CR144" s="344"/>
      <c r="CS144" s="238">
        <f t="shared" ref="CS144:CS153" si="926">SUM(CP144:CR144)</f>
        <v>0</v>
      </c>
      <c r="CT144" s="344"/>
      <c r="CU144" s="344"/>
      <c r="CV144" s="344"/>
      <c r="CW144" s="345"/>
      <c r="CX144" s="344"/>
      <c r="CY144" s="344"/>
      <c r="CZ144" s="344"/>
      <c r="DA144" s="344"/>
      <c r="DB144" s="238">
        <f t="shared" ref="DB144:DB152" si="927">SUM(DA144,CW144,CS144,CO144)</f>
        <v>0</v>
      </c>
      <c r="DC144" s="344"/>
      <c r="DD144" s="251">
        <f t="shared" ref="DD144:DD152" si="928">BT144-CK144</f>
        <v>0</v>
      </c>
      <c r="DE144" s="242"/>
      <c r="DF144" s="242"/>
      <c r="DG144" s="243">
        <f t="shared" si="467"/>
        <v>0</v>
      </c>
      <c r="DH144" s="244"/>
      <c r="DI144" s="343"/>
      <c r="DJ144" s="343"/>
      <c r="DK144" s="250">
        <f t="shared" ref="DK144:DK153" si="929">DI144+DJ144</f>
        <v>0</v>
      </c>
      <c r="DL144" s="343"/>
      <c r="DM144" s="343"/>
      <c r="DN144" s="343"/>
      <c r="DO144" s="343"/>
      <c r="DP144" s="238">
        <f t="shared" ref="DP144:DP153" si="930">SUM(DL144+DM144-DN144+DO144)</f>
        <v>0</v>
      </c>
      <c r="DQ144" s="343"/>
      <c r="DR144" s="343"/>
      <c r="DS144" s="343"/>
      <c r="DT144" s="238">
        <f t="shared" ref="DT144:DT153" si="931">SUM(DQ144:DS144)</f>
        <v>0</v>
      </c>
      <c r="DU144" s="343"/>
      <c r="DV144" s="343"/>
      <c r="DW144" s="343"/>
      <c r="DX144" s="238">
        <f t="shared" ref="DX144:DX153" si="932">SUM(DU144:DW144)</f>
        <v>0</v>
      </c>
      <c r="DY144" s="343"/>
      <c r="DZ144" s="343"/>
      <c r="EA144" s="343"/>
      <c r="EB144" s="345"/>
      <c r="EC144" s="343"/>
      <c r="ED144" s="343"/>
      <c r="EE144" s="343"/>
      <c r="EF144" s="343"/>
      <c r="EG144" s="259">
        <f t="shared" ref="EG144:EG152" si="933">SUM(EF144,EB144,DX144,DT144)</f>
        <v>0</v>
      </c>
      <c r="EH144" s="343"/>
      <c r="EI144" s="343"/>
      <c r="EJ144" s="343"/>
      <c r="EK144" s="343"/>
      <c r="EL144" s="343"/>
      <c r="EM144" s="343"/>
      <c r="EN144" s="343"/>
      <c r="EO144" s="343"/>
      <c r="EP144" s="343"/>
      <c r="EQ144" s="343"/>
      <c r="ER144" s="343"/>
      <c r="ES144" s="343"/>
      <c r="ET144" s="343"/>
      <c r="EU144" s="343"/>
      <c r="EV144" s="343"/>
      <c r="EW144" s="343"/>
      <c r="EX144" s="354"/>
      <c r="EY144" s="343"/>
      <c r="EZ144" s="250">
        <f t="shared" ref="EZ144:EZ152" si="934">DP144-EG144</f>
        <v>0</v>
      </c>
      <c r="FA144" s="242"/>
      <c r="FB144" s="242"/>
      <c r="FC144" s="246">
        <f t="shared" si="474"/>
        <v>0</v>
      </c>
      <c r="FD144" s="244"/>
      <c r="FE144" s="343"/>
      <c r="FF144" s="343"/>
      <c r="FG144" s="343"/>
      <c r="FH144" s="250">
        <f t="shared" ref="FH144:FH156" si="935">SUM(FG144)</f>
        <v>0</v>
      </c>
      <c r="FI144" s="250"/>
      <c r="FJ144" s="250"/>
      <c r="FK144" s="250"/>
      <c r="FL144" s="238">
        <f t="shared" ref="FL144:FL153" si="936">SUM(FH144+FI144-FJ144+FK144)</f>
        <v>0</v>
      </c>
      <c r="FM144" s="343"/>
      <c r="FN144" s="343"/>
      <c r="FO144" s="343"/>
      <c r="FP144" s="238">
        <f t="shared" ref="FP144:FP153" si="937">SUM(FM144:FO144)</f>
        <v>0</v>
      </c>
      <c r="FQ144" s="343"/>
      <c r="FR144" s="343"/>
      <c r="FS144" s="343"/>
      <c r="FT144" s="238">
        <f t="shared" ref="FT144:FT153" si="938">SUM(FQ144:FS144)</f>
        <v>0</v>
      </c>
      <c r="FU144" s="343"/>
      <c r="FV144" s="343"/>
      <c r="FW144" s="343"/>
      <c r="FX144" s="345"/>
      <c r="FY144" s="343"/>
      <c r="FZ144" s="343"/>
      <c r="GA144" s="343"/>
      <c r="GB144" s="343"/>
      <c r="GC144" s="259">
        <f t="shared" ref="GC144:GC152" si="939">SUM(GB144,FX144,FT144,FP144)</f>
        <v>0</v>
      </c>
      <c r="GD144" s="343"/>
      <c r="GE144" s="343"/>
      <c r="GF144" s="343"/>
      <c r="GG144" s="343"/>
      <c r="GH144" s="343"/>
      <c r="GI144" s="343"/>
      <c r="GJ144" s="343"/>
      <c r="GK144" s="343"/>
      <c r="GL144" s="343"/>
      <c r="GM144" s="343"/>
      <c r="GN144" s="343"/>
      <c r="GO144" s="343"/>
      <c r="GP144" s="343"/>
      <c r="GQ144" s="343"/>
      <c r="GR144" s="343"/>
      <c r="GS144" s="343"/>
      <c r="GT144" s="354"/>
      <c r="GU144" s="343"/>
      <c r="GV144" s="250">
        <f t="shared" ref="GV144:GV152" si="940">FL144-GC144</f>
        <v>0</v>
      </c>
      <c r="GW144" s="242"/>
      <c r="GX144" s="242"/>
      <c r="GY144" s="246">
        <f t="shared" si="480"/>
        <v>0</v>
      </c>
      <c r="GZ144" s="244"/>
      <c r="HA144" s="244"/>
      <c r="HB144" s="343"/>
      <c r="HC144" s="343"/>
      <c r="HD144" s="343"/>
      <c r="HE144" s="343"/>
      <c r="HF144" s="343"/>
      <c r="HG144" s="343"/>
      <c r="HH144" s="238"/>
      <c r="HI144" s="345"/>
      <c r="HJ144" s="343"/>
      <c r="HK144" s="343"/>
      <c r="HL144" s="343"/>
      <c r="HM144" s="238">
        <f t="shared" ref="HM144:HM153" si="941">SUM(HJ144:HL144)</f>
        <v>0</v>
      </c>
      <c r="HN144" s="343"/>
      <c r="HO144" s="343"/>
      <c r="HP144" s="343"/>
      <c r="HQ144" s="238">
        <f t="shared" ref="HQ144:HQ153" si="942">SUM(HN144:HP144)</f>
        <v>0</v>
      </c>
      <c r="HR144" s="343"/>
      <c r="HS144" s="343"/>
      <c r="HT144" s="343"/>
      <c r="HU144" s="345"/>
      <c r="HV144" s="343"/>
      <c r="HW144" s="343"/>
      <c r="HX144" s="343"/>
      <c r="HY144" s="343"/>
      <c r="HZ144" s="259">
        <f t="shared" ref="HZ144:HZ152" si="943">SUM(HY144,HU144,HQ144,HM144)</f>
        <v>0</v>
      </c>
      <c r="IA144" s="343"/>
      <c r="IB144" s="343"/>
      <c r="IC144" s="343"/>
      <c r="ID144" s="343"/>
      <c r="IE144" s="343"/>
      <c r="IF144" s="343"/>
      <c r="IG144" s="343"/>
      <c r="IH144" s="343"/>
      <c r="II144" s="343"/>
      <c r="IJ144" s="343"/>
      <c r="IK144" s="343"/>
      <c r="IL144" s="343"/>
      <c r="IM144" s="343"/>
      <c r="IN144" s="343"/>
      <c r="IO144" s="343"/>
      <c r="IP144" s="343"/>
      <c r="IQ144" s="354"/>
      <c r="IR144" s="343"/>
      <c r="IS144" s="250">
        <f t="shared" ref="IS144:IS156" si="944">HI144-HZ144</f>
        <v>0</v>
      </c>
      <c r="IT144" s="242"/>
      <c r="IU144" s="242"/>
      <c r="IV144" s="246">
        <f t="shared" si="510"/>
        <v>0</v>
      </c>
      <c r="IW144" s="244"/>
      <c r="IX144" s="346"/>
      <c r="IY144" s="346"/>
      <c r="IZ144" s="247">
        <f t="shared" ref="IZ144:IZ152" si="945">SUM(IX144:IY144)</f>
        <v>0</v>
      </c>
      <c r="JA144" s="254">
        <f t="shared" ref="JA144:JA156" si="946">SUM(IZ144)</f>
        <v>0</v>
      </c>
      <c r="JB144" s="254"/>
      <c r="JC144" s="254"/>
      <c r="JD144" s="254"/>
      <c r="JE144" s="247">
        <f t="shared" ref="JE144:JE153" si="947">SUM(JA144+JB144-JC144+JD144)</f>
        <v>0</v>
      </c>
      <c r="JF144" s="346"/>
      <c r="JG144" s="346"/>
      <c r="JH144" s="346"/>
      <c r="JI144" s="247">
        <f t="shared" ref="JI144:JI153" si="948">SUM(JF144:JH144)</f>
        <v>0</v>
      </c>
      <c r="JJ144" s="346"/>
      <c r="JK144" s="346"/>
      <c r="JL144" s="346"/>
      <c r="JM144" s="247">
        <f t="shared" ref="JM144:JM153" si="949">SUM(JJ144:JL144)</f>
        <v>0</v>
      </c>
      <c r="JN144" s="346"/>
      <c r="JO144" s="346"/>
      <c r="JP144" s="346"/>
      <c r="JQ144" s="347"/>
      <c r="JR144" s="346"/>
      <c r="JS144" s="346"/>
      <c r="JT144" s="346"/>
      <c r="JU144" s="346"/>
      <c r="JV144" s="261">
        <f t="shared" ref="JV144:JV152" si="950">SUM(JU144,JQ144,JM144,JI144)</f>
        <v>0</v>
      </c>
      <c r="JW144" s="563"/>
      <c r="JX144" s="592"/>
      <c r="JY144" s="593"/>
      <c r="JZ144" s="576"/>
      <c r="KA144" s="346"/>
      <c r="KB144" s="247">
        <f>SUM(JW144:KA144)</f>
        <v>0</v>
      </c>
      <c r="KC144" s="346"/>
      <c r="KD144" s="346"/>
      <c r="KE144" s="346"/>
      <c r="KF144" s="247">
        <f t="shared" ref="KF144:KF153" si="951">SUM(KC144:KE144)</f>
        <v>0</v>
      </c>
      <c r="KG144" s="346"/>
      <c r="KH144" s="346"/>
      <c r="KI144" s="346"/>
      <c r="KJ144" s="346"/>
      <c r="KK144" s="346"/>
      <c r="KL144" s="346"/>
      <c r="KM144" s="346"/>
      <c r="KN144" s="346"/>
      <c r="KO144" s="356"/>
      <c r="KP144" s="346"/>
      <c r="KQ144" s="254">
        <f>JE144-JV144</f>
        <v>0</v>
      </c>
      <c r="KR144" s="347"/>
      <c r="KS144" s="348"/>
      <c r="KT144" s="211">
        <f>JV144-KO144</f>
        <v>0</v>
      </c>
      <c r="KU144" s="211"/>
      <c r="KV144" s="211"/>
      <c r="KW144" s="211"/>
      <c r="KX144" s="211"/>
      <c r="KY144" s="211"/>
      <c r="KZ144" s="211"/>
      <c r="LA144" s="211"/>
      <c r="LB144" s="211"/>
      <c r="LC144" s="211"/>
      <c r="LD144" s="211"/>
      <c r="LF144" s="109"/>
      <c r="LG144" s="109"/>
      <c r="LH144" s="194">
        <f t="shared" ref="LH144:LH152" si="952">SUM(LF144:LG144)</f>
        <v>0</v>
      </c>
      <c r="LI144" s="193">
        <f t="shared" ref="LI144:LI152" si="953">SUM(LH144)</f>
        <v>0</v>
      </c>
      <c r="LJ144" s="193"/>
      <c r="LK144" s="193"/>
      <c r="LL144" s="193"/>
      <c r="LM144" s="194">
        <f t="shared" ref="LM144:LM152" si="954">SUM(LI144+LJ144-LK144+LL144)</f>
        <v>0</v>
      </c>
      <c r="LN144" s="109"/>
      <c r="LO144" s="109"/>
      <c r="LP144" s="109"/>
      <c r="LQ144" s="194">
        <f t="shared" ref="LQ144:LQ153" si="955">SUM(LN144:LP144)</f>
        <v>0</v>
      </c>
      <c r="LR144" s="109"/>
      <c r="LS144" s="109"/>
      <c r="LT144" s="109"/>
      <c r="LU144" s="194">
        <f t="shared" ref="LU144:LU153" si="956">SUM(LR144:LT144)</f>
        <v>0</v>
      </c>
      <c r="LV144" s="109"/>
      <c r="LW144" s="109"/>
      <c r="LX144" s="109"/>
      <c r="LY144" s="139"/>
      <c r="LZ144" s="109"/>
      <c r="MA144" s="109"/>
      <c r="MB144" s="109"/>
      <c r="MC144" s="109"/>
      <c r="MD144" s="121">
        <f t="shared" ref="MD144:MD152" si="957">SUM(MC144,LY144,LU144,LQ144)</f>
        <v>0</v>
      </c>
      <c r="ME144" s="109"/>
      <c r="MF144" s="109"/>
      <c r="MG144" s="109"/>
      <c r="MH144" s="194">
        <f t="shared" ref="MH144:MH153" si="958">SUM(ME144:MG144)</f>
        <v>0</v>
      </c>
      <c r="MI144" s="109"/>
      <c r="MJ144" s="109"/>
      <c r="MK144" s="109"/>
      <c r="ML144" s="194">
        <f t="shared" ref="ML144:ML153" si="959">SUM(MI144:MK144)</f>
        <v>0</v>
      </c>
      <c r="MM144" s="109"/>
      <c r="MN144" s="109"/>
      <c r="MO144" s="109"/>
      <c r="MP144" s="139"/>
      <c r="MQ144" s="109"/>
      <c r="MR144" s="109"/>
      <c r="MS144" s="109"/>
      <c r="MT144" s="109"/>
      <c r="MU144" s="121">
        <f t="shared" ref="MU144:MU152" si="960">SUM(MT144,MP144,ML144,MH144)</f>
        <v>0</v>
      </c>
      <c r="MV144" s="109"/>
      <c r="MW144" s="193">
        <f t="shared" ref="MW144:MW152" si="961">LM144-MD144</f>
        <v>0</v>
      </c>
      <c r="MX144" s="138"/>
      <c r="MY144" s="138"/>
      <c r="MZ144" s="115">
        <f t="shared" si="485"/>
        <v>0</v>
      </c>
      <c r="NB144" s="109"/>
      <c r="NC144" s="109"/>
      <c r="ND144" s="109"/>
      <c r="NE144" s="109"/>
      <c r="NF144" s="109"/>
      <c r="NG144" s="109"/>
      <c r="NH144" s="109"/>
      <c r="NI144" s="109"/>
      <c r="NJ144" s="109"/>
      <c r="NK144" s="109"/>
      <c r="NL144" s="109"/>
      <c r="NM144" s="194">
        <f t="shared" ref="NM144:NM153" si="962">SUM(NJ144:NL144)</f>
        <v>0</v>
      </c>
      <c r="NN144" s="109"/>
      <c r="NO144" s="109"/>
      <c r="NP144" s="109"/>
      <c r="NQ144" s="194">
        <f t="shared" ref="NQ144:NQ153" si="963">SUM(NN144:NP144)</f>
        <v>0</v>
      </c>
      <c r="NR144" s="109"/>
      <c r="NS144" s="109"/>
      <c r="NT144" s="109"/>
      <c r="NU144" s="139"/>
      <c r="NV144" s="109"/>
      <c r="NW144" s="109"/>
      <c r="NX144" s="109"/>
      <c r="NY144" s="109"/>
      <c r="NZ144" s="121">
        <f t="shared" ref="NZ144:NZ152" si="964">SUM(NY144,NU144,NQ144,NM144)</f>
        <v>0</v>
      </c>
      <c r="OA144" s="109"/>
      <c r="OB144" s="109"/>
      <c r="OC144" s="109"/>
      <c r="OD144" s="109"/>
      <c r="OE144" s="109"/>
      <c r="OF144" s="109"/>
      <c r="OG144" s="109"/>
      <c r="OH144" s="109"/>
      <c r="OI144" s="109"/>
      <c r="OJ144" s="109"/>
      <c r="OK144" s="109"/>
      <c r="OL144" s="109"/>
      <c r="OM144" s="109"/>
      <c r="ON144" s="109"/>
      <c r="OO144" s="109"/>
      <c r="OP144" s="109"/>
      <c r="OQ144" s="111"/>
      <c r="OR144" s="109"/>
      <c r="OS144" s="193">
        <f t="shared" ref="OS144:OS152" si="965">NI144-NZ144</f>
        <v>0</v>
      </c>
      <c r="OT144" s="138"/>
      <c r="OU144" s="138"/>
      <c r="OV144" s="115">
        <f t="shared" si="515"/>
        <v>0</v>
      </c>
      <c r="OX144" s="109"/>
      <c r="OY144" s="109"/>
      <c r="OZ144" s="109"/>
      <c r="PA144" s="109"/>
      <c r="PB144" s="109"/>
      <c r="PC144" s="109"/>
      <c r="PD144" s="109"/>
      <c r="PE144" s="109"/>
      <c r="PF144" s="109"/>
      <c r="PG144" s="109"/>
      <c r="PH144" s="109"/>
      <c r="PI144" s="194">
        <f t="shared" ref="PI144:PI153" si="966">SUM(PF144:PH144)</f>
        <v>0</v>
      </c>
      <c r="PJ144" s="109"/>
      <c r="PK144" s="109"/>
      <c r="PL144" s="109"/>
      <c r="PM144" s="194">
        <f t="shared" ref="PM144:PM153" si="967">SUM(PJ144:PL144)</f>
        <v>0</v>
      </c>
      <c r="PN144" s="109"/>
      <c r="PO144" s="109"/>
      <c r="PP144" s="109"/>
      <c r="PQ144" s="139"/>
      <c r="PR144" s="109"/>
      <c r="PS144" s="109"/>
      <c r="PT144" s="109"/>
      <c r="PU144" s="109"/>
      <c r="PV144" s="121">
        <f t="shared" ref="PV144:PV152" si="968">SUM(PU144,PQ144,PM144,PI144)</f>
        <v>0</v>
      </c>
      <c r="PW144" s="109"/>
      <c r="PX144" s="109"/>
      <c r="PY144" s="109"/>
      <c r="PZ144" s="194">
        <f t="shared" ref="PZ144:PZ153" si="969">SUM(PW144:PY144)</f>
        <v>0</v>
      </c>
      <c r="QA144" s="109"/>
      <c r="QB144" s="109"/>
      <c r="QC144" s="109"/>
      <c r="QD144" s="194">
        <f t="shared" ref="QD144:QD153" si="970">SUM(QA144:QC144)</f>
        <v>0</v>
      </c>
      <c r="QE144" s="109"/>
      <c r="QF144" s="109"/>
      <c r="QG144" s="109"/>
      <c r="QH144" s="109"/>
      <c r="QI144" s="109"/>
      <c r="QJ144" s="109"/>
      <c r="QK144" s="109"/>
      <c r="QL144" s="109"/>
      <c r="QM144" s="111"/>
      <c r="QN144" s="109"/>
      <c r="QO144" s="193">
        <f t="shared" ref="QO144:QO156" si="971">PE144-PV144</f>
        <v>0</v>
      </c>
      <c r="QP144" s="138"/>
      <c r="QQ144" s="138"/>
      <c r="QR144" s="115">
        <f t="shared" si="486"/>
        <v>0</v>
      </c>
      <c r="QT144" s="109"/>
      <c r="QU144" s="109"/>
      <c r="QV144" s="194">
        <f t="shared" ref="QV144:QV152" si="972">SUM(QT144:QU144)</f>
        <v>0</v>
      </c>
      <c r="QW144" s="193">
        <f t="shared" ref="QW144:QW152" si="973">QV144</f>
        <v>0</v>
      </c>
      <c r="QX144" s="193"/>
      <c r="QY144" s="193"/>
      <c r="QZ144" s="193"/>
      <c r="RA144" s="194">
        <f t="shared" ref="RA144:RA152" si="974">SUM(QW144:QZ144)</f>
        <v>0</v>
      </c>
      <c r="RB144" s="109"/>
      <c r="RC144" s="109"/>
      <c r="RD144" s="109"/>
      <c r="RE144" s="194">
        <f t="shared" ref="RE144:RE153" si="975">SUM(RB144:RD144)</f>
        <v>0</v>
      </c>
      <c r="RF144" s="109"/>
      <c r="RG144" s="109"/>
      <c r="RH144" s="109"/>
      <c r="RI144" s="194">
        <f t="shared" ref="RI144:RI153" si="976">SUM(RF144:RH144)</f>
        <v>0</v>
      </c>
      <c r="RJ144" s="109"/>
      <c r="RK144" s="109"/>
      <c r="RL144" s="109"/>
      <c r="RM144" s="139"/>
      <c r="RN144" s="109"/>
      <c r="RO144" s="109"/>
      <c r="RP144" s="109"/>
      <c r="RQ144" s="109"/>
      <c r="RR144" s="121">
        <f t="shared" ref="RR144:RR152" si="977">SUM(RQ144,RM144,RI144,RE144)</f>
        <v>0</v>
      </c>
      <c r="RS144" s="109"/>
      <c r="RT144" s="109"/>
      <c r="RU144" s="109"/>
      <c r="RV144" s="194">
        <f t="shared" ref="RV144:RV153" si="978">SUM(RS144:RU144)</f>
        <v>0</v>
      </c>
      <c r="RW144" s="109"/>
      <c r="RX144" s="109"/>
      <c r="RY144" s="109"/>
      <c r="RZ144" s="194">
        <f t="shared" ref="RZ144:RZ153" si="979">SUM(RW144:RY144)</f>
        <v>0</v>
      </c>
      <c r="SA144" s="109"/>
      <c r="SB144" s="109"/>
      <c r="SC144" s="109"/>
      <c r="SD144" s="109"/>
      <c r="SE144" s="109"/>
      <c r="SF144" s="109"/>
      <c r="SG144" s="109"/>
      <c r="SH144" s="109"/>
      <c r="SI144" s="111"/>
      <c r="SJ144" s="109"/>
      <c r="SK144" s="193">
        <f t="shared" ref="SK144:SK152" si="980">RA144-RR144</f>
        <v>0</v>
      </c>
      <c r="SL144" s="138"/>
      <c r="SM144" s="138"/>
      <c r="SN144" s="115">
        <f t="shared" si="487"/>
        <v>0</v>
      </c>
      <c r="SP144" s="109"/>
      <c r="SQ144" s="109"/>
      <c r="SR144" s="194">
        <f t="shared" ref="SR144:SR153" si="981">SUM(SP144:SQ144)</f>
        <v>0</v>
      </c>
      <c r="SS144" s="193">
        <f t="shared" ref="SS144:SS156" si="982">SUM(SR144)</f>
        <v>0</v>
      </c>
      <c r="ST144" s="193"/>
      <c r="SU144" s="193"/>
      <c r="SV144" s="193"/>
      <c r="SW144" s="194">
        <f t="shared" ref="SW144:SW153" si="983">SUM(SS144+ST144-SU144+SV144)</f>
        <v>0</v>
      </c>
      <c r="SX144" s="109"/>
      <c r="SY144" s="109"/>
      <c r="SZ144" s="109"/>
      <c r="TA144" s="194">
        <f t="shared" ref="TA144:TA153" si="984">SUM(SX144:SZ144)</f>
        <v>0</v>
      </c>
      <c r="TB144" s="109"/>
      <c r="TC144" s="109"/>
      <c r="TD144" s="109"/>
      <c r="TE144" s="194">
        <f t="shared" ref="TE144:TE153" si="985">SUM(TB144:TD144)</f>
        <v>0</v>
      </c>
      <c r="TF144" s="109"/>
      <c r="TG144" s="109"/>
      <c r="TH144" s="109"/>
      <c r="TI144" s="139"/>
      <c r="TJ144" s="109"/>
      <c r="TK144" s="109"/>
      <c r="TL144" s="109"/>
      <c r="TM144" s="109"/>
      <c r="TN144" s="121">
        <f t="shared" ref="TN144:TN152" si="986">SUM(TM144,TI144,TE144,TA144)</f>
        <v>0</v>
      </c>
      <c r="TO144" s="109"/>
      <c r="TP144" s="109"/>
      <c r="TQ144" s="109"/>
      <c r="TR144" s="109"/>
      <c r="TS144" s="109"/>
      <c r="TT144" s="109"/>
      <c r="TU144" s="109"/>
      <c r="TV144" s="109"/>
      <c r="TW144" s="109"/>
      <c r="TX144" s="109"/>
      <c r="TY144" s="109"/>
      <c r="TZ144" s="109"/>
      <c r="UA144" s="109"/>
      <c r="UB144" s="109"/>
      <c r="UC144" s="109"/>
      <c r="UD144" s="109"/>
      <c r="UE144" s="111"/>
      <c r="UF144" s="109"/>
      <c r="UG144" s="193">
        <f t="shared" ref="UG144:UG152" si="987">SW144-TN144</f>
        <v>0</v>
      </c>
      <c r="UH144" s="138"/>
      <c r="UI144" s="138"/>
      <c r="UJ144" s="138"/>
      <c r="UK144" s="115">
        <f t="shared" si="488"/>
        <v>0</v>
      </c>
      <c r="UL144" s="115">
        <f>CK144+EG144+GC144+HZ144+JV144+MD144+NZ144+PV144+RR144+TN144</f>
        <v>0</v>
      </c>
      <c r="UM144" s="115">
        <f>UL144-AF144</f>
        <v>0</v>
      </c>
      <c r="UN144" s="115">
        <f>DB144+EX144+GT144+IQ144+KO144+MU144+OQ144+QM144+SI144+UE144</f>
        <v>0</v>
      </c>
      <c r="UO144" s="115">
        <f>UN144-AW144</f>
        <v>0</v>
      </c>
      <c r="UP144" s="115"/>
      <c r="UQ144" s="115"/>
      <c r="UR144" s="115">
        <f>BU144+DQ144+FM144+HJ144+JF144+LN144+NJ144+PF144+RB144+SX144</f>
        <v>0</v>
      </c>
      <c r="US144" s="115">
        <f>UR144-P144</f>
        <v>0</v>
      </c>
      <c r="UT144" s="115"/>
      <c r="UU144" s="115"/>
      <c r="UV144" s="115"/>
      <c r="UW144" s="115"/>
      <c r="UX144" s="115"/>
      <c r="UY144" s="115"/>
      <c r="UZ144" s="115"/>
      <c r="VA144" s="115"/>
      <c r="VB144" s="193">
        <f>BM144+DI144+FE144+HB144+IX144+LF144+NB144+OX144+QT144+SP144</f>
        <v>0</v>
      </c>
      <c r="VC144" s="193">
        <f>BN144+DJ144+FF144+HC144+IY144+LG144+NC144+OY144+QU144+SQ144</f>
        <v>0</v>
      </c>
      <c r="VD144" s="194">
        <f t="shared" ref="VD144:VD152" si="988">VB144+VC144</f>
        <v>0</v>
      </c>
      <c r="VE144" s="193">
        <f t="shared" ref="VE144:VE152" si="989">SUM(VD144)</f>
        <v>0</v>
      </c>
      <c r="VF144" s="193"/>
      <c r="VG144" s="193"/>
      <c r="VH144" s="193"/>
      <c r="VI144" s="194">
        <f t="shared" ref="VI144:VI152" si="990">SUM(VE144+VF144-VG144+VH144)</f>
        <v>0</v>
      </c>
      <c r="VJ144" s="109"/>
      <c r="VK144" s="109"/>
      <c r="VL144" s="109"/>
      <c r="VM144" s="194">
        <f t="shared" ref="VM144:VM153" si="991">SUM(VJ144:VL144)</f>
        <v>0</v>
      </c>
      <c r="VN144" s="109"/>
      <c r="VO144" s="109"/>
      <c r="VP144" s="109"/>
      <c r="VQ144" s="194">
        <f t="shared" ref="VQ144:VQ153" si="992">SUM(VN144:VP144)</f>
        <v>0</v>
      </c>
      <c r="VR144" s="109"/>
      <c r="VS144" s="109"/>
      <c r="VT144" s="109"/>
      <c r="VU144" s="139"/>
      <c r="VV144" s="109"/>
      <c r="VW144" s="109"/>
      <c r="VX144" s="109"/>
      <c r="VY144" s="109"/>
      <c r="VZ144" s="121">
        <f t="shared" ref="VZ144:VZ152" si="993">SUM(VY144,VU144,VQ144,VM144)</f>
        <v>0</v>
      </c>
      <c r="WA144" s="109"/>
      <c r="WB144" s="109"/>
      <c r="WC144" s="109"/>
      <c r="WD144" s="109"/>
      <c r="WE144" s="109"/>
      <c r="WF144" s="109"/>
      <c r="WG144" s="109"/>
      <c r="WH144" s="109"/>
      <c r="WI144" s="109"/>
      <c r="WJ144" s="109"/>
      <c r="WK144" s="109"/>
      <c r="WL144" s="109"/>
      <c r="WM144" s="109"/>
      <c r="WN144" s="109"/>
      <c r="WO144" s="109"/>
      <c r="WP144" s="109"/>
      <c r="WQ144" s="111"/>
      <c r="WR144" s="112"/>
      <c r="WS144" s="112"/>
      <c r="WT144" s="138"/>
      <c r="WU144" s="138"/>
      <c r="WV144" s="115">
        <f t="shared" si="526"/>
        <v>0</v>
      </c>
      <c r="WY144" s="115">
        <f>VI144-BT144-DP144-FL144-HI144-JE144-LM144-NI144-PE144-RA144-SW144</f>
        <v>0</v>
      </c>
      <c r="WZ144" s="115">
        <f>VD144-BO144-DK144-FG144-HD144-IZ144-LH144-ND144-OZ144-QV144-SR144</f>
        <v>0</v>
      </c>
    </row>
    <row r="145" spans="1:624" s="116" customFormat="1" ht="13.5" hidden="1" x14ac:dyDescent="0.25">
      <c r="A145" s="444"/>
      <c r="B145" s="453" t="s">
        <v>230</v>
      </c>
      <c r="C145" s="415"/>
      <c r="D145" s="415"/>
      <c r="E145" s="415"/>
      <c r="F145" s="249"/>
      <c r="G145" s="334"/>
      <c r="H145" s="250">
        <f>BM145+DI145+FE145+HB145+IX145+LF145+NB145+OX145+QT145+SP145</f>
        <v>0</v>
      </c>
      <c r="I145" s="250">
        <f>BN145+DJ145+FF145+HC145+IY145+LG145+NC145+OY145+QU145+SQ145</f>
        <v>0</v>
      </c>
      <c r="J145" s="238">
        <f t="shared" si="907"/>
        <v>0</v>
      </c>
      <c r="K145" s="250">
        <f t="shared" si="908"/>
        <v>0</v>
      </c>
      <c r="L145" s="343"/>
      <c r="M145" s="343"/>
      <c r="N145" s="343"/>
      <c r="O145" s="343"/>
      <c r="P145" s="250">
        <f>BU145+DQ145+FM145+HJ145+JF145+LN145+NJ145+PF145+RB145+SX145</f>
        <v>0</v>
      </c>
      <c r="Q145" s="250">
        <f>BV145+DR145+FN145+HK145+JG145+LO145+NK145+PG145+RC145+SY145</f>
        <v>0</v>
      </c>
      <c r="R145" s="250">
        <f>BW145+DS145+FO145+HL145+JH145+LP145+NL145+PH145+RD145+SZ145</f>
        <v>0</v>
      </c>
      <c r="S145" s="238">
        <f t="shared" si="909"/>
        <v>0</v>
      </c>
      <c r="T145" s="250">
        <f>BY145+DU145+FQ145+HN145+JJ145+LR145+NN145+PJ145+RF145+TB145</f>
        <v>0</v>
      </c>
      <c r="U145" s="250">
        <f>BZ145+DV145+FR145+HO145+JK145+LS145+NO145+PK145+RG145+TC145</f>
        <v>0</v>
      </c>
      <c r="V145" s="250">
        <f>CA145+DW145+FS145+HP145+JL145+LT145+NP145+PL145+RH145+TD145</f>
        <v>0</v>
      </c>
      <c r="W145" s="238">
        <f t="shared" si="910"/>
        <v>0</v>
      </c>
      <c r="X145" s="250">
        <f>CC145+DY145+FU145+HR145+JN145+LV145+NR145+PN145+RJ145+TF145</f>
        <v>0</v>
      </c>
      <c r="Y145" s="250">
        <f>CD145+DZ145+FV145+HS145+JO145+LW145+NS145+PO145+RK145+TG145</f>
        <v>0</v>
      </c>
      <c r="Z145" s="250">
        <f>CE145+EA145+FW145+HT145+JP145+LX145+NT145+PP145+RL145+TH145</f>
        <v>0</v>
      </c>
      <c r="AA145" s="238">
        <f t="shared" si="911"/>
        <v>0</v>
      </c>
      <c r="AB145" s="250">
        <f>CG145+EC145+FY145+HV145+JR145+LZ145+NV145+PR145+RN145+TJ145</f>
        <v>0</v>
      </c>
      <c r="AC145" s="250">
        <f>CH145+ED145+FZ145+HW145+JS145+MA145+NW145+PS145+RO145+TK145</f>
        <v>0</v>
      </c>
      <c r="AD145" s="250">
        <f>CI145+EE145+GA145+HX145+JT145+MB145+NX145+PT145+RP145+TL145</f>
        <v>0</v>
      </c>
      <c r="AE145" s="250">
        <f t="shared" si="912"/>
        <v>0</v>
      </c>
      <c r="AF145" s="238">
        <f t="shared" si="902"/>
        <v>0</v>
      </c>
      <c r="AG145" s="250">
        <f>CL145+EH145+GD145+IA145+JW145+ME145+OA145+PW145+RS145+TO145</f>
        <v>0</v>
      </c>
      <c r="AH145" s="250">
        <f>CM145+EI145+GE145+IB145+JZ145+MF145+OB145+PX145+RT145+TP145</f>
        <v>0</v>
      </c>
      <c r="AI145" s="250">
        <f>CN145+EJ145+GF145+IC145+KA145+MG145+OC145+PY145+RU145+TQ145</f>
        <v>0</v>
      </c>
      <c r="AJ145" s="238">
        <f t="shared" si="913"/>
        <v>0</v>
      </c>
      <c r="AK145" s="250">
        <f>CP145+EL145+GH145+IE145+KC145+MI145+OE145+QA145+RW145+TS145</f>
        <v>0</v>
      </c>
      <c r="AL145" s="250">
        <f>CQ145+EM145+GI145+IF145+KD145+MJ145+OF145+QB145+RX145+TT145</f>
        <v>0</v>
      </c>
      <c r="AM145" s="250">
        <f>CR145+EN145+GJ145+IG145+KE145+MK145+OG145+QC145+RY145+TU145</f>
        <v>0</v>
      </c>
      <c r="AN145" s="238">
        <f t="shared" si="914"/>
        <v>0</v>
      </c>
      <c r="AO145" s="250">
        <f>CT145+EP145+GL145+II145+KG145+MM145+OI145+QE145+SA145+TW145</f>
        <v>0</v>
      </c>
      <c r="AP145" s="250">
        <f>CU145+EQ145+GM145+IJ145+KH145+MN145+OJ145+QF145+SB145+TX145</f>
        <v>0</v>
      </c>
      <c r="AQ145" s="250">
        <f>CV145+ER145+GN145+IK145+KI145+MO145+OK145+QG145+SC145+TY145</f>
        <v>0</v>
      </c>
      <c r="AR145" s="238">
        <f t="shared" si="915"/>
        <v>0</v>
      </c>
      <c r="AS145" s="250">
        <f>CX145+ET145+GP145+IM145+KK145+MQ145+OM145+QI145+SE145+UA145</f>
        <v>0</v>
      </c>
      <c r="AT145" s="250">
        <f>CY145+EU145+GQ145+IN145+KL145+MR145+ON145+QJ145+SF145+UB145</f>
        <v>0</v>
      </c>
      <c r="AU145" s="250">
        <f>CZ145+EV145+GR145+IO145+KM145+MS145+OO145+QK145+SG145+UC145</f>
        <v>0</v>
      </c>
      <c r="AV145" s="238">
        <f t="shared" si="916"/>
        <v>0</v>
      </c>
      <c r="AW145" s="238">
        <f t="shared" si="917"/>
        <v>0</v>
      </c>
      <c r="AX145" s="250">
        <f t="shared" si="918"/>
        <v>0</v>
      </c>
      <c r="AY145" s="238">
        <f t="shared" si="919"/>
        <v>0</v>
      </c>
      <c r="AZ145" s="238">
        <f>DE145+FA145+GW145+IT145+KR145+MX145+OT145+QP145+SL145+UH145</f>
        <v>0</v>
      </c>
      <c r="BA145" s="238">
        <f>DF145+FB145+GX145+IU145+KS145+MY145+OU145+QQ145+SM145+UI145</f>
        <v>0</v>
      </c>
      <c r="BB145" s="239">
        <f>CK145+EG145+GC145+HZ145+JV145+MD145+NZ145+PV145+RR145+TN145</f>
        <v>0</v>
      </c>
      <c r="BC145" s="239">
        <f t="shared" si="903"/>
        <v>0</v>
      </c>
      <c r="BD145" s="238">
        <f>AZ145-DE145-FA145-GW145-IT145-KR145-MX145-OT145-QP145-SL145-UH145</f>
        <v>0</v>
      </c>
      <c r="BE145" s="240"/>
      <c r="BF145" s="241">
        <f t="shared" si="898"/>
        <v>0</v>
      </c>
      <c r="BG145" s="241">
        <f t="shared" si="920"/>
        <v>0</v>
      </c>
      <c r="BH145" s="242"/>
      <c r="BI145" s="242"/>
      <c r="BJ145" s="241"/>
      <c r="BK145" s="344"/>
      <c r="BL145" s="251">
        <f>DI145+FE145+HB145+IX145+LF145+NB145+OX145+QT145+SP145</f>
        <v>0</v>
      </c>
      <c r="BM145" s="344"/>
      <c r="BN145" s="344"/>
      <c r="BO145" s="238">
        <f t="shared" si="921"/>
        <v>0</v>
      </c>
      <c r="BP145" s="251">
        <f t="shared" ref="BP145:BP152" si="994">BO145</f>
        <v>0</v>
      </c>
      <c r="BQ145" s="251"/>
      <c r="BR145" s="251"/>
      <c r="BS145" s="251"/>
      <c r="BT145" s="241">
        <f t="shared" ref="BT145:BT152" si="995">SUM(BP145:BS145)</f>
        <v>0</v>
      </c>
      <c r="BU145" s="344"/>
      <c r="BV145" s="344"/>
      <c r="BW145" s="344"/>
      <c r="BX145" s="238">
        <f t="shared" si="922"/>
        <v>0</v>
      </c>
      <c r="BY145" s="344"/>
      <c r="BZ145" s="344"/>
      <c r="CA145" s="344"/>
      <c r="CB145" s="238">
        <f t="shared" si="923"/>
        <v>0</v>
      </c>
      <c r="CC145" s="344"/>
      <c r="CD145" s="344"/>
      <c r="CE145" s="344"/>
      <c r="CF145" s="345"/>
      <c r="CG145" s="344"/>
      <c r="CH145" s="344"/>
      <c r="CI145" s="344"/>
      <c r="CJ145" s="344"/>
      <c r="CK145" s="238">
        <f t="shared" si="924"/>
        <v>0</v>
      </c>
      <c r="CL145" s="344"/>
      <c r="CM145" s="344"/>
      <c r="CN145" s="344"/>
      <c r="CO145" s="238">
        <f t="shared" si="925"/>
        <v>0</v>
      </c>
      <c r="CP145" s="344"/>
      <c r="CQ145" s="344"/>
      <c r="CR145" s="344"/>
      <c r="CS145" s="238">
        <f t="shared" si="926"/>
        <v>0</v>
      </c>
      <c r="CT145" s="344"/>
      <c r="CU145" s="344"/>
      <c r="CV145" s="344"/>
      <c r="CW145" s="345"/>
      <c r="CX145" s="344"/>
      <c r="CY145" s="344"/>
      <c r="CZ145" s="344"/>
      <c r="DA145" s="344"/>
      <c r="DB145" s="238">
        <f t="shared" si="927"/>
        <v>0</v>
      </c>
      <c r="DC145" s="344"/>
      <c r="DD145" s="251">
        <f t="shared" si="928"/>
        <v>0</v>
      </c>
      <c r="DE145" s="242"/>
      <c r="DF145" s="242"/>
      <c r="DG145" s="243">
        <f t="shared" si="467"/>
        <v>0</v>
      </c>
      <c r="DH145" s="244"/>
      <c r="DI145" s="343"/>
      <c r="DJ145" s="343"/>
      <c r="DK145" s="250">
        <f t="shared" si="929"/>
        <v>0</v>
      </c>
      <c r="DL145" s="343"/>
      <c r="DM145" s="343"/>
      <c r="DN145" s="343"/>
      <c r="DO145" s="343"/>
      <c r="DP145" s="238">
        <f t="shared" si="930"/>
        <v>0</v>
      </c>
      <c r="DQ145" s="343"/>
      <c r="DR145" s="343"/>
      <c r="DS145" s="343"/>
      <c r="DT145" s="238">
        <f t="shared" si="931"/>
        <v>0</v>
      </c>
      <c r="DU145" s="343"/>
      <c r="DV145" s="343"/>
      <c r="DW145" s="343"/>
      <c r="DX145" s="238">
        <f t="shared" si="932"/>
        <v>0</v>
      </c>
      <c r="DY145" s="343"/>
      <c r="DZ145" s="343"/>
      <c r="EA145" s="343"/>
      <c r="EB145" s="345"/>
      <c r="EC145" s="343"/>
      <c r="ED145" s="343"/>
      <c r="EE145" s="343"/>
      <c r="EF145" s="343"/>
      <c r="EG145" s="259">
        <f t="shared" si="933"/>
        <v>0</v>
      </c>
      <c r="EH145" s="343"/>
      <c r="EI145" s="343"/>
      <c r="EJ145" s="343"/>
      <c r="EK145" s="343"/>
      <c r="EL145" s="343"/>
      <c r="EM145" s="343"/>
      <c r="EN145" s="343"/>
      <c r="EO145" s="343"/>
      <c r="EP145" s="343"/>
      <c r="EQ145" s="343"/>
      <c r="ER145" s="343"/>
      <c r="ES145" s="343"/>
      <c r="ET145" s="343"/>
      <c r="EU145" s="343"/>
      <c r="EV145" s="343"/>
      <c r="EW145" s="343"/>
      <c r="EX145" s="354"/>
      <c r="EY145" s="343"/>
      <c r="EZ145" s="250">
        <f t="shared" si="934"/>
        <v>0</v>
      </c>
      <c r="FA145" s="242"/>
      <c r="FB145" s="242"/>
      <c r="FC145" s="246">
        <f t="shared" si="474"/>
        <v>0</v>
      </c>
      <c r="FD145" s="244"/>
      <c r="FE145" s="343"/>
      <c r="FF145" s="343"/>
      <c r="FG145" s="343"/>
      <c r="FH145" s="250">
        <f t="shared" si="935"/>
        <v>0</v>
      </c>
      <c r="FI145" s="250"/>
      <c r="FJ145" s="250"/>
      <c r="FK145" s="250"/>
      <c r="FL145" s="238">
        <f t="shared" si="936"/>
        <v>0</v>
      </c>
      <c r="FM145" s="343"/>
      <c r="FN145" s="343"/>
      <c r="FO145" s="343"/>
      <c r="FP145" s="238">
        <f t="shared" si="937"/>
        <v>0</v>
      </c>
      <c r="FQ145" s="343"/>
      <c r="FR145" s="343"/>
      <c r="FS145" s="343"/>
      <c r="FT145" s="238">
        <f t="shared" si="938"/>
        <v>0</v>
      </c>
      <c r="FU145" s="343"/>
      <c r="FV145" s="343"/>
      <c r="FW145" s="343"/>
      <c r="FX145" s="345"/>
      <c r="FY145" s="343"/>
      <c r="FZ145" s="343"/>
      <c r="GA145" s="343"/>
      <c r="GB145" s="343"/>
      <c r="GC145" s="259">
        <f t="shared" si="939"/>
        <v>0</v>
      </c>
      <c r="GD145" s="343"/>
      <c r="GE145" s="343"/>
      <c r="GF145" s="343"/>
      <c r="GG145" s="343"/>
      <c r="GH145" s="343"/>
      <c r="GI145" s="343"/>
      <c r="GJ145" s="343"/>
      <c r="GK145" s="343"/>
      <c r="GL145" s="343"/>
      <c r="GM145" s="343"/>
      <c r="GN145" s="343"/>
      <c r="GO145" s="343"/>
      <c r="GP145" s="343"/>
      <c r="GQ145" s="343"/>
      <c r="GR145" s="343"/>
      <c r="GS145" s="343"/>
      <c r="GT145" s="354"/>
      <c r="GU145" s="343"/>
      <c r="GV145" s="250">
        <f t="shared" si="940"/>
        <v>0</v>
      </c>
      <c r="GW145" s="242"/>
      <c r="GX145" s="242"/>
      <c r="GY145" s="246">
        <f t="shared" si="480"/>
        <v>0</v>
      </c>
      <c r="GZ145" s="244"/>
      <c r="HA145" s="244"/>
      <c r="HB145" s="343"/>
      <c r="HC145" s="343"/>
      <c r="HD145" s="343"/>
      <c r="HE145" s="343"/>
      <c r="HF145" s="343"/>
      <c r="HG145" s="343"/>
      <c r="HH145" s="238"/>
      <c r="HI145" s="345"/>
      <c r="HJ145" s="343"/>
      <c r="HK145" s="343"/>
      <c r="HL145" s="343"/>
      <c r="HM145" s="238">
        <f t="shared" si="941"/>
        <v>0</v>
      </c>
      <c r="HN145" s="343"/>
      <c r="HO145" s="343"/>
      <c r="HP145" s="343"/>
      <c r="HQ145" s="238">
        <f t="shared" si="942"/>
        <v>0</v>
      </c>
      <c r="HR145" s="343"/>
      <c r="HS145" s="343"/>
      <c r="HT145" s="343"/>
      <c r="HU145" s="345"/>
      <c r="HV145" s="343"/>
      <c r="HW145" s="343"/>
      <c r="HX145" s="343"/>
      <c r="HY145" s="343"/>
      <c r="HZ145" s="259">
        <f t="shared" si="943"/>
        <v>0</v>
      </c>
      <c r="IA145" s="343"/>
      <c r="IB145" s="343"/>
      <c r="IC145" s="343"/>
      <c r="ID145" s="343"/>
      <c r="IE145" s="343"/>
      <c r="IF145" s="343"/>
      <c r="IG145" s="343"/>
      <c r="IH145" s="343"/>
      <c r="II145" s="343"/>
      <c r="IJ145" s="343"/>
      <c r="IK145" s="343"/>
      <c r="IL145" s="343"/>
      <c r="IM145" s="343"/>
      <c r="IN145" s="343"/>
      <c r="IO145" s="343"/>
      <c r="IP145" s="343"/>
      <c r="IQ145" s="354"/>
      <c r="IR145" s="343"/>
      <c r="IS145" s="250">
        <f t="shared" si="944"/>
        <v>0</v>
      </c>
      <c r="IT145" s="242"/>
      <c r="IU145" s="242"/>
      <c r="IV145" s="246">
        <f t="shared" si="510"/>
        <v>0</v>
      </c>
      <c r="IW145" s="244"/>
      <c r="IX145" s="346"/>
      <c r="IY145" s="346"/>
      <c r="IZ145" s="247">
        <f t="shared" si="945"/>
        <v>0</v>
      </c>
      <c r="JA145" s="254">
        <f t="shared" si="946"/>
        <v>0</v>
      </c>
      <c r="JB145" s="254"/>
      <c r="JC145" s="254"/>
      <c r="JD145" s="254"/>
      <c r="JE145" s="247">
        <f t="shared" si="947"/>
        <v>0</v>
      </c>
      <c r="JF145" s="346"/>
      <c r="JG145" s="346"/>
      <c r="JH145" s="346"/>
      <c r="JI145" s="247">
        <f t="shared" si="948"/>
        <v>0</v>
      </c>
      <c r="JJ145" s="346"/>
      <c r="JK145" s="346"/>
      <c r="JL145" s="346"/>
      <c r="JM145" s="247">
        <f t="shared" si="949"/>
        <v>0</v>
      </c>
      <c r="JN145" s="346"/>
      <c r="JO145" s="346"/>
      <c r="JP145" s="346"/>
      <c r="JQ145" s="347"/>
      <c r="JR145" s="346"/>
      <c r="JS145" s="346"/>
      <c r="JT145" s="346"/>
      <c r="JU145" s="346"/>
      <c r="JV145" s="261">
        <f t="shared" si="950"/>
        <v>0</v>
      </c>
      <c r="JW145" s="563"/>
      <c r="JX145" s="592"/>
      <c r="JY145" s="593"/>
      <c r="JZ145" s="576"/>
      <c r="KA145" s="346"/>
      <c r="KB145" s="247">
        <f>SUM(JW145:KA145)</f>
        <v>0</v>
      </c>
      <c r="KC145" s="346"/>
      <c r="KD145" s="346"/>
      <c r="KE145" s="346"/>
      <c r="KF145" s="247">
        <f t="shared" si="951"/>
        <v>0</v>
      </c>
      <c r="KG145" s="346"/>
      <c r="KH145" s="346"/>
      <c r="KI145" s="346"/>
      <c r="KJ145" s="346"/>
      <c r="KK145" s="346"/>
      <c r="KL145" s="346"/>
      <c r="KM145" s="346"/>
      <c r="KN145" s="346"/>
      <c r="KO145" s="356"/>
      <c r="KP145" s="346"/>
      <c r="KQ145" s="254">
        <f>JE145-JV145</f>
        <v>0</v>
      </c>
      <c r="KR145" s="347"/>
      <c r="KS145" s="348"/>
      <c r="KT145" s="211">
        <f>JV145-KO145</f>
        <v>0</v>
      </c>
      <c r="KU145" s="211"/>
      <c r="KV145" s="211"/>
      <c r="KW145" s="211"/>
      <c r="KX145" s="211"/>
      <c r="KY145" s="211"/>
      <c r="KZ145" s="211"/>
      <c r="LA145" s="211"/>
      <c r="LB145" s="211"/>
      <c r="LC145" s="211"/>
      <c r="LD145" s="211"/>
      <c r="LF145" s="109"/>
      <c r="LG145" s="109"/>
      <c r="LH145" s="194">
        <f t="shared" si="952"/>
        <v>0</v>
      </c>
      <c r="LI145" s="193">
        <f t="shared" si="953"/>
        <v>0</v>
      </c>
      <c r="LJ145" s="193"/>
      <c r="LK145" s="193"/>
      <c r="LL145" s="193"/>
      <c r="LM145" s="194">
        <f t="shared" si="954"/>
        <v>0</v>
      </c>
      <c r="LN145" s="109"/>
      <c r="LO145" s="109"/>
      <c r="LP145" s="109"/>
      <c r="LQ145" s="194">
        <f t="shared" si="955"/>
        <v>0</v>
      </c>
      <c r="LR145" s="109"/>
      <c r="LS145" s="109"/>
      <c r="LT145" s="109"/>
      <c r="LU145" s="194">
        <f t="shared" si="956"/>
        <v>0</v>
      </c>
      <c r="LV145" s="109"/>
      <c r="LW145" s="109"/>
      <c r="LX145" s="109"/>
      <c r="LY145" s="139"/>
      <c r="LZ145" s="109"/>
      <c r="MA145" s="109"/>
      <c r="MB145" s="109"/>
      <c r="MC145" s="109"/>
      <c r="MD145" s="121">
        <f t="shared" si="957"/>
        <v>0</v>
      </c>
      <c r="ME145" s="109"/>
      <c r="MF145" s="109"/>
      <c r="MG145" s="109"/>
      <c r="MH145" s="194">
        <f t="shared" si="958"/>
        <v>0</v>
      </c>
      <c r="MI145" s="109"/>
      <c r="MJ145" s="109"/>
      <c r="MK145" s="109"/>
      <c r="ML145" s="194">
        <f t="shared" si="959"/>
        <v>0</v>
      </c>
      <c r="MM145" s="109"/>
      <c r="MN145" s="109"/>
      <c r="MO145" s="109"/>
      <c r="MP145" s="139"/>
      <c r="MQ145" s="109"/>
      <c r="MR145" s="109"/>
      <c r="MS145" s="109"/>
      <c r="MT145" s="109"/>
      <c r="MU145" s="121">
        <f t="shared" si="960"/>
        <v>0</v>
      </c>
      <c r="MV145" s="109"/>
      <c r="MW145" s="193">
        <f t="shared" si="961"/>
        <v>0</v>
      </c>
      <c r="MX145" s="138"/>
      <c r="MY145" s="138"/>
      <c r="MZ145" s="115">
        <f t="shared" si="485"/>
        <v>0</v>
      </c>
      <c r="NB145" s="109"/>
      <c r="NC145" s="109"/>
      <c r="ND145" s="109"/>
      <c r="NE145" s="109"/>
      <c r="NF145" s="109"/>
      <c r="NG145" s="109"/>
      <c r="NH145" s="109"/>
      <c r="NI145" s="109"/>
      <c r="NJ145" s="109"/>
      <c r="NK145" s="109"/>
      <c r="NL145" s="109"/>
      <c r="NM145" s="194">
        <f t="shared" si="962"/>
        <v>0</v>
      </c>
      <c r="NN145" s="109"/>
      <c r="NO145" s="109"/>
      <c r="NP145" s="109"/>
      <c r="NQ145" s="194">
        <f t="shared" si="963"/>
        <v>0</v>
      </c>
      <c r="NR145" s="109"/>
      <c r="NS145" s="109"/>
      <c r="NT145" s="109"/>
      <c r="NU145" s="139"/>
      <c r="NV145" s="109"/>
      <c r="NW145" s="109"/>
      <c r="NX145" s="109"/>
      <c r="NY145" s="109"/>
      <c r="NZ145" s="121">
        <f t="shared" si="964"/>
        <v>0</v>
      </c>
      <c r="OA145" s="109"/>
      <c r="OB145" s="109"/>
      <c r="OC145" s="109"/>
      <c r="OD145" s="109"/>
      <c r="OE145" s="109"/>
      <c r="OF145" s="109"/>
      <c r="OG145" s="109"/>
      <c r="OH145" s="109"/>
      <c r="OI145" s="109"/>
      <c r="OJ145" s="109"/>
      <c r="OK145" s="109"/>
      <c r="OL145" s="109"/>
      <c r="OM145" s="109"/>
      <c r="ON145" s="109"/>
      <c r="OO145" s="109"/>
      <c r="OP145" s="109"/>
      <c r="OQ145" s="111"/>
      <c r="OR145" s="109"/>
      <c r="OS145" s="193">
        <f t="shared" si="965"/>
        <v>0</v>
      </c>
      <c r="OT145" s="138"/>
      <c r="OU145" s="138"/>
      <c r="OV145" s="115">
        <f t="shared" si="515"/>
        <v>0</v>
      </c>
      <c r="OX145" s="109"/>
      <c r="OY145" s="109"/>
      <c r="OZ145" s="109"/>
      <c r="PA145" s="109"/>
      <c r="PB145" s="109"/>
      <c r="PC145" s="109"/>
      <c r="PD145" s="109"/>
      <c r="PE145" s="109"/>
      <c r="PF145" s="109"/>
      <c r="PG145" s="109"/>
      <c r="PH145" s="109"/>
      <c r="PI145" s="194">
        <f t="shared" si="966"/>
        <v>0</v>
      </c>
      <c r="PJ145" s="109"/>
      <c r="PK145" s="109"/>
      <c r="PL145" s="109"/>
      <c r="PM145" s="194">
        <f t="shared" si="967"/>
        <v>0</v>
      </c>
      <c r="PN145" s="109"/>
      <c r="PO145" s="109"/>
      <c r="PP145" s="109"/>
      <c r="PQ145" s="139"/>
      <c r="PR145" s="109"/>
      <c r="PS145" s="109"/>
      <c r="PT145" s="109"/>
      <c r="PU145" s="109"/>
      <c r="PV145" s="121">
        <f t="shared" si="968"/>
        <v>0</v>
      </c>
      <c r="PW145" s="109"/>
      <c r="PX145" s="109"/>
      <c r="PY145" s="109"/>
      <c r="PZ145" s="194">
        <f t="shared" si="969"/>
        <v>0</v>
      </c>
      <c r="QA145" s="109"/>
      <c r="QB145" s="109"/>
      <c r="QC145" s="109"/>
      <c r="QD145" s="194">
        <f t="shared" si="970"/>
        <v>0</v>
      </c>
      <c r="QE145" s="109"/>
      <c r="QF145" s="109"/>
      <c r="QG145" s="109"/>
      <c r="QH145" s="109"/>
      <c r="QI145" s="109"/>
      <c r="QJ145" s="109"/>
      <c r="QK145" s="109"/>
      <c r="QL145" s="109"/>
      <c r="QM145" s="111"/>
      <c r="QN145" s="109"/>
      <c r="QO145" s="193">
        <f t="shared" si="971"/>
        <v>0</v>
      </c>
      <c r="QP145" s="138"/>
      <c r="QQ145" s="138"/>
      <c r="QR145" s="115">
        <f t="shared" si="486"/>
        <v>0</v>
      </c>
      <c r="QT145" s="109"/>
      <c r="QU145" s="109"/>
      <c r="QV145" s="194">
        <f t="shared" si="972"/>
        <v>0</v>
      </c>
      <c r="QW145" s="193">
        <f t="shared" si="973"/>
        <v>0</v>
      </c>
      <c r="QX145" s="193"/>
      <c r="QY145" s="193"/>
      <c r="QZ145" s="193"/>
      <c r="RA145" s="194">
        <f t="shared" si="974"/>
        <v>0</v>
      </c>
      <c r="RB145" s="109"/>
      <c r="RC145" s="109"/>
      <c r="RD145" s="109"/>
      <c r="RE145" s="194">
        <f t="shared" si="975"/>
        <v>0</v>
      </c>
      <c r="RF145" s="109"/>
      <c r="RG145" s="109"/>
      <c r="RH145" s="109"/>
      <c r="RI145" s="194">
        <f t="shared" si="976"/>
        <v>0</v>
      </c>
      <c r="RJ145" s="109"/>
      <c r="RK145" s="109"/>
      <c r="RL145" s="109"/>
      <c r="RM145" s="139"/>
      <c r="RN145" s="109"/>
      <c r="RO145" s="109"/>
      <c r="RP145" s="109"/>
      <c r="RQ145" s="109"/>
      <c r="RR145" s="121">
        <f t="shared" si="977"/>
        <v>0</v>
      </c>
      <c r="RS145" s="109"/>
      <c r="RT145" s="109"/>
      <c r="RU145" s="109"/>
      <c r="RV145" s="194">
        <f t="shared" si="978"/>
        <v>0</v>
      </c>
      <c r="RW145" s="109"/>
      <c r="RX145" s="109"/>
      <c r="RY145" s="109"/>
      <c r="RZ145" s="194">
        <f t="shared" si="979"/>
        <v>0</v>
      </c>
      <c r="SA145" s="109"/>
      <c r="SB145" s="109"/>
      <c r="SC145" s="109"/>
      <c r="SD145" s="109"/>
      <c r="SE145" s="109"/>
      <c r="SF145" s="109"/>
      <c r="SG145" s="109"/>
      <c r="SH145" s="109"/>
      <c r="SI145" s="111"/>
      <c r="SJ145" s="109"/>
      <c r="SK145" s="193">
        <f t="shared" si="980"/>
        <v>0</v>
      </c>
      <c r="SL145" s="138"/>
      <c r="SM145" s="138"/>
      <c r="SN145" s="115">
        <f t="shared" si="487"/>
        <v>0</v>
      </c>
      <c r="SP145" s="109"/>
      <c r="SQ145" s="109"/>
      <c r="SR145" s="194">
        <f t="shared" si="981"/>
        <v>0</v>
      </c>
      <c r="SS145" s="193">
        <f t="shared" si="982"/>
        <v>0</v>
      </c>
      <c r="ST145" s="193"/>
      <c r="SU145" s="193"/>
      <c r="SV145" s="193"/>
      <c r="SW145" s="194">
        <f t="shared" si="983"/>
        <v>0</v>
      </c>
      <c r="SX145" s="109"/>
      <c r="SY145" s="109"/>
      <c r="SZ145" s="109"/>
      <c r="TA145" s="194">
        <f t="shared" si="984"/>
        <v>0</v>
      </c>
      <c r="TB145" s="109"/>
      <c r="TC145" s="109"/>
      <c r="TD145" s="109"/>
      <c r="TE145" s="194">
        <f t="shared" si="985"/>
        <v>0</v>
      </c>
      <c r="TF145" s="109"/>
      <c r="TG145" s="109"/>
      <c r="TH145" s="109"/>
      <c r="TI145" s="139"/>
      <c r="TJ145" s="109"/>
      <c r="TK145" s="109"/>
      <c r="TL145" s="109"/>
      <c r="TM145" s="109"/>
      <c r="TN145" s="121">
        <f t="shared" si="986"/>
        <v>0</v>
      </c>
      <c r="TO145" s="109"/>
      <c r="TP145" s="109"/>
      <c r="TQ145" s="109"/>
      <c r="TR145" s="109"/>
      <c r="TS145" s="109"/>
      <c r="TT145" s="109"/>
      <c r="TU145" s="109"/>
      <c r="TV145" s="109"/>
      <c r="TW145" s="109"/>
      <c r="TX145" s="109"/>
      <c r="TY145" s="109"/>
      <c r="TZ145" s="109"/>
      <c r="UA145" s="109"/>
      <c r="UB145" s="109"/>
      <c r="UC145" s="109"/>
      <c r="UD145" s="109"/>
      <c r="UE145" s="111"/>
      <c r="UF145" s="109"/>
      <c r="UG145" s="193">
        <f t="shared" si="987"/>
        <v>0</v>
      </c>
      <c r="UH145" s="138"/>
      <c r="UI145" s="138"/>
      <c r="UJ145" s="138"/>
      <c r="UK145" s="115">
        <f t="shared" si="488"/>
        <v>0</v>
      </c>
      <c r="UL145" s="115">
        <f>CK145+EG145+GC145+HZ145+JV145+MD145+NZ145+PV145+RR145+TN145</f>
        <v>0</v>
      </c>
      <c r="UM145" s="115">
        <f>UL145-AF145</f>
        <v>0</v>
      </c>
      <c r="UN145" s="115">
        <f>DB145+EX145+GT145+IQ145+KO145+MU145+OQ145+QM145+SI145+UE145</f>
        <v>0</v>
      </c>
      <c r="UO145" s="115">
        <f>UN145-AW145</f>
        <v>0</v>
      </c>
      <c r="UP145" s="115"/>
      <c r="UQ145" s="115"/>
      <c r="UR145" s="115">
        <f>BU145+DQ145+FM145+HJ145+JF145+LN145+NJ145+PF145+RB145+SX145</f>
        <v>0</v>
      </c>
      <c r="US145" s="115">
        <f>UR145-P145</f>
        <v>0</v>
      </c>
      <c r="UT145" s="115"/>
      <c r="UU145" s="115"/>
      <c r="UV145" s="115"/>
      <c r="UW145" s="115"/>
      <c r="UX145" s="115"/>
      <c r="UY145" s="115"/>
      <c r="UZ145" s="115"/>
      <c r="VA145" s="115"/>
      <c r="VB145" s="193">
        <f>BM145+DI145+FE145+HB145+IX145+LF145+NB145+OX145+QT145+SP145</f>
        <v>0</v>
      </c>
      <c r="VC145" s="193">
        <f>BN145+DJ145+FF145+HC145+IY145+LG145+NC145+OY145+QU145+SQ145</f>
        <v>0</v>
      </c>
      <c r="VD145" s="194">
        <f t="shared" si="988"/>
        <v>0</v>
      </c>
      <c r="VE145" s="193">
        <f t="shared" si="989"/>
        <v>0</v>
      </c>
      <c r="VF145" s="193"/>
      <c r="VG145" s="193"/>
      <c r="VH145" s="193"/>
      <c r="VI145" s="194">
        <f t="shared" si="990"/>
        <v>0</v>
      </c>
      <c r="VJ145" s="109"/>
      <c r="VK145" s="109"/>
      <c r="VL145" s="109"/>
      <c r="VM145" s="194">
        <f t="shared" si="991"/>
        <v>0</v>
      </c>
      <c r="VN145" s="109"/>
      <c r="VO145" s="109"/>
      <c r="VP145" s="109"/>
      <c r="VQ145" s="194">
        <f t="shared" si="992"/>
        <v>0</v>
      </c>
      <c r="VR145" s="109"/>
      <c r="VS145" s="109"/>
      <c r="VT145" s="109"/>
      <c r="VU145" s="139"/>
      <c r="VV145" s="109"/>
      <c r="VW145" s="109"/>
      <c r="VX145" s="109"/>
      <c r="VY145" s="109"/>
      <c r="VZ145" s="121">
        <f t="shared" si="993"/>
        <v>0</v>
      </c>
      <c r="WA145" s="109"/>
      <c r="WB145" s="109"/>
      <c r="WC145" s="109"/>
      <c r="WD145" s="109"/>
      <c r="WE145" s="109"/>
      <c r="WF145" s="109"/>
      <c r="WG145" s="109"/>
      <c r="WH145" s="109"/>
      <c r="WI145" s="109"/>
      <c r="WJ145" s="109"/>
      <c r="WK145" s="109"/>
      <c r="WL145" s="109"/>
      <c r="WM145" s="109"/>
      <c r="WN145" s="109"/>
      <c r="WO145" s="109"/>
      <c r="WP145" s="109"/>
      <c r="WQ145" s="111"/>
      <c r="WR145" s="112"/>
      <c r="WS145" s="112"/>
      <c r="WT145" s="138"/>
      <c r="WU145" s="138"/>
      <c r="WV145" s="115">
        <f t="shared" si="526"/>
        <v>0</v>
      </c>
      <c r="WY145" s="115">
        <f>VI145-BT145-DP145-FL145-HI145-JE145-LM145-NI145-PE145-RA145-SW145</f>
        <v>0</v>
      </c>
      <c r="WZ145" s="115">
        <f>VD145-BO145-DK145-FG145-HD145-IZ145-LH145-ND145-OZ145-QV145-SR145</f>
        <v>0</v>
      </c>
    </row>
    <row r="146" spans="1:624" s="116" customFormat="1" ht="13.5" hidden="1" x14ac:dyDescent="0.25">
      <c r="A146" s="444"/>
      <c r="B146" s="453" t="s">
        <v>231</v>
      </c>
      <c r="C146" s="415"/>
      <c r="D146" s="415"/>
      <c r="E146" s="415"/>
      <c r="F146" s="249"/>
      <c r="G146" s="334"/>
      <c r="H146" s="250">
        <f>BM146+DI146+FE146+HB146+IX146+LF146+NB146+OX146+QT146+SP146</f>
        <v>0</v>
      </c>
      <c r="I146" s="250">
        <f>BN146+DJ146+FF146+HC146+IY146+LG146+NC146+OY146+QU146+SQ146</f>
        <v>0</v>
      </c>
      <c r="J146" s="238">
        <f t="shared" si="907"/>
        <v>0</v>
      </c>
      <c r="K146" s="250">
        <f t="shared" si="908"/>
        <v>0</v>
      </c>
      <c r="L146" s="343"/>
      <c r="M146" s="343"/>
      <c r="N146" s="343"/>
      <c r="O146" s="343"/>
      <c r="P146" s="250">
        <f>BU146+DQ146+FM146+HJ146+JF146+LN146+NJ146+PF146+RB146+SX146</f>
        <v>0</v>
      </c>
      <c r="Q146" s="250">
        <f>BV146+DR146+FN146+HK146+JG146+LO146+NK146+PG146+RC146+SY146</f>
        <v>0</v>
      </c>
      <c r="R146" s="250">
        <f>BW146+DS146+FO146+HL146+JH146+LP146+NL146+PH146+RD146+SZ146</f>
        <v>0</v>
      </c>
      <c r="S146" s="238">
        <f t="shared" si="909"/>
        <v>0</v>
      </c>
      <c r="T146" s="250">
        <f>BY146+DU146+FQ146+HN146+JJ146+LR146+NN146+PJ146+RF146+TB146</f>
        <v>0</v>
      </c>
      <c r="U146" s="250">
        <f>BZ146+DV146+FR146+HO146+JK146+LS146+NO146+PK146+RG146+TC146</f>
        <v>0</v>
      </c>
      <c r="V146" s="250">
        <f>CA146+DW146+FS146+HP146+JL146+LT146+NP146+PL146+RH146+TD146</f>
        <v>0</v>
      </c>
      <c r="W146" s="238">
        <f t="shared" si="910"/>
        <v>0</v>
      </c>
      <c r="X146" s="250">
        <f>CC146+DY146+FU146+HR146+JN146+LV146+NR146+PN146+RJ146+TF146</f>
        <v>0</v>
      </c>
      <c r="Y146" s="250">
        <f>CD146+DZ146+FV146+HS146+JO146+LW146+NS146+PO146+RK146+TG146</f>
        <v>0</v>
      </c>
      <c r="Z146" s="250">
        <f>CE146+EA146+FW146+HT146+JP146+LX146+NT146+PP146+RL146+TH146</f>
        <v>0</v>
      </c>
      <c r="AA146" s="238">
        <f t="shared" si="911"/>
        <v>0</v>
      </c>
      <c r="AB146" s="250">
        <f>CG146+EC146+FY146+HV146+JR146+LZ146+NV146+PR146+RN146+TJ146</f>
        <v>0</v>
      </c>
      <c r="AC146" s="250">
        <f>CH146+ED146+FZ146+HW146+JS146+MA146+NW146+PS146+RO146+TK146</f>
        <v>0</v>
      </c>
      <c r="AD146" s="250">
        <f>CI146+EE146+GA146+HX146+JT146+MB146+NX146+PT146+RP146+TL146</f>
        <v>0</v>
      </c>
      <c r="AE146" s="250">
        <f t="shared" si="912"/>
        <v>0</v>
      </c>
      <c r="AF146" s="238">
        <f t="shared" si="902"/>
        <v>0</v>
      </c>
      <c r="AG146" s="250">
        <f>CL146+EH146+GD146+IA146+JW146+ME146+OA146+PW146+RS146+TO146</f>
        <v>0</v>
      </c>
      <c r="AH146" s="250">
        <f>CM146+EI146+GE146+IB146+JZ146+MF146+OB146+PX146+RT146+TP146</f>
        <v>0</v>
      </c>
      <c r="AI146" s="250">
        <f>CN146+EJ146+GF146+IC146+KA146+MG146+OC146+PY146+RU146+TQ146</f>
        <v>0</v>
      </c>
      <c r="AJ146" s="238">
        <f t="shared" si="913"/>
        <v>0</v>
      </c>
      <c r="AK146" s="250">
        <f>CP146+EL146+GH146+IE146+KC146+MI146+OE146+QA146+RW146+TS146</f>
        <v>0</v>
      </c>
      <c r="AL146" s="250">
        <f>CQ146+EM146+GI146+IF146+KD146+MJ146+OF146+QB146+RX146+TT146</f>
        <v>0</v>
      </c>
      <c r="AM146" s="250">
        <f>CR146+EN146+GJ146+IG146+KE146+MK146+OG146+QC146+RY146+TU146</f>
        <v>0</v>
      </c>
      <c r="AN146" s="238">
        <f t="shared" si="914"/>
        <v>0</v>
      </c>
      <c r="AO146" s="250">
        <f>CT146+EP146+GL146+II146+KG146+MM146+OI146+QE146+SA146+TW146</f>
        <v>0</v>
      </c>
      <c r="AP146" s="250">
        <f>CU146+EQ146+GM146+IJ146+KH146+MN146+OJ146+QF146+SB146+TX146</f>
        <v>0</v>
      </c>
      <c r="AQ146" s="250">
        <f>CV146+ER146+GN146+IK146+KI146+MO146+OK146+QG146+SC146+TY146</f>
        <v>0</v>
      </c>
      <c r="AR146" s="238">
        <f t="shared" si="915"/>
        <v>0</v>
      </c>
      <c r="AS146" s="250">
        <f>CX146+ET146+GP146+IM146+KK146+MQ146+OM146+QI146+SE146+UA146</f>
        <v>0</v>
      </c>
      <c r="AT146" s="250">
        <f>CY146+EU146+GQ146+IN146+KL146+MR146+ON146+QJ146+SF146+UB146</f>
        <v>0</v>
      </c>
      <c r="AU146" s="250">
        <f>CZ146+EV146+GR146+IO146+KM146+MS146+OO146+QK146+SG146+UC146</f>
        <v>0</v>
      </c>
      <c r="AV146" s="238">
        <f t="shared" si="916"/>
        <v>0</v>
      </c>
      <c r="AW146" s="238">
        <f t="shared" si="917"/>
        <v>0</v>
      </c>
      <c r="AX146" s="250">
        <f t="shared" si="918"/>
        <v>0</v>
      </c>
      <c r="AY146" s="238">
        <f t="shared" si="919"/>
        <v>0</v>
      </c>
      <c r="AZ146" s="238">
        <f>DE146+FA146+GW146+IT146+KR146+MX146+OT146+QP146+SL146+UH146</f>
        <v>0</v>
      </c>
      <c r="BA146" s="238">
        <f>DF146+FB146+GX146+IU146+KS146+MY146+OU146+QQ146+SM146+UI146</f>
        <v>0</v>
      </c>
      <c r="BB146" s="239">
        <f>CK146+EG146+GC146+HZ146+JV146+MD146+NZ146+PV146+RR146+TN146</f>
        <v>0</v>
      </c>
      <c r="BC146" s="239">
        <f t="shared" si="903"/>
        <v>0</v>
      </c>
      <c r="BD146" s="238">
        <f>AZ146-DE146-FA146-GW146-IT146-KR146-MX146-OT146-QP146-SL146-UH146</f>
        <v>0</v>
      </c>
      <c r="BE146" s="240"/>
      <c r="BF146" s="241">
        <f t="shared" si="898"/>
        <v>0</v>
      </c>
      <c r="BG146" s="241">
        <f t="shared" si="920"/>
        <v>0</v>
      </c>
      <c r="BH146" s="242"/>
      <c r="BI146" s="242"/>
      <c r="BJ146" s="241"/>
      <c r="BK146" s="344"/>
      <c r="BL146" s="251">
        <f>DI146+FE146+HB146+IX146+LF146+NB146+OX146+QT146+SP146</f>
        <v>0</v>
      </c>
      <c r="BM146" s="344"/>
      <c r="BN146" s="344"/>
      <c r="BO146" s="238">
        <f t="shared" si="921"/>
        <v>0</v>
      </c>
      <c r="BP146" s="251">
        <f t="shared" si="994"/>
        <v>0</v>
      </c>
      <c r="BQ146" s="251"/>
      <c r="BR146" s="251"/>
      <c r="BS146" s="251"/>
      <c r="BT146" s="241">
        <f t="shared" si="995"/>
        <v>0</v>
      </c>
      <c r="BU146" s="344"/>
      <c r="BV146" s="344"/>
      <c r="BW146" s="344"/>
      <c r="BX146" s="238">
        <f t="shared" si="922"/>
        <v>0</v>
      </c>
      <c r="BY146" s="344"/>
      <c r="BZ146" s="344"/>
      <c r="CA146" s="344"/>
      <c r="CB146" s="238">
        <f t="shared" si="923"/>
        <v>0</v>
      </c>
      <c r="CC146" s="344"/>
      <c r="CD146" s="344"/>
      <c r="CE146" s="344"/>
      <c r="CF146" s="345"/>
      <c r="CG146" s="344"/>
      <c r="CH146" s="344"/>
      <c r="CI146" s="344"/>
      <c r="CJ146" s="344"/>
      <c r="CK146" s="238">
        <f t="shared" si="924"/>
        <v>0</v>
      </c>
      <c r="CL146" s="344"/>
      <c r="CM146" s="344"/>
      <c r="CN146" s="344"/>
      <c r="CO146" s="238">
        <f t="shared" si="925"/>
        <v>0</v>
      </c>
      <c r="CP146" s="344"/>
      <c r="CQ146" s="344"/>
      <c r="CR146" s="344"/>
      <c r="CS146" s="238">
        <f t="shared" si="926"/>
        <v>0</v>
      </c>
      <c r="CT146" s="344"/>
      <c r="CU146" s="344"/>
      <c r="CV146" s="344"/>
      <c r="CW146" s="345"/>
      <c r="CX146" s="344"/>
      <c r="CY146" s="344"/>
      <c r="CZ146" s="344"/>
      <c r="DA146" s="344"/>
      <c r="DB146" s="238">
        <f t="shared" si="927"/>
        <v>0</v>
      </c>
      <c r="DC146" s="344"/>
      <c r="DD146" s="251">
        <f t="shared" si="928"/>
        <v>0</v>
      </c>
      <c r="DE146" s="242"/>
      <c r="DF146" s="242"/>
      <c r="DG146" s="243">
        <f t="shared" si="467"/>
        <v>0</v>
      </c>
      <c r="DH146" s="244"/>
      <c r="DI146" s="343"/>
      <c r="DJ146" s="343"/>
      <c r="DK146" s="250">
        <f t="shared" si="929"/>
        <v>0</v>
      </c>
      <c r="DL146" s="343"/>
      <c r="DM146" s="343"/>
      <c r="DN146" s="343"/>
      <c r="DO146" s="343"/>
      <c r="DP146" s="238">
        <f t="shared" si="930"/>
        <v>0</v>
      </c>
      <c r="DQ146" s="343"/>
      <c r="DR146" s="343"/>
      <c r="DS146" s="343"/>
      <c r="DT146" s="238">
        <f t="shared" si="931"/>
        <v>0</v>
      </c>
      <c r="DU146" s="343"/>
      <c r="DV146" s="343"/>
      <c r="DW146" s="343"/>
      <c r="DX146" s="238">
        <f t="shared" si="932"/>
        <v>0</v>
      </c>
      <c r="DY146" s="343"/>
      <c r="DZ146" s="343"/>
      <c r="EA146" s="343"/>
      <c r="EB146" s="345"/>
      <c r="EC146" s="343"/>
      <c r="ED146" s="343"/>
      <c r="EE146" s="343"/>
      <c r="EF146" s="343"/>
      <c r="EG146" s="259">
        <f t="shared" si="933"/>
        <v>0</v>
      </c>
      <c r="EH146" s="343"/>
      <c r="EI146" s="343"/>
      <c r="EJ146" s="343"/>
      <c r="EK146" s="343"/>
      <c r="EL146" s="343"/>
      <c r="EM146" s="343"/>
      <c r="EN146" s="343"/>
      <c r="EO146" s="343"/>
      <c r="EP146" s="343"/>
      <c r="EQ146" s="343"/>
      <c r="ER146" s="343"/>
      <c r="ES146" s="343"/>
      <c r="ET146" s="343"/>
      <c r="EU146" s="343"/>
      <c r="EV146" s="343"/>
      <c r="EW146" s="343"/>
      <c r="EX146" s="354"/>
      <c r="EY146" s="343"/>
      <c r="EZ146" s="250">
        <f t="shared" si="934"/>
        <v>0</v>
      </c>
      <c r="FA146" s="242"/>
      <c r="FB146" s="242"/>
      <c r="FC146" s="246">
        <f t="shared" si="474"/>
        <v>0</v>
      </c>
      <c r="FD146" s="244"/>
      <c r="FE146" s="343"/>
      <c r="FF146" s="343"/>
      <c r="FG146" s="343"/>
      <c r="FH146" s="250">
        <f t="shared" si="935"/>
        <v>0</v>
      </c>
      <c r="FI146" s="250"/>
      <c r="FJ146" s="250"/>
      <c r="FK146" s="250"/>
      <c r="FL146" s="238">
        <f t="shared" si="936"/>
        <v>0</v>
      </c>
      <c r="FM146" s="343"/>
      <c r="FN146" s="343"/>
      <c r="FO146" s="343"/>
      <c r="FP146" s="238">
        <f t="shared" si="937"/>
        <v>0</v>
      </c>
      <c r="FQ146" s="343"/>
      <c r="FR146" s="343"/>
      <c r="FS146" s="343"/>
      <c r="FT146" s="238">
        <f t="shared" si="938"/>
        <v>0</v>
      </c>
      <c r="FU146" s="343"/>
      <c r="FV146" s="343"/>
      <c r="FW146" s="343"/>
      <c r="FX146" s="345"/>
      <c r="FY146" s="343"/>
      <c r="FZ146" s="343"/>
      <c r="GA146" s="343"/>
      <c r="GB146" s="343"/>
      <c r="GC146" s="259">
        <f t="shared" si="939"/>
        <v>0</v>
      </c>
      <c r="GD146" s="343"/>
      <c r="GE146" s="343"/>
      <c r="GF146" s="343"/>
      <c r="GG146" s="343"/>
      <c r="GH146" s="343"/>
      <c r="GI146" s="343"/>
      <c r="GJ146" s="343"/>
      <c r="GK146" s="343"/>
      <c r="GL146" s="343"/>
      <c r="GM146" s="343"/>
      <c r="GN146" s="343"/>
      <c r="GO146" s="343"/>
      <c r="GP146" s="343"/>
      <c r="GQ146" s="343"/>
      <c r="GR146" s="343"/>
      <c r="GS146" s="343"/>
      <c r="GT146" s="354"/>
      <c r="GU146" s="343"/>
      <c r="GV146" s="250">
        <f t="shared" si="940"/>
        <v>0</v>
      </c>
      <c r="GW146" s="242"/>
      <c r="GX146" s="242"/>
      <c r="GY146" s="246">
        <f t="shared" si="480"/>
        <v>0</v>
      </c>
      <c r="GZ146" s="244"/>
      <c r="HA146" s="244"/>
      <c r="HB146" s="343"/>
      <c r="HC146" s="343"/>
      <c r="HD146" s="343"/>
      <c r="HE146" s="343"/>
      <c r="HF146" s="343"/>
      <c r="HG146" s="343"/>
      <c r="HH146" s="238"/>
      <c r="HI146" s="345"/>
      <c r="HJ146" s="343"/>
      <c r="HK146" s="343"/>
      <c r="HL146" s="343"/>
      <c r="HM146" s="238">
        <f t="shared" si="941"/>
        <v>0</v>
      </c>
      <c r="HN146" s="343"/>
      <c r="HO146" s="343"/>
      <c r="HP146" s="343"/>
      <c r="HQ146" s="238">
        <f t="shared" si="942"/>
        <v>0</v>
      </c>
      <c r="HR146" s="343"/>
      <c r="HS146" s="343"/>
      <c r="HT146" s="343"/>
      <c r="HU146" s="345"/>
      <c r="HV146" s="343"/>
      <c r="HW146" s="343"/>
      <c r="HX146" s="343"/>
      <c r="HY146" s="343"/>
      <c r="HZ146" s="259">
        <f t="shared" si="943"/>
        <v>0</v>
      </c>
      <c r="IA146" s="343"/>
      <c r="IB146" s="343"/>
      <c r="IC146" s="343"/>
      <c r="ID146" s="343"/>
      <c r="IE146" s="343"/>
      <c r="IF146" s="343"/>
      <c r="IG146" s="343"/>
      <c r="IH146" s="343"/>
      <c r="II146" s="343"/>
      <c r="IJ146" s="343"/>
      <c r="IK146" s="343"/>
      <c r="IL146" s="343"/>
      <c r="IM146" s="343"/>
      <c r="IN146" s="343"/>
      <c r="IO146" s="343"/>
      <c r="IP146" s="343"/>
      <c r="IQ146" s="354"/>
      <c r="IR146" s="343"/>
      <c r="IS146" s="250">
        <f t="shared" si="944"/>
        <v>0</v>
      </c>
      <c r="IT146" s="242"/>
      <c r="IU146" s="242"/>
      <c r="IV146" s="246">
        <f t="shared" si="510"/>
        <v>0</v>
      </c>
      <c r="IW146" s="244"/>
      <c r="IX146" s="346"/>
      <c r="IY146" s="346"/>
      <c r="IZ146" s="247">
        <f t="shared" si="945"/>
        <v>0</v>
      </c>
      <c r="JA146" s="254">
        <f t="shared" si="946"/>
        <v>0</v>
      </c>
      <c r="JB146" s="254"/>
      <c r="JC146" s="254"/>
      <c r="JD146" s="254"/>
      <c r="JE146" s="247">
        <f t="shared" si="947"/>
        <v>0</v>
      </c>
      <c r="JF146" s="346"/>
      <c r="JG146" s="346"/>
      <c r="JH146" s="346"/>
      <c r="JI146" s="247">
        <f t="shared" si="948"/>
        <v>0</v>
      </c>
      <c r="JJ146" s="346"/>
      <c r="JK146" s="346"/>
      <c r="JL146" s="346"/>
      <c r="JM146" s="247">
        <f t="shared" si="949"/>
        <v>0</v>
      </c>
      <c r="JN146" s="346"/>
      <c r="JO146" s="346"/>
      <c r="JP146" s="346"/>
      <c r="JQ146" s="347"/>
      <c r="JR146" s="346"/>
      <c r="JS146" s="346"/>
      <c r="JT146" s="346"/>
      <c r="JU146" s="346"/>
      <c r="JV146" s="261">
        <f t="shared" si="950"/>
        <v>0</v>
      </c>
      <c r="JW146" s="563"/>
      <c r="JX146" s="592"/>
      <c r="JY146" s="593"/>
      <c r="JZ146" s="576"/>
      <c r="KA146" s="346"/>
      <c r="KB146" s="247">
        <f>SUM(JW146:KA146)</f>
        <v>0</v>
      </c>
      <c r="KC146" s="346"/>
      <c r="KD146" s="346"/>
      <c r="KE146" s="346"/>
      <c r="KF146" s="247">
        <f t="shared" si="951"/>
        <v>0</v>
      </c>
      <c r="KG146" s="346"/>
      <c r="KH146" s="346"/>
      <c r="KI146" s="346"/>
      <c r="KJ146" s="346"/>
      <c r="KK146" s="346"/>
      <c r="KL146" s="346"/>
      <c r="KM146" s="346"/>
      <c r="KN146" s="346"/>
      <c r="KO146" s="356"/>
      <c r="KP146" s="346"/>
      <c r="KQ146" s="254">
        <f>JE146-JV146</f>
        <v>0</v>
      </c>
      <c r="KR146" s="347"/>
      <c r="KS146" s="348"/>
      <c r="KT146" s="211">
        <f>JV146-KO146</f>
        <v>0</v>
      </c>
      <c r="KU146" s="211"/>
      <c r="KV146" s="211"/>
      <c r="KW146" s="211"/>
      <c r="KX146" s="211"/>
      <c r="KY146" s="211"/>
      <c r="KZ146" s="211"/>
      <c r="LA146" s="211"/>
      <c r="LB146" s="211"/>
      <c r="LC146" s="211"/>
      <c r="LD146" s="211"/>
      <c r="LF146" s="109"/>
      <c r="LG146" s="109"/>
      <c r="LH146" s="194">
        <f t="shared" si="952"/>
        <v>0</v>
      </c>
      <c r="LI146" s="193">
        <f t="shared" si="953"/>
        <v>0</v>
      </c>
      <c r="LJ146" s="193"/>
      <c r="LK146" s="193"/>
      <c r="LL146" s="193"/>
      <c r="LM146" s="194">
        <f t="shared" si="954"/>
        <v>0</v>
      </c>
      <c r="LN146" s="109"/>
      <c r="LO146" s="109"/>
      <c r="LP146" s="109"/>
      <c r="LQ146" s="194">
        <f t="shared" si="955"/>
        <v>0</v>
      </c>
      <c r="LR146" s="109"/>
      <c r="LS146" s="109"/>
      <c r="LT146" s="109"/>
      <c r="LU146" s="194">
        <f t="shared" si="956"/>
        <v>0</v>
      </c>
      <c r="LV146" s="109"/>
      <c r="LW146" s="109"/>
      <c r="LX146" s="109"/>
      <c r="LY146" s="139"/>
      <c r="LZ146" s="109"/>
      <c r="MA146" s="109"/>
      <c r="MB146" s="109"/>
      <c r="MC146" s="109"/>
      <c r="MD146" s="121">
        <f t="shared" si="957"/>
        <v>0</v>
      </c>
      <c r="ME146" s="109"/>
      <c r="MF146" s="109"/>
      <c r="MG146" s="109"/>
      <c r="MH146" s="194">
        <f t="shared" si="958"/>
        <v>0</v>
      </c>
      <c r="MI146" s="109"/>
      <c r="MJ146" s="109"/>
      <c r="MK146" s="109"/>
      <c r="ML146" s="194">
        <f t="shared" si="959"/>
        <v>0</v>
      </c>
      <c r="MM146" s="109"/>
      <c r="MN146" s="109"/>
      <c r="MO146" s="109"/>
      <c r="MP146" s="139"/>
      <c r="MQ146" s="109"/>
      <c r="MR146" s="109"/>
      <c r="MS146" s="109"/>
      <c r="MT146" s="109"/>
      <c r="MU146" s="121">
        <f t="shared" si="960"/>
        <v>0</v>
      </c>
      <c r="MV146" s="109"/>
      <c r="MW146" s="193">
        <f t="shared" si="961"/>
        <v>0</v>
      </c>
      <c r="MX146" s="138"/>
      <c r="MY146" s="138"/>
      <c r="MZ146" s="115">
        <f t="shared" si="485"/>
        <v>0</v>
      </c>
      <c r="NB146" s="109"/>
      <c r="NC146" s="109"/>
      <c r="ND146" s="109"/>
      <c r="NE146" s="109"/>
      <c r="NF146" s="109"/>
      <c r="NG146" s="109"/>
      <c r="NH146" s="109"/>
      <c r="NI146" s="109"/>
      <c r="NJ146" s="109"/>
      <c r="NK146" s="109"/>
      <c r="NL146" s="109"/>
      <c r="NM146" s="194">
        <f t="shared" si="962"/>
        <v>0</v>
      </c>
      <c r="NN146" s="109"/>
      <c r="NO146" s="109"/>
      <c r="NP146" s="109"/>
      <c r="NQ146" s="194">
        <f t="shared" si="963"/>
        <v>0</v>
      </c>
      <c r="NR146" s="109"/>
      <c r="NS146" s="109"/>
      <c r="NT146" s="109"/>
      <c r="NU146" s="139"/>
      <c r="NV146" s="109"/>
      <c r="NW146" s="109"/>
      <c r="NX146" s="109"/>
      <c r="NY146" s="109"/>
      <c r="NZ146" s="121">
        <f t="shared" si="964"/>
        <v>0</v>
      </c>
      <c r="OA146" s="109"/>
      <c r="OB146" s="109"/>
      <c r="OC146" s="109"/>
      <c r="OD146" s="109"/>
      <c r="OE146" s="109"/>
      <c r="OF146" s="109"/>
      <c r="OG146" s="109"/>
      <c r="OH146" s="109"/>
      <c r="OI146" s="109"/>
      <c r="OJ146" s="109"/>
      <c r="OK146" s="109"/>
      <c r="OL146" s="109"/>
      <c r="OM146" s="109"/>
      <c r="ON146" s="109"/>
      <c r="OO146" s="109"/>
      <c r="OP146" s="109"/>
      <c r="OQ146" s="111"/>
      <c r="OR146" s="109"/>
      <c r="OS146" s="193">
        <f t="shared" si="965"/>
        <v>0</v>
      </c>
      <c r="OT146" s="138"/>
      <c r="OU146" s="138"/>
      <c r="OV146" s="115">
        <f t="shared" si="515"/>
        <v>0</v>
      </c>
      <c r="OX146" s="109"/>
      <c r="OY146" s="109"/>
      <c r="OZ146" s="109"/>
      <c r="PA146" s="109"/>
      <c r="PB146" s="109"/>
      <c r="PC146" s="109"/>
      <c r="PD146" s="109"/>
      <c r="PE146" s="109"/>
      <c r="PF146" s="109"/>
      <c r="PG146" s="109"/>
      <c r="PH146" s="109"/>
      <c r="PI146" s="194">
        <f t="shared" si="966"/>
        <v>0</v>
      </c>
      <c r="PJ146" s="109"/>
      <c r="PK146" s="109"/>
      <c r="PL146" s="109"/>
      <c r="PM146" s="194">
        <f t="shared" si="967"/>
        <v>0</v>
      </c>
      <c r="PN146" s="109"/>
      <c r="PO146" s="109"/>
      <c r="PP146" s="109"/>
      <c r="PQ146" s="139"/>
      <c r="PR146" s="109"/>
      <c r="PS146" s="109"/>
      <c r="PT146" s="109"/>
      <c r="PU146" s="109"/>
      <c r="PV146" s="121">
        <f t="shared" si="968"/>
        <v>0</v>
      </c>
      <c r="PW146" s="109"/>
      <c r="PX146" s="109"/>
      <c r="PY146" s="109"/>
      <c r="PZ146" s="194">
        <f t="shared" si="969"/>
        <v>0</v>
      </c>
      <c r="QA146" s="109"/>
      <c r="QB146" s="109"/>
      <c r="QC146" s="109"/>
      <c r="QD146" s="194">
        <f t="shared" si="970"/>
        <v>0</v>
      </c>
      <c r="QE146" s="109"/>
      <c r="QF146" s="109"/>
      <c r="QG146" s="109"/>
      <c r="QH146" s="109"/>
      <c r="QI146" s="109"/>
      <c r="QJ146" s="109"/>
      <c r="QK146" s="109"/>
      <c r="QL146" s="109"/>
      <c r="QM146" s="111"/>
      <c r="QN146" s="109"/>
      <c r="QO146" s="193">
        <f t="shared" si="971"/>
        <v>0</v>
      </c>
      <c r="QP146" s="138"/>
      <c r="QQ146" s="138"/>
      <c r="QR146" s="115">
        <f t="shared" si="486"/>
        <v>0</v>
      </c>
      <c r="QT146" s="109"/>
      <c r="QU146" s="109"/>
      <c r="QV146" s="194">
        <f t="shared" si="972"/>
        <v>0</v>
      </c>
      <c r="QW146" s="193">
        <f t="shared" si="973"/>
        <v>0</v>
      </c>
      <c r="QX146" s="193"/>
      <c r="QY146" s="193"/>
      <c r="QZ146" s="193"/>
      <c r="RA146" s="194">
        <f t="shared" si="974"/>
        <v>0</v>
      </c>
      <c r="RB146" s="109"/>
      <c r="RC146" s="109"/>
      <c r="RD146" s="109"/>
      <c r="RE146" s="194">
        <f t="shared" si="975"/>
        <v>0</v>
      </c>
      <c r="RF146" s="109"/>
      <c r="RG146" s="109"/>
      <c r="RH146" s="109"/>
      <c r="RI146" s="194">
        <f t="shared" si="976"/>
        <v>0</v>
      </c>
      <c r="RJ146" s="109"/>
      <c r="RK146" s="109"/>
      <c r="RL146" s="109"/>
      <c r="RM146" s="139"/>
      <c r="RN146" s="109"/>
      <c r="RO146" s="109"/>
      <c r="RP146" s="109"/>
      <c r="RQ146" s="109"/>
      <c r="RR146" s="121">
        <f t="shared" si="977"/>
        <v>0</v>
      </c>
      <c r="RS146" s="109"/>
      <c r="RT146" s="109"/>
      <c r="RU146" s="109"/>
      <c r="RV146" s="194">
        <f t="shared" si="978"/>
        <v>0</v>
      </c>
      <c r="RW146" s="109"/>
      <c r="RX146" s="109"/>
      <c r="RY146" s="109"/>
      <c r="RZ146" s="194">
        <f t="shared" si="979"/>
        <v>0</v>
      </c>
      <c r="SA146" s="109"/>
      <c r="SB146" s="109"/>
      <c r="SC146" s="109"/>
      <c r="SD146" s="109"/>
      <c r="SE146" s="109"/>
      <c r="SF146" s="109"/>
      <c r="SG146" s="109"/>
      <c r="SH146" s="109"/>
      <c r="SI146" s="111"/>
      <c r="SJ146" s="109"/>
      <c r="SK146" s="193">
        <f t="shared" si="980"/>
        <v>0</v>
      </c>
      <c r="SL146" s="138"/>
      <c r="SM146" s="138"/>
      <c r="SN146" s="115">
        <f t="shared" si="487"/>
        <v>0</v>
      </c>
      <c r="SP146" s="109"/>
      <c r="SQ146" s="109"/>
      <c r="SR146" s="194">
        <f t="shared" si="981"/>
        <v>0</v>
      </c>
      <c r="SS146" s="193">
        <f t="shared" si="982"/>
        <v>0</v>
      </c>
      <c r="ST146" s="193"/>
      <c r="SU146" s="193"/>
      <c r="SV146" s="193"/>
      <c r="SW146" s="194">
        <f t="shared" si="983"/>
        <v>0</v>
      </c>
      <c r="SX146" s="109"/>
      <c r="SY146" s="109"/>
      <c r="SZ146" s="109"/>
      <c r="TA146" s="194">
        <f t="shared" si="984"/>
        <v>0</v>
      </c>
      <c r="TB146" s="109"/>
      <c r="TC146" s="109"/>
      <c r="TD146" s="109"/>
      <c r="TE146" s="194">
        <f t="shared" si="985"/>
        <v>0</v>
      </c>
      <c r="TF146" s="109"/>
      <c r="TG146" s="109"/>
      <c r="TH146" s="109"/>
      <c r="TI146" s="139"/>
      <c r="TJ146" s="109"/>
      <c r="TK146" s="109"/>
      <c r="TL146" s="109"/>
      <c r="TM146" s="109"/>
      <c r="TN146" s="121">
        <f t="shared" si="986"/>
        <v>0</v>
      </c>
      <c r="TO146" s="109"/>
      <c r="TP146" s="109"/>
      <c r="TQ146" s="109"/>
      <c r="TR146" s="109"/>
      <c r="TS146" s="109"/>
      <c r="TT146" s="109"/>
      <c r="TU146" s="109"/>
      <c r="TV146" s="109"/>
      <c r="TW146" s="109"/>
      <c r="TX146" s="109"/>
      <c r="TY146" s="109"/>
      <c r="TZ146" s="109"/>
      <c r="UA146" s="109"/>
      <c r="UB146" s="109"/>
      <c r="UC146" s="109"/>
      <c r="UD146" s="109"/>
      <c r="UE146" s="111"/>
      <c r="UF146" s="109"/>
      <c r="UG146" s="193">
        <f t="shared" si="987"/>
        <v>0</v>
      </c>
      <c r="UH146" s="138"/>
      <c r="UI146" s="138"/>
      <c r="UJ146" s="138"/>
      <c r="UK146" s="115">
        <f t="shared" si="488"/>
        <v>0</v>
      </c>
      <c r="UL146" s="115">
        <f>CK146+EG146+GC146+HZ146+JV146+MD146+NZ146+PV146+RR146+TN146</f>
        <v>0</v>
      </c>
      <c r="UM146" s="115">
        <f>UL146-AF146</f>
        <v>0</v>
      </c>
      <c r="UN146" s="115">
        <f>DB146+EX146+GT146+IQ146+KO146+MU146+OQ146+QM146+SI146+UE146</f>
        <v>0</v>
      </c>
      <c r="UO146" s="115">
        <f>UN146-AW146</f>
        <v>0</v>
      </c>
      <c r="UP146" s="115"/>
      <c r="UQ146" s="115"/>
      <c r="UR146" s="115">
        <f>BU146+DQ146+FM146+HJ146+JF146+LN146+NJ146+PF146+RB146+SX146</f>
        <v>0</v>
      </c>
      <c r="US146" s="115">
        <f>UR146-P146</f>
        <v>0</v>
      </c>
      <c r="UT146" s="115"/>
      <c r="UU146" s="115"/>
      <c r="UV146" s="115"/>
      <c r="UW146" s="115"/>
      <c r="UX146" s="115"/>
      <c r="UY146" s="115"/>
      <c r="UZ146" s="115"/>
      <c r="VA146" s="115"/>
      <c r="VB146" s="193">
        <f>BM146+DI146+FE146+HB146+IX146+LF146+NB146+OX146+QT146+SP146</f>
        <v>0</v>
      </c>
      <c r="VC146" s="193">
        <f>BN146+DJ146+FF146+HC146+IY146+LG146+NC146+OY146+QU146+SQ146</f>
        <v>0</v>
      </c>
      <c r="VD146" s="194">
        <f t="shared" si="988"/>
        <v>0</v>
      </c>
      <c r="VE146" s="193">
        <f t="shared" si="989"/>
        <v>0</v>
      </c>
      <c r="VF146" s="193"/>
      <c r="VG146" s="193"/>
      <c r="VH146" s="193"/>
      <c r="VI146" s="194">
        <f t="shared" si="990"/>
        <v>0</v>
      </c>
      <c r="VJ146" s="109"/>
      <c r="VK146" s="109"/>
      <c r="VL146" s="109"/>
      <c r="VM146" s="194">
        <f t="shared" si="991"/>
        <v>0</v>
      </c>
      <c r="VN146" s="109"/>
      <c r="VO146" s="109"/>
      <c r="VP146" s="109"/>
      <c r="VQ146" s="194">
        <f t="shared" si="992"/>
        <v>0</v>
      </c>
      <c r="VR146" s="109"/>
      <c r="VS146" s="109"/>
      <c r="VT146" s="109"/>
      <c r="VU146" s="139"/>
      <c r="VV146" s="109"/>
      <c r="VW146" s="109"/>
      <c r="VX146" s="109"/>
      <c r="VY146" s="109"/>
      <c r="VZ146" s="121">
        <f t="shared" si="993"/>
        <v>0</v>
      </c>
      <c r="WA146" s="109"/>
      <c r="WB146" s="109"/>
      <c r="WC146" s="109"/>
      <c r="WD146" s="109"/>
      <c r="WE146" s="109"/>
      <c r="WF146" s="109"/>
      <c r="WG146" s="109"/>
      <c r="WH146" s="109"/>
      <c r="WI146" s="109"/>
      <c r="WJ146" s="109"/>
      <c r="WK146" s="109"/>
      <c r="WL146" s="109"/>
      <c r="WM146" s="109"/>
      <c r="WN146" s="109"/>
      <c r="WO146" s="109"/>
      <c r="WP146" s="109"/>
      <c r="WQ146" s="111"/>
      <c r="WR146" s="112"/>
      <c r="WS146" s="112"/>
      <c r="WT146" s="138"/>
      <c r="WU146" s="138"/>
      <c r="WV146" s="115">
        <f t="shared" si="526"/>
        <v>0</v>
      </c>
      <c r="WY146" s="115">
        <f>VI146-BT146-DP146-FL146-HI146-JE146-LM146-NI146-PE146-RA146-SW146</f>
        <v>0</v>
      </c>
      <c r="WZ146" s="115">
        <f>VD146-BO146-DK146-FG146-HD146-IZ146-LH146-ND146-OZ146-QV146-SR146</f>
        <v>0</v>
      </c>
    </row>
    <row r="147" spans="1:624" s="116" customFormat="1" ht="13.5" hidden="1" x14ac:dyDescent="0.25">
      <c r="A147" s="444"/>
      <c r="B147" s="416" t="s">
        <v>232</v>
      </c>
      <c r="C147" s="415"/>
      <c r="D147" s="415"/>
      <c r="E147" s="415"/>
      <c r="F147" s="249"/>
      <c r="G147" s="334"/>
      <c r="H147" s="250">
        <f>BM147+DI147+FE147+HB147+IX147+LF147+NB147+OX147+QT147+SP147</f>
        <v>0</v>
      </c>
      <c r="I147" s="250">
        <f>BN147+DJ147+FF147+HC147+IY147+LG147+NC147+OY147+QU147+SQ147</f>
        <v>0</v>
      </c>
      <c r="J147" s="238">
        <f t="shared" si="907"/>
        <v>0</v>
      </c>
      <c r="K147" s="250">
        <f t="shared" si="908"/>
        <v>0</v>
      </c>
      <c r="L147" s="343"/>
      <c r="M147" s="343"/>
      <c r="N147" s="343"/>
      <c r="O147" s="343"/>
      <c r="P147" s="250">
        <f>BU147+DQ147+FM147+HJ147+JF147+LN147+NJ147+PF147+RB147+SX147</f>
        <v>0</v>
      </c>
      <c r="Q147" s="250">
        <f>BV147+DR147+FN147+HK147+JG147+LO147+NK147+PG147+RC147+SY147</f>
        <v>0</v>
      </c>
      <c r="R147" s="250">
        <f>BW147+DS147+FO147+HL147+JH147+LP147+NL147+PH147+RD147+SZ147</f>
        <v>0</v>
      </c>
      <c r="S147" s="238">
        <f t="shared" si="909"/>
        <v>0</v>
      </c>
      <c r="T147" s="250">
        <f>BY147+DU147+FQ147+HN147+JJ147+LR147+NN147+PJ147+RF147+TB147</f>
        <v>0</v>
      </c>
      <c r="U147" s="250">
        <f>BZ147+DV147+FR147+HO147+JK147+LS147+NO147+PK147+RG147+TC147</f>
        <v>0</v>
      </c>
      <c r="V147" s="250">
        <f>CA147+DW147+FS147+HP147+JL147+LT147+NP147+PL147+RH147+TD147</f>
        <v>0</v>
      </c>
      <c r="W147" s="238">
        <f t="shared" si="910"/>
        <v>0</v>
      </c>
      <c r="X147" s="250">
        <f>CC147+DY147+FU147+HR147+JN147+LV147+NR147+PN147+RJ147+TF147</f>
        <v>0</v>
      </c>
      <c r="Y147" s="250">
        <f>CD147+DZ147+FV147+HS147+JO147+LW147+NS147+PO147+RK147+TG147</f>
        <v>0</v>
      </c>
      <c r="Z147" s="250">
        <f>CE147+EA147+FW147+HT147+JP147+LX147+NT147+PP147+RL147+TH147</f>
        <v>0</v>
      </c>
      <c r="AA147" s="238">
        <f t="shared" si="911"/>
        <v>0</v>
      </c>
      <c r="AB147" s="250">
        <f>CG147+EC147+FY147+HV147+JR147+LZ147+NV147+PR147+RN147+TJ147</f>
        <v>0</v>
      </c>
      <c r="AC147" s="250">
        <f>CH147+ED147+FZ147+HW147+JS147+MA147+NW147+PS147+RO147+TK147</f>
        <v>0</v>
      </c>
      <c r="AD147" s="250">
        <f>CI147+EE147+GA147+HX147+JT147+MB147+NX147+PT147+RP147+TL147</f>
        <v>0</v>
      </c>
      <c r="AE147" s="250">
        <f t="shared" si="912"/>
        <v>0</v>
      </c>
      <c r="AF147" s="238">
        <f t="shared" si="902"/>
        <v>0</v>
      </c>
      <c r="AG147" s="250">
        <f>CL147+EH147+GD147+IA147+JW147+ME147+OA147+PW147+RS147+TO147</f>
        <v>0</v>
      </c>
      <c r="AH147" s="250">
        <f>CM147+EI147+GE147+IB147+JZ147+MF147+OB147+PX147+RT147+TP147</f>
        <v>0</v>
      </c>
      <c r="AI147" s="250">
        <f>CN147+EJ147+GF147+IC147+KA147+MG147+OC147+PY147+RU147+TQ147</f>
        <v>0</v>
      </c>
      <c r="AJ147" s="238">
        <f t="shared" si="913"/>
        <v>0</v>
      </c>
      <c r="AK147" s="250">
        <f>CP147+EL147+GH147+IE147+KC147+MI147+OE147+QA147+RW147+TS147</f>
        <v>0</v>
      </c>
      <c r="AL147" s="250">
        <f>CQ147+EM147+GI147+IF147+KD147+MJ147+OF147+QB147+RX147+TT147</f>
        <v>0</v>
      </c>
      <c r="AM147" s="250">
        <f>CR147+EN147+GJ147+IG147+KE147+MK147+OG147+QC147+RY147+TU147</f>
        <v>0</v>
      </c>
      <c r="AN147" s="238">
        <f t="shared" si="914"/>
        <v>0</v>
      </c>
      <c r="AO147" s="250">
        <f>CT147+EP147+GL147+II147+KG147+MM147+OI147+QE147+SA147+TW147</f>
        <v>0</v>
      </c>
      <c r="AP147" s="250">
        <f>CU147+EQ147+GM147+IJ147+KH147+MN147+OJ147+QF147+SB147+TX147</f>
        <v>0</v>
      </c>
      <c r="AQ147" s="250">
        <f>CV147+ER147+GN147+IK147+KI147+MO147+OK147+QG147+SC147+TY147</f>
        <v>0</v>
      </c>
      <c r="AR147" s="238">
        <f t="shared" si="915"/>
        <v>0</v>
      </c>
      <c r="AS147" s="250">
        <f>CX147+ET147+GP147+IM147+KK147+MQ147+OM147+QI147+SE147+UA147</f>
        <v>0</v>
      </c>
      <c r="AT147" s="250">
        <f>CY147+EU147+GQ147+IN147+KL147+MR147+ON147+QJ147+SF147+UB147</f>
        <v>0</v>
      </c>
      <c r="AU147" s="250">
        <f>CZ147+EV147+GR147+IO147+KM147+MS147+OO147+QK147+SG147+UC147</f>
        <v>0</v>
      </c>
      <c r="AV147" s="238">
        <f t="shared" si="916"/>
        <v>0</v>
      </c>
      <c r="AW147" s="238">
        <f t="shared" si="917"/>
        <v>0</v>
      </c>
      <c r="AX147" s="250">
        <f t="shared" si="918"/>
        <v>0</v>
      </c>
      <c r="AY147" s="238">
        <f t="shared" si="919"/>
        <v>0</v>
      </c>
      <c r="AZ147" s="238">
        <f>DE147+FA147+GW147+IT147+KR147+MX147+OT147+QP147+SL147+UH147</f>
        <v>0</v>
      </c>
      <c r="BA147" s="238">
        <f>DF147+FB147+GX147+IU147+KS147+MY147+OU147+QQ147+SM147+UI147</f>
        <v>0</v>
      </c>
      <c r="BB147" s="239">
        <f>CK147+EG147+GC147+HZ147+JV147+MD147+NZ147+PV147+RR147+TN147</f>
        <v>0</v>
      </c>
      <c r="BC147" s="239">
        <f t="shared" si="903"/>
        <v>0</v>
      </c>
      <c r="BD147" s="238">
        <f>AZ147-DE147-FA147-GW147-IT147-KR147-MX147-OT147-QP147-SL147-UH147</f>
        <v>0</v>
      </c>
      <c r="BE147" s="240"/>
      <c r="BF147" s="241">
        <f t="shared" si="898"/>
        <v>0</v>
      </c>
      <c r="BG147" s="241">
        <f t="shared" si="920"/>
        <v>0</v>
      </c>
      <c r="BH147" s="242"/>
      <c r="BI147" s="242"/>
      <c r="BJ147" s="241"/>
      <c r="BK147" s="344"/>
      <c r="BL147" s="251">
        <f>DI147+FE147+HB147+IX147+LF147+NB147+OX147+QT147+SP147</f>
        <v>0</v>
      </c>
      <c r="BM147" s="344"/>
      <c r="BN147" s="344"/>
      <c r="BO147" s="238">
        <f t="shared" si="921"/>
        <v>0</v>
      </c>
      <c r="BP147" s="251">
        <f t="shared" si="994"/>
        <v>0</v>
      </c>
      <c r="BQ147" s="251"/>
      <c r="BR147" s="251"/>
      <c r="BS147" s="251"/>
      <c r="BT147" s="241">
        <f t="shared" si="995"/>
        <v>0</v>
      </c>
      <c r="BU147" s="344"/>
      <c r="BV147" s="344"/>
      <c r="BW147" s="344"/>
      <c r="BX147" s="238">
        <f t="shared" si="922"/>
        <v>0</v>
      </c>
      <c r="BY147" s="344"/>
      <c r="BZ147" s="344"/>
      <c r="CA147" s="344"/>
      <c r="CB147" s="238">
        <f t="shared" si="923"/>
        <v>0</v>
      </c>
      <c r="CC147" s="344"/>
      <c r="CD147" s="344"/>
      <c r="CE147" s="344"/>
      <c r="CF147" s="345"/>
      <c r="CG147" s="344"/>
      <c r="CH147" s="344"/>
      <c r="CI147" s="344"/>
      <c r="CJ147" s="344"/>
      <c r="CK147" s="238">
        <f t="shared" si="924"/>
        <v>0</v>
      </c>
      <c r="CL147" s="344"/>
      <c r="CM147" s="344"/>
      <c r="CN147" s="344"/>
      <c r="CO147" s="238">
        <f t="shared" si="925"/>
        <v>0</v>
      </c>
      <c r="CP147" s="344"/>
      <c r="CQ147" s="344"/>
      <c r="CR147" s="344"/>
      <c r="CS147" s="238">
        <f t="shared" si="926"/>
        <v>0</v>
      </c>
      <c r="CT147" s="344"/>
      <c r="CU147" s="344"/>
      <c r="CV147" s="344"/>
      <c r="CW147" s="345"/>
      <c r="CX147" s="344"/>
      <c r="CY147" s="344"/>
      <c r="CZ147" s="344"/>
      <c r="DA147" s="344"/>
      <c r="DB147" s="238">
        <f t="shared" si="927"/>
        <v>0</v>
      </c>
      <c r="DC147" s="344"/>
      <c r="DD147" s="251">
        <f t="shared" si="928"/>
        <v>0</v>
      </c>
      <c r="DE147" s="242"/>
      <c r="DF147" s="242"/>
      <c r="DG147" s="243">
        <f t="shared" si="467"/>
        <v>0</v>
      </c>
      <c r="DH147" s="244"/>
      <c r="DI147" s="343"/>
      <c r="DJ147" s="343"/>
      <c r="DK147" s="250">
        <f t="shared" si="929"/>
        <v>0</v>
      </c>
      <c r="DL147" s="343"/>
      <c r="DM147" s="343"/>
      <c r="DN147" s="343"/>
      <c r="DO147" s="343"/>
      <c r="DP147" s="238">
        <f t="shared" si="930"/>
        <v>0</v>
      </c>
      <c r="DQ147" s="343"/>
      <c r="DR147" s="343"/>
      <c r="DS147" s="343"/>
      <c r="DT147" s="238">
        <f t="shared" si="931"/>
        <v>0</v>
      </c>
      <c r="DU147" s="343"/>
      <c r="DV147" s="343"/>
      <c r="DW147" s="343"/>
      <c r="DX147" s="238">
        <f t="shared" si="932"/>
        <v>0</v>
      </c>
      <c r="DY147" s="343"/>
      <c r="DZ147" s="343"/>
      <c r="EA147" s="343"/>
      <c r="EB147" s="345"/>
      <c r="EC147" s="343"/>
      <c r="ED147" s="343"/>
      <c r="EE147" s="343"/>
      <c r="EF147" s="343"/>
      <c r="EG147" s="259">
        <f t="shared" si="933"/>
        <v>0</v>
      </c>
      <c r="EH147" s="343"/>
      <c r="EI147" s="343"/>
      <c r="EJ147" s="343"/>
      <c r="EK147" s="343"/>
      <c r="EL147" s="343"/>
      <c r="EM147" s="343"/>
      <c r="EN147" s="343"/>
      <c r="EO147" s="343"/>
      <c r="EP147" s="343"/>
      <c r="EQ147" s="343"/>
      <c r="ER147" s="343"/>
      <c r="ES147" s="343"/>
      <c r="ET147" s="343"/>
      <c r="EU147" s="343"/>
      <c r="EV147" s="343"/>
      <c r="EW147" s="343"/>
      <c r="EX147" s="354"/>
      <c r="EY147" s="343"/>
      <c r="EZ147" s="250">
        <f t="shared" si="934"/>
        <v>0</v>
      </c>
      <c r="FA147" s="242"/>
      <c r="FB147" s="242"/>
      <c r="FC147" s="246">
        <f t="shared" si="474"/>
        <v>0</v>
      </c>
      <c r="FD147" s="244"/>
      <c r="FE147" s="343"/>
      <c r="FF147" s="343"/>
      <c r="FG147" s="343"/>
      <c r="FH147" s="250">
        <f t="shared" si="935"/>
        <v>0</v>
      </c>
      <c r="FI147" s="250"/>
      <c r="FJ147" s="250"/>
      <c r="FK147" s="250"/>
      <c r="FL147" s="238">
        <f t="shared" si="936"/>
        <v>0</v>
      </c>
      <c r="FM147" s="343"/>
      <c r="FN147" s="343"/>
      <c r="FO147" s="343"/>
      <c r="FP147" s="238">
        <f t="shared" si="937"/>
        <v>0</v>
      </c>
      <c r="FQ147" s="343"/>
      <c r="FR147" s="343"/>
      <c r="FS147" s="343"/>
      <c r="FT147" s="238">
        <f t="shared" si="938"/>
        <v>0</v>
      </c>
      <c r="FU147" s="343"/>
      <c r="FV147" s="343"/>
      <c r="FW147" s="343"/>
      <c r="FX147" s="345"/>
      <c r="FY147" s="343"/>
      <c r="FZ147" s="343"/>
      <c r="GA147" s="343"/>
      <c r="GB147" s="343"/>
      <c r="GC147" s="259">
        <f t="shared" si="939"/>
        <v>0</v>
      </c>
      <c r="GD147" s="343"/>
      <c r="GE147" s="343"/>
      <c r="GF147" s="343"/>
      <c r="GG147" s="343"/>
      <c r="GH147" s="343"/>
      <c r="GI147" s="343"/>
      <c r="GJ147" s="343"/>
      <c r="GK147" s="343"/>
      <c r="GL147" s="343"/>
      <c r="GM147" s="343"/>
      <c r="GN147" s="343"/>
      <c r="GO147" s="343"/>
      <c r="GP147" s="343"/>
      <c r="GQ147" s="343"/>
      <c r="GR147" s="343"/>
      <c r="GS147" s="343"/>
      <c r="GT147" s="354"/>
      <c r="GU147" s="343"/>
      <c r="GV147" s="250">
        <f t="shared" si="940"/>
        <v>0</v>
      </c>
      <c r="GW147" s="242"/>
      <c r="GX147" s="242"/>
      <c r="GY147" s="246">
        <f t="shared" si="480"/>
        <v>0</v>
      </c>
      <c r="GZ147" s="244"/>
      <c r="HA147" s="244"/>
      <c r="HB147" s="343"/>
      <c r="HC147" s="343"/>
      <c r="HD147" s="343"/>
      <c r="HE147" s="343"/>
      <c r="HF147" s="343"/>
      <c r="HG147" s="343"/>
      <c r="HH147" s="238"/>
      <c r="HI147" s="345"/>
      <c r="HJ147" s="343"/>
      <c r="HK147" s="343"/>
      <c r="HL147" s="343"/>
      <c r="HM147" s="238">
        <f t="shared" si="941"/>
        <v>0</v>
      </c>
      <c r="HN147" s="343"/>
      <c r="HO147" s="343"/>
      <c r="HP147" s="343"/>
      <c r="HQ147" s="238">
        <f t="shared" si="942"/>
        <v>0</v>
      </c>
      <c r="HR147" s="343"/>
      <c r="HS147" s="343"/>
      <c r="HT147" s="343"/>
      <c r="HU147" s="345"/>
      <c r="HV147" s="343"/>
      <c r="HW147" s="343"/>
      <c r="HX147" s="343"/>
      <c r="HY147" s="343"/>
      <c r="HZ147" s="259">
        <f t="shared" si="943"/>
        <v>0</v>
      </c>
      <c r="IA147" s="343"/>
      <c r="IB147" s="343"/>
      <c r="IC147" s="343"/>
      <c r="ID147" s="343"/>
      <c r="IE147" s="343"/>
      <c r="IF147" s="343"/>
      <c r="IG147" s="343"/>
      <c r="IH147" s="343"/>
      <c r="II147" s="343"/>
      <c r="IJ147" s="343"/>
      <c r="IK147" s="343"/>
      <c r="IL147" s="343"/>
      <c r="IM147" s="343"/>
      <c r="IN147" s="343"/>
      <c r="IO147" s="343"/>
      <c r="IP147" s="343"/>
      <c r="IQ147" s="354"/>
      <c r="IR147" s="343"/>
      <c r="IS147" s="250">
        <f t="shared" si="944"/>
        <v>0</v>
      </c>
      <c r="IT147" s="242"/>
      <c r="IU147" s="242"/>
      <c r="IV147" s="246">
        <f t="shared" si="510"/>
        <v>0</v>
      </c>
      <c r="IW147" s="244"/>
      <c r="IX147" s="346"/>
      <c r="IY147" s="346"/>
      <c r="IZ147" s="247">
        <f t="shared" si="945"/>
        <v>0</v>
      </c>
      <c r="JA147" s="254">
        <f t="shared" si="946"/>
        <v>0</v>
      </c>
      <c r="JB147" s="254"/>
      <c r="JC147" s="254"/>
      <c r="JD147" s="254"/>
      <c r="JE147" s="247">
        <f t="shared" si="947"/>
        <v>0</v>
      </c>
      <c r="JF147" s="346"/>
      <c r="JG147" s="346"/>
      <c r="JH147" s="346"/>
      <c r="JI147" s="247">
        <f t="shared" si="948"/>
        <v>0</v>
      </c>
      <c r="JJ147" s="346"/>
      <c r="JK147" s="346"/>
      <c r="JL147" s="346"/>
      <c r="JM147" s="247">
        <f t="shared" si="949"/>
        <v>0</v>
      </c>
      <c r="JN147" s="346"/>
      <c r="JO147" s="346"/>
      <c r="JP147" s="346"/>
      <c r="JQ147" s="347"/>
      <c r="JR147" s="346"/>
      <c r="JS147" s="346"/>
      <c r="JT147" s="346"/>
      <c r="JU147" s="346"/>
      <c r="JV147" s="261">
        <f t="shared" si="950"/>
        <v>0</v>
      </c>
      <c r="JW147" s="563"/>
      <c r="JX147" s="592"/>
      <c r="JY147" s="593"/>
      <c r="JZ147" s="576"/>
      <c r="KA147" s="346"/>
      <c r="KB147" s="247">
        <f>SUM(JW147:KA147)</f>
        <v>0</v>
      </c>
      <c r="KC147" s="346"/>
      <c r="KD147" s="346"/>
      <c r="KE147" s="346"/>
      <c r="KF147" s="247">
        <f t="shared" si="951"/>
        <v>0</v>
      </c>
      <c r="KG147" s="346"/>
      <c r="KH147" s="346"/>
      <c r="KI147" s="346"/>
      <c r="KJ147" s="346"/>
      <c r="KK147" s="346"/>
      <c r="KL147" s="346"/>
      <c r="KM147" s="346"/>
      <c r="KN147" s="346"/>
      <c r="KO147" s="356"/>
      <c r="KP147" s="346"/>
      <c r="KQ147" s="254">
        <f>JE147-JV147</f>
        <v>0</v>
      </c>
      <c r="KR147" s="347"/>
      <c r="KS147" s="348"/>
      <c r="KT147" s="211">
        <f>JV147-KO147</f>
        <v>0</v>
      </c>
      <c r="KU147" s="211"/>
      <c r="KV147" s="211"/>
      <c r="KW147" s="211"/>
      <c r="KX147" s="211"/>
      <c r="KY147" s="211"/>
      <c r="KZ147" s="211"/>
      <c r="LA147" s="211"/>
      <c r="LB147" s="211"/>
      <c r="LC147" s="211"/>
      <c r="LD147" s="211"/>
      <c r="LF147" s="109"/>
      <c r="LG147" s="109"/>
      <c r="LH147" s="194">
        <f t="shared" si="952"/>
        <v>0</v>
      </c>
      <c r="LI147" s="193">
        <f t="shared" si="953"/>
        <v>0</v>
      </c>
      <c r="LJ147" s="193"/>
      <c r="LK147" s="193"/>
      <c r="LL147" s="193"/>
      <c r="LM147" s="194">
        <f t="shared" si="954"/>
        <v>0</v>
      </c>
      <c r="LN147" s="109"/>
      <c r="LO147" s="109"/>
      <c r="LP147" s="109"/>
      <c r="LQ147" s="194">
        <f t="shared" si="955"/>
        <v>0</v>
      </c>
      <c r="LR147" s="109"/>
      <c r="LS147" s="109"/>
      <c r="LT147" s="109"/>
      <c r="LU147" s="194">
        <f t="shared" si="956"/>
        <v>0</v>
      </c>
      <c r="LV147" s="109"/>
      <c r="LW147" s="109"/>
      <c r="LX147" s="109"/>
      <c r="LY147" s="139"/>
      <c r="LZ147" s="109"/>
      <c r="MA147" s="109"/>
      <c r="MB147" s="109"/>
      <c r="MC147" s="109"/>
      <c r="MD147" s="121">
        <f t="shared" si="957"/>
        <v>0</v>
      </c>
      <c r="ME147" s="109"/>
      <c r="MF147" s="109"/>
      <c r="MG147" s="109"/>
      <c r="MH147" s="194">
        <f t="shared" si="958"/>
        <v>0</v>
      </c>
      <c r="MI147" s="109"/>
      <c r="MJ147" s="109"/>
      <c r="MK147" s="109"/>
      <c r="ML147" s="194">
        <f t="shared" si="959"/>
        <v>0</v>
      </c>
      <c r="MM147" s="109"/>
      <c r="MN147" s="109"/>
      <c r="MO147" s="109"/>
      <c r="MP147" s="139"/>
      <c r="MQ147" s="109"/>
      <c r="MR147" s="109"/>
      <c r="MS147" s="109"/>
      <c r="MT147" s="109"/>
      <c r="MU147" s="121">
        <f t="shared" si="960"/>
        <v>0</v>
      </c>
      <c r="MV147" s="109"/>
      <c r="MW147" s="193">
        <f t="shared" si="961"/>
        <v>0</v>
      </c>
      <c r="MX147" s="138"/>
      <c r="MY147" s="138"/>
      <c r="MZ147" s="115">
        <f t="shared" si="485"/>
        <v>0</v>
      </c>
      <c r="NB147" s="109"/>
      <c r="NC147" s="109"/>
      <c r="ND147" s="109"/>
      <c r="NE147" s="109"/>
      <c r="NF147" s="109"/>
      <c r="NG147" s="109"/>
      <c r="NH147" s="109"/>
      <c r="NI147" s="109"/>
      <c r="NJ147" s="109"/>
      <c r="NK147" s="109"/>
      <c r="NL147" s="109"/>
      <c r="NM147" s="194">
        <f t="shared" si="962"/>
        <v>0</v>
      </c>
      <c r="NN147" s="109"/>
      <c r="NO147" s="109"/>
      <c r="NP147" s="109"/>
      <c r="NQ147" s="194">
        <f t="shared" si="963"/>
        <v>0</v>
      </c>
      <c r="NR147" s="109"/>
      <c r="NS147" s="109"/>
      <c r="NT147" s="109"/>
      <c r="NU147" s="139"/>
      <c r="NV147" s="109"/>
      <c r="NW147" s="109"/>
      <c r="NX147" s="109"/>
      <c r="NY147" s="109"/>
      <c r="NZ147" s="121">
        <f t="shared" si="964"/>
        <v>0</v>
      </c>
      <c r="OA147" s="109"/>
      <c r="OB147" s="109"/>
      <c r="OC147" s="109"/>
      <c r="OD147" s="109"/>
      <c r="OE147" s="109"/>
      <c r="OF147" s="109"/>
      <c r="OG147" s="109"/>
      <c r="OH147" s="109"/>
      <c r="OI147" s="109"/>
      <c r="OJ147" s="109"/>
      <c r="OK147" s="109"/>
      <c r="OL147" s="109"/>
      <c r="OM147" s="109"/>
      <c r="ON147" s="109"/>
      <c r="OO147" s="109"/>
      <c r="OP147" s="109"/>
      <c r="OQ147" s="111"/>
      <c r="OR147" s="109"/>
      <c r="OS147" s="193">
        <f t="shared" si="965"/>
        <v>0</v>
      </c>
      <c r="OT147" s="138"/>
      <c r="OU147" s="138"/>
      <c r="OV147" s="115">
        <f t="shared" si="515"/>
        <v>0</v>
      </c>
      <c r="OX147" s="109"/>
      <c r="OY147" s="109"/>
      <c r="OZ147" s="109"/>
      <c r="PA147" s="109"/>
      <c r="PB147" s="109"/>
      <c r="PC147" s="109"/>
      <c r="PD147" s="109"/>
      <c r="PE147" s="109"/>
      <c r="PF147" s="109"/>
      <c r="PG147" s="109"/>
      <c r="PH147" s="109"/>
      <c r="PI147" s="194">
        <f t="shared" si="966"/>
        <v>0</v>
      </c>
      <c r="PJ147" s="109"/>
      <c r="PK147" s="109"/>
      <c r="PL147" s="109"/>
      <c r="PM147" s="194">
        <f t="shared" si="967"/>
        <v>0</v>
      </c>
      <c r="PN147" s="109"/>
      <c r="PO147" s="109"/>
      <c r="PP147" s="109"/>
      <c r="PQ147" s="139"/>
      <c r="PR147" s="109"/>
      <c r="PS147" s="109"/>
      <c r="PT147" s="109"/>
      <c r="PU147" s="109"/>
      <c r="PV147" s="121">
        <f t="shared" si="968"/>
        <v>0</v>
      </c>
      <c r="PW147" s="109"/>
      <c r="PX147" s="109"/>
      <c r="PY147" s="109"/>
      <c r="PZ147" s="194">
        <f t="shared" si="969"/>
        <v>0</v>
      </c>
      <c r="QA147" s="109"/>
      <c r="QB147" s="109"/>
      <c r="QC147" s="109"/>
      <c r="QD147" s="194">
        <f t="shared" si="970"/>
        <v>0</v>
      </c>
      <c r="QE147" s="109"/>
      <c r="QF147" s="109"/>
      <c r="QG147" s="109"/>
      <c r="QH147" s="109"/>
      <c r="QI147" s="109"/>
      <c r="QJ147" s="109"/>
      <c r="QK147" s="109"/>
      <c r="QL147" s="109"/>
      <c r="QM147" s="111"/>
      <c r="QN147" s="109"/>
      <c r="QO147" s="193">
        <f t="shared" si="971"/>
        <v>0</v>
      </c>
      <c r="QP147" s="138"/>
      <c r="QQ147" s="138"/>
      <c r="QR147" s="115">
        <f t="shared" si="486"/>
        <v>0</v>
      </c>
      <c r="QT147" s="109"/>
      <c r="QU147" s="109"/>
      <c r="QV147" s="194">
        <f t="shared" si="972"/>
        <v>0</v>
      </c>
      <c r="QW147" s="193">
        <f t="shared" si="973"/>
        <v>0</v>
      </c>
      <c r="QX147" s="193"/>
      <c r="QY147" s="193"/>
      <c r="QZ147" s="193"/>
      <c r="RA147" s="194">
        <f t="shared" si="974"/>
        <v>0</v>
      </c>
      <c r="RB147" s="109"/>
      <c r="RC147" s="109"/>
      <c r="RD147" s="109"/>
      <c r="RE147" s="194">
        <f t="shared" si="975"/>
        <v>0</v>
      </c>
      <c r="RF147" s="109"/>
      <c r="RG147" s="109"/>
      <c r="RH147" s="109"/>
      <c r="RI147" s="194">
        <f t="shared" si="976"/>
        <v>0</v>
      </c>
      <c r="RJ147" s="109"/>
      <c r="RK147" s="109"/>
      <c r="RL147" s="109"/>
      <c r="RM147" s="139"/>
      <c r="RN147" s="109"/>
      <c r="RO147" s="109"/>
      <c r="RP147" s="109"/>
      <c r="RQ147" s="109"/>
      <c r="RR147" s="121">
        <f t="shared" si="977"/>
        <v>0</v>
      </c>
      <c r="RS147" s="109"/>
      <c r="RT147" s="109"/>
      <c r="RU147" s="109"/>
      <c r="RV147" s="194">
        <f t="shared" si="978"/>
        <v>0</v>
      </c>
      <c r="RW147" s="109"/>
      <c r="RX147" s="109"/>
      <c r="RY147" s="109"/>
      <c r="RZ147" s="194">
        <f t="shared" si="979"/>
        <v>0</v>
      </c>
      <c r="SA147" s="109"/>
      <c r="SB147" s="109"/>
      <c r="SC147" s="109"/>
      <c r="SD147" s="109"/>
      <c r="SE147" s="109"/>
      <c r="SF147" s="109"/>
      <c r="SG147" s="109"/>
      <c r="SH147" s="109"/>
      <c r="SI147" s="111"/>
      <c r="SJ147" s="109"/>
      <c r="SK147" s="193">
        <f t="shared" si="980"/>
        <v>0</v>
      </c>
      <c r="SL147" s="138"/>
      <c r="SM147" s="138"/>
      <c r="SN147" s="115">
        <f t="shared" si="487"/>
        <v>0</v>
      </c>
      <c r="SP147" s="109"/>
      <c r="SQ147" s="109"/>
      <c r="SR147" s="194">
        <f t="shared" si="981"/>
        <v>0</v>
      </c>
      <c r="SS147" s="193">
        <f t="shared" si="982"/>
        <v>0</v>
      </c>
      <c r="ST147" s="193"/>
      <c r="SU147" s="193"/>
      <c r="SV147" s="193"/>
      <c r="SW147" s="194">
        <f t="shared" si="983"/>
        <v>0</v>
      </c>
      <c r="SX147" s="109"/>
      <c r="SY147" s="109"/>
      <c r="SZ147" s="109"/>
      <c r="TA147" s="194">
        <f t="shared" si="984"/>
        <v>0</v>
      </c>
      <c r="TB147" s="109"/>
      <c r="TC147" s="109"/>
      <c r="TD147" s="109"/>
      <c r="TE147" s="194">
        <f t="shared" si="985"/>
        <v>0</v>
      </c>
      <c r="TF147" s="109"/>
      <c r="TG147" s="109"/>
      <c r="TH147" s="109"/>
      <c r="TI147" s="139"/>
      <c r="TJ147" s="109"/>
      <c r="TK147" s="109"/>
      <c r="TL147" s="109"/>
      <c r="TM147" s="109"/>
      <c r="TN147" s="121">
        <f t="shared" si="986"/>
        <v>0</v>
      </c>
      <c r="TO147" s="109"/>
      <c r="TP147" s="109"/>
      <c r="TQ147" s="109"/>
      <c r="TR147" s="109"/>
      <c r="TS147" s="109"/>
      <c r="TT147" s="109"/>
      <c r="TU147" s="109"/>
      <c r="TV147" s="109"/>
      <c r="TW147" s="109"/>
      <c r="TX147" s="109"/>
      <c r="TY147" s="109"/>
      <c r="TZ147" s="109"/>
      <c r="UA147" s="109"/>
      <c r="UB147" s="109"/>
      <c r="UC147" s="109"/>
      <c r="UD147" s="109"/>
      <c r="UE147" s="111"/>
      <c r="UF147" s="109"/>
      <c r="UG147" s="193">
        <f t="shared" si="987"/>
        <v>0</v>
      </c>
      <c r="UH147" s="138"/>
      <c r="UI147" s="138"/>
      <c r="UJ147" s="138"/>
      <c r="UK147" s="115">
        <f t="shared" si="488"/>
        <v>0</v>
      </c>
      <c r="UL147" s="115">
        <f>CK147+EG147+GC147+HZ147+JV147+MD147+NZ147+PV147+RR147+TN147</f>
        <v>0</v>
      </c>
      <c r="UM147" s="115">
        <f>UL147-AF147</f>
        <v>0</v>
      </c>
      <c r="UN147" s="115">
        <f>DB147+EX147+GT147+IQ147+KO147+MU147+OQ147+QM147+SI147+UE147</f>
        <v>0</v>
      </c>
      <c r="UO147" s="115">
        <f>UN147-AW147</f>
        <v>0</v>
      </c>
      <c r="UP147" s="115"/>
      <c r="UQ147" s="115"/>
      <c r="UR147" s="115">
        <f>BU147+DQ147+FM147+HJ147+JF147+LN147+NJ147+PF147+RB147+SX147</f>
        <v>0</v>
      </c>
      <c r="US147" s="115">
        <f>UR147-P147</f>
        <v>0</v>
      </c>
      <c r="UT147" s="115"/>
      <c r="UU147" s="115"/>
      <c r="UV147" s="115"/>
      <c r="UW147" s="115"/>
      <c r="UX147" s="115"/>
      <c r="UY147" s="115"/>
      <c r="UZ147" s="115"/>
      <c r="VA147" s="115"/>
      <c r="VB147" s="193">
        <f>BM147+DI147+FE147+HB147+IX147+LF147+NB147+OX147+QT147+SP147</f>
        <v>0</v>
      </c>
      <c r="VC147" s="193">
        <f>BN147+DJ147+FF147+HC147+IY147+LG147+NC147+OY147+QU147+SQ147</f>
        <v>0</v>
      </c>
      <c r="VD147" s="194">
        <f t="shared" si="988"/>
        <v>0</v>
      </c>
      <c r="VE147" s="193">
        <f t="shared" si="989"/>
        <v>0</v>
      </c>
      <c r="VF147" s="193"/>
      <c r="VG147" s="193"/>
      <c r="VH147" s="193"/>
      <c r="VI147" s="194">
        <f t="shared" si="990"/>
        <v>0</v>
      </c>
      <c r="VJ147" s="109"/>
      <c r="VK147" s="109"/>
      <c r="VL147" s="109"/>
      <c r="VM147" s="194">
        <f t="shared" si="991"/>
        <v>0</v>
      </c>
      <c r="VN147" s="109"/>
      <c r="VO147" s="109"/>
      <c r="VP147" s="109"/>
      <c r="VQ147" s="194">
        <f t="shared" si="992"/>
        <v>0</v>
      </c>
      <c r="VR147" s="109"/>
      <c r="VS147" s="109"/>
      <c r="VT147" s="109"/>
      <c r="VU147" s="139"/>
      <c r="VV147" s="109"/>
      <c r="VW147" s="109"/>
      <c r="VX147" s="109"/>
      <c r="VY147" s="109"/>
      <c r="VZ147" s="121">
        <f t="shared" si="993"/>
        <v>0</v>
      </c>
      <c r="WA147" s="109"/>
      <c r="WB147" s="109"/>
      <c r="WC147" s="109"/>
      <c r="WD147" s="109"/>
      <c r="WE147" s="109"/>
      <c r="WF147" s="109"/>
      <c r="WG147" s="109"/>
      <c r="WH147" s="109"/>
      <c r="WI147" s="109"/>
      <c r="WJ147" s="109"/>
      <c r="WK147" s="109"/>
      <c r="WL147" s="109"/>
      <c r="WM147" s="109"/>
      <c r="WN147" s="109"/>
      <c r="WO147" s="109"/>
      <c r="WP147" s="109"/>
      <c r="WQ147" s="111"/>
      <c r="WR147" s="112"/>
      <c r="WS147" s="112"/>
      <c r="WT147" s="138"/>
      <c r="WU147" s="138"/>
      <c r="WV147" s="115">
        <f t="shared" si="526"/>
        <v>0</v>
      </c>
      <c r="WY147" s="115">
        <f>VI147-BT147-DP147-FL147-HI147-JE147-LM147-NI147-PE147-RA147-SW147</f>
        <v>0</v>
      </c>
      <c r="WZ147" s="115">
        <f>VD147-BO147-DK147-FG147-HD147-IZ147-LH147-ND147-OZ147-QV147-SR147</f>
        <v>0</v>
      </c>
    </row>
    <row r="148" spans="1:624" s="116" customFormat="1" ht="13.5" hidden="1" x14ac:dyDescent="0.25">
      <c r="A148" s="444"/>
      <c r="B148" s="453" t="s">
        <v>193</v>
      </c>
      <c r="C148" s="415"/>
      <c r="D148" s="415"/>
      <c r="E148" s="415"/>
      <c r="F148" s="249"/>
      <c r="G148" s="334"/>
      <c r="H148" s="250">
        <f>BM148+DI148+FE148+HB148+IX148+LF148+NB148+OX148+QT148+SP148</f>
        <v>0</v>
      </c>
      <c r="I148" s="250">
        <f>BN148+DJ148+FF148+HC148+IY148+LG148+NC148+OY148+QU148+SQ148</f>
        <v>0</v>
      </c>
      <c r="J148" s="238">
        <f t="shared" si="907"/>
        <v>0</v>
      </c>
      <c r="K148" s="250">
        <f t="shared" si="908"/>
        <v>0</v>
      </c>
      <c r="L148" s="343"/>
      <c r="M148" s="343"/>
      <c r="N148" s="343"/>
      <c r="O148" s="343"/>
      <c r="P148" s="250">
        <f>BU148+DQ148+FM148+HJ148+JF148+LN148+NJ148+PF148+RB148+SX148</f>
        <v>0</v>
      </c>
      <c r="Q148" s="250">
        <f>BV148+DR148+FN148+HK148+JG148+LO148+NK148+PG148+RC148+SY148</f>
        <v>0</v>
      </c>
      <c r="R148" s="250">
        <f>BW148+DS148+FO148+HL148+JH148+LP148+NL148+PH148+RD148+SZ148</f>
        <v>0</v>
      </c>
      <c r="S148" s="238">
        <f t="shared" si="909"/>
        <v>0</v>
      </c>
      <c r="T148" s="250">
        <f>BY148+DU148+FQ148+HN148+JJ148+LR148+NN148+PJ148+RF148+TB148</f>
        <v>0</v>
      </c>
      <c r="U148" s="250">
        <f>BZ148+DV148+FR148+HO148+JK148+LS148+NO148+PK148+RG148+TC148</f>
        <v>0</v>
      </c>
      <c r="V148" s="250">
        <f>CA148+DW148+FS148+HP148+JL148+LT148+NP148+PL148+RH148+TD148</f>
        <v>0</v>
      </c>
      <c r="W148" s="238">
        <f t="shared" si="910"/>
        <v>0</v>
      </c>
      <c r="X148" s="250">
        <f>CC148+DY148+FU148+HR148+JN148+LV148+NR148+PN148+RJ148+TF148</f>
        <v>0</v>
      </c>
      <c r="Y148" s="250">
        <f>CD148+DZ148+FV148+HS148+JO148+LW148+NS148+PO148+RK148+TG148</f>
        <v>0</v>
      </c>
      <c r="Z148" s="250">
        <f>CE148+EA148+FW148+HT148+JP148+LX148+NT148+PP148+RL148+TH148</f>
        <v>0</v>
      </c>
      <c r="AA148" s="238">
        <f t="shared" si="911"/>
        <v>0</v>
      </c>
      <c r="AB148" s="250">
        <f>CG148+EC148+FY148+HV148+JR148+LZ148+NV148+PR148+RN148+TJ148</f>
        <v>0</v>
      </c>
      <c r="AC148" s="250">
        <f>CH148+ED148+FZ148+HW148+JS148+MA148+NW148+PS148+RO148+TK148</f>
        <v>0</v>
      </c>
      <c r="AD148" s="250">
        <f>CI148+EE148+GA148+HX148+JT148+MB148+NX148+PT148+RP148+TL148</f>
        <v>0</v>
      </c>
      <c r="AE148" s="250">
        <f t="shared" si="912"/>
        <v>0</v>
      </c>
      <c r="AF148" s="238">
        <f t="shared" si="902"/>
        <v>0</v>
      </c>
      <c r="AG148" s="250">
        <f>CL148+EH148+GD148+IA148+JW148+ME148+OA148+PW148+RS148+TO148</f>
        <v>0</v>
      </c>
      <c r="AH148" s="250">
        <f>CM148+EI148+GE148+IB148+JZ148+MF148+OB148+PX148+RT148+TP148</f>
        <v>0</v>
      </c>
      <c r="AI148" s="250">
        <f>CN148+EJ148+GF148+IC148+KA148+MG148+OC148+PY148+RU148+TQ148</f>
        <v>0</v>
      </c>
      <c r="AJ148" s="238">
        <f t="shared" si="913"/>
        <v>0</v>
      </c>
      <c r="AK148" s="250">
        <f>CP148+EL148+GH148+IE148+KC148+MI148+OE148+QA148+RW148+TS148</f>
        <v>0</v>
      </c>
      <c r="AL148" s="250">
        <f>CQ148+EM148+GI148+IF148+KD148+MJ148+OF148+QB148+RX148+TT148</f>
        <v>0</v>
      </c>
      <c r="AM148" s="250">
        <f>CR148+EN148+GJ148+IG148+KE148+MK148+OG148+QC148+RY148+TU148</f>
        <v>0</v>
      </c>
      <c r="AN148" s="238">
        <f t="shared" si="914"/>
        <v>0</v>
      </c>
      <c r="AO148" s="250">
        <f>CT148+EP148+GL148+II148+KG148+MM148+OI148+QE148+SA148+TW148</f>
        <v>0</v>
      </c>
      <c r="AP148" s="250">
        <f>CU148+EQ148+GM148+IJ148+KH148+MN148+OJ148+QF148+SB148+TX148</f>
        <v>0</v>
      </c>
      <c r="AQ148" s="250">
        <f>CV148+ER148+GN148+IK148+KI148+MO148+OK148+QG148+SC148+TY148</f>
        <v>0</v>
      </c>
      <c r="AR148" s="238">
        <f t="shared" si="915"/>
        <v>0</v>
      </c>
      <c r="AS148" s="250">
        <f>CX148+ET148+GP148+IM148+KK148+MQ148+OM148+QI148+SE148+UA148</f>
        <v>0</v>
      </c>
      <c r="AT148" s="250">
        <f>CY148+EU148+GQ148+IN148+KL148+MR148+ON148+QJ148+SF148+UB148</f>
        <v>0</v>
      </c>
      <c r="AU148" s="250">
        <f>CZ148+EV148+GR148+IO148+KM148+MS148+OO148+QK148+SG148+UC148</f>
        <v>0</v>
      </c>
      <c r="AV148" s="238">
        <f t="shared" si="916"/>
        <v>0</v>
      </c>
      <c r="AW148" s="238">
        <f t="shared" si="917"/>
        <v>0</v>
      </c>
      <c r="AX148" s="250">
        <f t="shared" si="918"/>
        <v>0</v>
      </c>
      <c r="AY148" s="238">
        <f t="shared" si="919"/>
        <v>0</v>
      </c>
      <c r="AZ148" s="238">
        <f>DE148+FA148+GW148+IT148+KR148+MX148+OT148+QP148+SL148+UH148</f>
        <v>0</v>
      </c>
      <c r="BA148" s="238">
        <f>DF148+FB148+GX148+IU148+KS148+MY148+OU148+QQ148+SM148+UI148</f>
        <v>0</v>
      </c>
      <c r="BB148" s="239">
        <f>CK148+EG148+GC148+HZ148+JV148+MD148+NZ148+PV148+RR148+TN148</f>
        <v>0</v>
      </c>
      <c r="BC148" s="239">
        <f t="shared" si="903"/>
        <v>0</v>
      </c>
      <c r="BD148" s="238">
        <f>AZ148-DE148-FA148-GW148-IT148-KR148-MX148-OT148-QP148-SL148-UH148</f>
        <v>0</v>
      </c>
      <c r="BE148" s="240"/>
      <c r="BF148" s="241">
        <f t="shared" si="898"/>
        <v>0</v>
      </c>
      <c r="BG148" s="241">
        <f t="shared" si="920"/>
        <v>0</v>
      </c>
      <c r="BH148" s="242"/>
      <c r="BI148" s="242"/>
      <c r="BJ148" s="241"/>
      <c r="BK148" s="344"/>
      <c r="BL148" s="251">
        <f>DI148+FE148+HB148+IX148+LF148+NB148+OX148+QT148+SP148</f>
        <v>0</v>
      </c>
      <c r="BM148" s="344"/>
      <c r="BN148" s="344"/>
      <c r="BO148" s="238">
        <f t="shared" si="921"/>
        <v>0</v>
      </c>
      <c r="BP148" s="251">
        <f t="shared" si="994"/>
        <v>0</v>
      </c>
      <c r="BQ148" s="251"/>
      <c r="BR148" s="251"/>
      <c r="BS148" s="251"/>
      <c r="BT148" s="241">
        <f t="shared" si="995"/>
        <v>0</v>
      </c>
      <c r="BU148" s="344"/>
      <c r="BV148" s="344"/>
      <c r="BW148" s="344"/>
      <c r="BX148" s="238">
        <f t="shared" si="922"/>
        <v>0</v>
      </c>
      <c r="BY148" s="344"/>
      <c r="BZ148" s="344"/>
      <c r="CA148" s="344"/>
      <c r="CB148" s="238">
        <f t="shared" si="923"/>
        <v>0</v>
      </c>
      <c r="CC148" s="344"/>
      <c r="CD148" s="344"/>
      <c r="CE148" s="344"/>
      <c r="CF148" s="345"/>
      <c r="CG148" s="344"/>
      <c r="CH148" s="344"/>
      <c r="CI148" s="344"/>
      <c r="CJ148" s="344"/>
      <c r="CK148" s="238">
        <f t="shared" si="924"/>
        <v>0</v>
      </c>
      <c r="CL148" s="344"/>
      <c r="CM148" s="344"/>
      <c r="CN148" s="344"/>
      <c r="CO148" s="238">
        <f t="shared" si="925"/>
        <v>0</v>
      </c>
      <c r="CP148" s="344"/>
      <c r="CQ148" s="344"/>
      <c r="CR148" s="344"/>
      <c r="CS148" s="238">
        <f t="shared" si="926"/>
        <v>0</v>
      </c>
      <c r="CT148" s="344"/>
      <c r="CU148" s="344"/>
      <c r="CV148" s="344"/>
      <c r="CW148" s="345"/>
      <c r="CX148" s="344"/>
      <c r="CY148" s="344"/>
      <c r="CZ148" s="344"/>
      <c r="DA148" s="344"/>
      <c r="DB148" s="238">
        <f t="shared" si="927"/>
        <v>0</v>
      </c>
      <c r="DC148" s="344"/>
      <c r="DD148" s="251">
        <f t="shared" si="928"/>
        <v>0</v>
      </c>
      <c r="DE148" s="242"/>
      <c r="DF148" s="242"/>
      <c r="DG148" s="243">
        <f t="shared" ref="DG148:DG158" si="996">CK148-DB148</f>
        <v>0</v>
      </c>
      <c r="DH148" s="244"/>
      <c r="DI148" s="343"/>
      <c r="DJ148" s="343"/>
      <c r="DK148" s="250">
        <f t="shared" si="929"/>
        <v>0</v>
      </c>
      <c r="DL148" s="343"/>
      <c r="DM148" s="343"/>
      <c r="DN148" s="343"/>
      <c r="DO148" s="343"/>
      <c r="DP148" s="238">
        <f t="shared" si="930"/>
        <v>0</v>
      </c>
      <c r="DQ148" s="343"/>
      <c r="DR148" s="343"/>
      <c r="DS148" s="343"/>
      <c r="DT148" s="238">
        <f t="shared" si="931"/>
        <v>0</v>
      </c>
      <c r="DU148" s="343"/>
      <c r="DV148" s="343"/>
      <c r="DW148" s="343"/>
      <c r="DX148" s="238">
        <f t="shared" si="932"/>
        <v>0</v>
      </c>
      <c r="DY148" s="343"/>
      <c r="DZ148" s="343"/>
      <c r="EA148" s="343"/>
      <c r="EB148" s="345"/>
      <c r="EC148" s="343"/>
      <c r="ED148" s="343"/>
      <c r="EE148" s="343"/>
      <c r="EF148" s="343"/>
      <c r="EG148" s="259">
        <f t="shared" si="933"/>
        <v>0</v>
      </c>
      <c r="EH148" s="343"/>
      <c r="EI148" s="343"/>
      <c r="EJ148" s="343"/>
      <c r="EK148" s="343"/>
      <c r="EL148" s="343"/>
      <c r="EM148" s="343"/>
      <c r="EN148" s="343"/>
      <c r="EO148" s="343"/>
      <c r="EP148" s="343"/>
      <c r="EQ148" s="343"/>
      <c r="ER148" s="343"/>
      <c r="ES148" s="343"/>
      <c r="ET148" s="343"/>
      <c r="EU148" s="343"/>
      <c r="EV148" s="343"/>
      <c r="EW148" s="343"/>
      <c r="EX148" s="354"/>
      <c r="EY148" s="343"/>
      <c r="EZ148" s="250">
        <f t="shared" si="934"/>
        <v>0</v>
      </c>
      <c r="FA148" s="242"/>
      <c r="FB148" s="242"/>
      <c r="FC148" s="246">
        <f t="shared" ref="FC148:FC175" si="997">EG148-EX148</f>
        <v>0</v>
      </c>
      <c r="FD148" s="244"/>
      <c r="FE148" s="343"/>
      <c r="FF148" s="343"/>
      <c r="FG148" s="343"/>
      <c r="FH148" s="250">
        <f t="shared" si="935"/>
        <v>0</v>
      </c>
      <c r="FI148" s="250"/>
      <c r="FJ148" s="250"/>
      <c r="FK148" s="250"/>
      <c r="FL148" s="238">
        <f t="shared" si="936"/>
        <v>0</v>
      </c>
      <c r="FM148" s="343"/>
      <c r="FN148" s="343"/>
      <c r="FO148" s="343"/>
      <c r="FP148" s="238">
        <f t="shared" si="937"/>
        <v>0</v>
      </c>
      <c r="FQ148" s="343"/>
      <c r="FR148" s="343"/>
      <c r="FS148" s="343"/>
      <c r="FT148" s="238">
        <f t="shared" si="938"/>
        <v>0</v>
      </c>
      <c r="FU148" s="343"/>
      <c r="FV148" s="343"/>
      <c r="FW148" s="343"/>
      <c r="FX148" s="345"/>
      <c r="FY148" s="343"/>
      <c r="FZ148" s="343"/>
      <c r="GA148" s="343"/>
      <c r="GB148" s="343"/>
      <c r="GC148" s="259">
        <f t="shared" si="939"/>
        <v>0</v>
      </c>
      <c r="GD148" s="343"/>
      <c r="GE148" s="343"/>
      <c r="GF148" s="343"/>
      <c r="GG148" s="343"/>
      <c r="GH148" s="343"/>
      <c r="GI148" s="343"/>
      <c r="GJ148" s="343"/>
      <c r="GK148" s="343"/>
      <c r="GL148" s="343"/>
      <c r="GM148" s="343"/>
      <c r="GN148" s="343"/>
      <c r="GO148" s="343"/>
      <c r="GP148" s="343"/>
      <c r="GQ148" s="343"/>
      <c r="GR148" s="343"/>
      <c r="GS148" s="343"/>
      <c r="GT148" s="354"/>
      <c r="GU148" s="343"/>
      <c r="GV148" s="250">
        <f t="shared" si="940"/>
        <v>0</v>
      </c>
      <c r="GW148" s="242"/>
      <c r="GX148" s="242"/>
      <c r="GY148" s="246">
        <f t="shared" ref="GY148:GY175" si="998">GC148-GT148</f>
        <v>0</v>
      </c>
      <c r="GZ148" s="244"/>
      <c r="HA148" s="244"/>
      <c r="HB148" s="343"/>
      <c r="HC148" s="343"/>
      <c r="HD148" s="343"/>
      <c r="HE148" s="343"/>
      <c r="HF148" s="343"/>
      <c r="HG148" s="343"/>
      <c r="HH148" s="238"/>
      <c r="HI148" s="345"/>
      <c r="HJ148" s="343"/>
      <c r="HK148" s="343"/>
      <c r="HL148" s="343"/>
      <c r="HM148" s="238">
        <f t="shared" si="941"/>
        <v>0</v>
      </c>
      <c r="HN148" s="343"/>
      <c r="HO148" s="343"/>
      <c r="HP148" s="343"/>
      <c r="HQ148" s="238">
        <f t="shared" si="942"/>
        <v>0</v>
      </c>
      <c r="HR148" s="343"/>
      <c r="HS148" s="343"/>
      <c r="HT148" s="343"/>
      <c r="HU148" s="345"/>
      <c r="HV148" s="343"/>
      <c r="HW148" s="343"/>
      <c r="HX148" s="343"/>
      <c r="HY148" s="343"/>
      <c r="HZ148" s="259">
        <f t="shared" si="943"/>
        <v>0</v>
      </c>
      <c r="IA148" s="343"/>
      <c r="IB148" s="343"/>
      <c r="IC148" s="343"/>
      <c r="ID148" s="343"/>
      <c r="IE148" s="343"/>
      <c r="IF148" s="343"/>
      <c r="IG148" s="343"/>
      <c r="IH148" s="343"/>
      <c r="II148" s="343"/>
      <c r="IJ148" s="343"/>
      <c r="IK148" s="343"/>
      <c r="IL148" s="343"/>
      <c r="IM148" s="343"/>
      <c r="IN148" s="343"/>
      <c r="IO148" s="343"/>
      <c r="IP148" s="343"/>
      <c r="IQ148" s="354"/>
      <c r="IR148" s="343"/>
      <c r="IS148" s="250">
        <f t="shared" si="944"/>
        <v>0</v>
      </c>
      <c r="IT148" s="242"/>
      <c r="IU148" s="242"/>
      <c r="IV148" s="246">
        <f t="shared" si="510"/>
        <v>0</v>
      </c>
      <c r="IW148" s="244"/>
      <c r="IX148" s="346"/>
      <c r="IY148" s="346"/>
      <c r="IZ148" s="247">
        <f t="shared" si="945"/>
        <v>0</v>
      </c>
      <c r="JA148" s="254">
        <f t="shared" si="946"/>
        <v>0</v>
      </c>
      <c r="JB148" s="254"/>
      <c r="JC148" s="254"/>
      <c r="JD148" s="254"/>
      <c r="JE148" s="247">
        <f t="shared" si="947"/>
        <v>0</v>
      </c>
      <c r="JF148" s="346"/>
      <c r="JG148" s="346"/>
      <c r="JH148" s="346"/>
      <c r="JI148" s="247">
        <f t="shared" si="948"/>
        <v>0</v>
      </c>
      <c r="JJ148" s="346"/>
      <c r="JK148" s="346"/>
      <c r="JL148" s="346"/>
      <c r="JM148" s="247">
        <f t="shared" si="949"/>
        <v>0</v>
      </c>
      <c r="JN148" s="346"/>
      <c r="JO148" s="346"/>
      <c r="JP148" s="346"/>
      <c r="JQ148" s="347"/>
      <c r="JR148" s="346"/>
      <c r="JS148" s="346"/>
      <c r="JT148" s="346"/>
      <c r="JU148" s="346"/>
      <c r="JV148" s="261">
        <f t="shared" si="950"/>
        <v>0</v>
      </c>
      <c r="JW148" s="563"/>
      <c r="JX148" s="592"/>
      <c r="JY148" s="593"/>
      <c r="JZ148" s="576"/>
      <c r="KA148" s="346"/>
      <c r="KB148" s="247">
        <f>SUM(JW148:KA148)</f>
        <v>0</v>
      </c>
      <c r="KC148" s="346"/>
      <c r="KD148" s="346"/>
      <c r="KE148" s="346"/>
      <c r="KF148" s="247">
        <f t="shared" si="951"/>
        <v>0</v>
      </c>
      <c r="KG148" s="346"/>
      <c r="KH148" s="346"/>
      <c r="KI148" s="346"/>
      <c r="KJ148" s="346"/>
      <c r="KK148" s="346"/>
      <c r="KL148" s="346"/>
      <c r="KM148" s="346"/>
      <c r="KN148" s="346"/>
      <c r="KO148" s="356"/>
      <c r="KP148" s="346"/>
      <c r="KQ148" s="254">
        <f>JE148-JV148</f>
        <v>0</v>
      </c>
      <c r="KR148" s="347"/>
      <c r="KS148" s="348"/>
      <c r="KT148" s="211">
        <f>JV148-KO148</f>
        <v>0</v>
      </c>
      <c r="KU148" s="211"/>
      <c r="KV148" s="211"/>
      <c r="KW148" s="211"/>
      <c r="KX148" s="211"/>
      <c r="KY148" s="211"/>
      <c r="KZ148" s="211"/>
      <c r="LA148" s="211"/>
      <c r="LB148" s="211"/>
      <c r="LC148" s="211"/>
      <c r="LD148" s="211"/>
      <c r="LF148" s="109"/>
      <c r="LG148" s="109"/>
      <c r="LH148" s="194">
        <f t="shared" si="952"/>
        <v>0</v>
      </c>
      <c r="LI148" s="193">
        <f t="shared" si="953"/>
        <v>0</v>
      </c>
      <c r="LJ148" s="193"/>
      <c r="LK148" s="193"/>
      <c r="LL148" s="193"/>
      <c r="LM148" s="194">
        <f t="shared" si="954"/>
        <v>0</v>
      </c>
      <c r="LN148" s="109"/>
      <c r="LO148" s="109"/>
      <c r="LP148" s="109"/>
      <c r="LQ148" s="194">
        <f t="shared" si="955"/>
        <v>0</v>
      </c>
      <c r="LR148" s="109"/>
      <c r="LS148" s="109"/>
      <c r="LT148" s="109"/>
      <c r="LU148" s="194">
        <f t="shared" si="956"/>
        <v>0</v>
      </c>
      <c r="LV148" s="109"/>
      <c r="LW148" s="109"/>
      <c r="LX148" s="109"/>
      <c r="LY148" s="139"/>
      <c r="LZ148" s="109"/>
      <c r="MA148" s="109"/>
      <c r="MB148" s="109"/>
      <c r="MC148" s="109"/>
      <c r="MD148" s="121">
        <f t="shared" si="957"/>
        <v>0</v>
      </c>
      <c r="ME148" s="109"/>
      <c r="MF148" s="109"/>
      <c r="MG148" s="109"/>
      <c r="MH148" s="194">
        <f t="shared" si="958"/>
        <v>0</v>
      </c>
      <c r="MI148" s="109"/>
      <c r="MJ148" s="109"/>
      <c r="MK148" s="109"/>
      <c r="ML148" s="194">
        <f t="shared" si="959"/>
        <v>0</v>
      </c>
      <c r="MM148" s="109"/>
      <c r="MN148" s="109"/>
      <c r="MO148" s="109"/>
      <c r="MP148" s="139"/>
      <c r="MQ148" s="109"/>
      <c r="MR148" s="109"/>
      <c r="MS148" s="109"/>
      <c r="MT148" s="109"/>
      <c r="MU148" s="121">
        <f t="shared" si="960"/>
        <v>0</v>
      </c>
      <c r="MV148" s="109"/>
      <c r="MW148" s="193">
        <f t="shared" si="961"/>
        <v>0</v>
      </c>
      <c r="MX148" s="138"/>
      <c r="MY148" s="138"/>
      <c r="MZ148" s="115">
        <f t="shared" ref="MZ148:MZ175" si="999">MD148-MU148</f>
        <v>0</v>
      </c>
      <c r="NB148" s="109"/>
      <c r="NC148" s="109"/>
      <c r="ND148" s="109"/>
      <c r="NE148" s="109"/>
      <c r="NF148" s="109"/>
      <c r="NG148" s="109"/>
      <c r="NH148" s="109"/>
      <c r="NI148" s="109"/>
      <c r="NJ148" s="109"/>
      <c r="NK148" s="109"/>
      <c r="NL148" s="109"/>
      <c r="NM148" s="194">
        <f t="shared" si="962"/>
        <v>0</v>
      </c>
      <c r="NN148" s="109"/>
      <c r="NO148" s="109"/>
      <c r="NP148" s="109"/>
      <c r="NQ148" s="194">
        <f t="shared" si="963"/>
        <v>0</v>
      </c>
      <c r="NR148" s="109"/>
      <c r="NS148" s="109"/>
      <c r="NT148" s="109"/>
      <c r="NU148" s="139"/>
      <c r="NV148" s="109"/>
      <c r="NW148" s="109"/>
      <c r="NX148" s="109"/>
      <c r="NY148" s="109"/>
      <c r="NZ148" s="121">
        <f t="shared" si="964"/>
        <v>0</v>
      </c>
      <c r="OA148" s="109"/>
      <c r="OB148" s="109"/>
      <c r="OC148" s="109"/>
      <c r="OD148" s="109"/>
      <c r="OE148" s="109"/>
      <c r="OF148" s="109"/>
      <c r="OG148" s="109"/>
      <c r="OH148" s="109"/>
      <c r="OI148" s="109"/>
      <c r="OJ148" s="109"/>
      <c r="OK148" s="109"/>
      <c r="OL148" s="109"/>
      <c r="OM148" s="109"/>
      <c r="ON148" s="109"/>
      <c r="OO148" s="109"/>
      <c r="OP148" s="109"/>
      <c r="OQ148" s="111"/>
      <c r="OR148" s="109"/>
      <c r="OS148" s="193">
        <f t="shared" si="965"/>
        <v>0</v>
      </c>
      <c r="OT148" s="138"/>
      <c r="OU148" s="138"/>
      <c r="OV148" s="115">
        <f t="shared" si="515"/>
        <v>0</v>
      </c>
      <c r="OX148" s="109"/>
      <c r="OY148" s="109"/>
      <c r="OZ148" s="109"/>
      <c r="PA148" s="109"/>
      <c r="PB148" s="109"/>
      <c r="PC148" s="109"/>
      <c r="PD148" s="109"/>
      <c r="PE148" s="109"/>
      <c r="PF148" s="109"/>
      <c r="PG148" s="109"/>
      <c r="PH148" s="109"/>
      <c r="PI148" s="194">
        <f t="shared" si="966"/>
        <v>0</v>
      </c>
      <c r="PJ148" s="109"/>
      <c r="PK148" s="109"/>
      <c r="PL148" s="109"/>
      <c r="PM148" s="194">
        <f t="shared" si="967"/>
        <v>0</v>
      </c>
      <c r="PN148" s="109"/>
      <c r="PO148" s="109"/>
      <c r="PP148" s="109"/>
      <c r="PQ148" s="139"/>
      <c r="PR148" s="109"/>
      <c r="PS148" s="109"/>
      <c r="PT148" s="109"/>
      <c r="PU148" s="109"/>
      <c r="PV148" s="121">
        <f t="shared" si="968"/>
        <v>0</v>
      </c>
      <c r="PW148" s="109"/>
      <c r="PX148" s="109"/>
      <c r="PY148" s="109"/>
      <c r="PZ148" s="194">
        <f t="shared" si="969"/>
        <v>0</v>
      </c>
      <c r="QA148" s="109"/>
      <c r="QB148" s="109"/>
      <c r="QC148" s="109"/>
      <c r="QD148" s="194">
        <f t="shared" si="970"/>
        <v>0</v>
      </c>
      <c r="QE148" s="109"/>
      <c r="QF148" s="109"/>
      <c r="QG148" s="109"/>
      <c r="QH148" s="109"/>
      <c r="QI148" s="109"/>
      <c r="QJ148" s="109"/>
      <c r="QK148" s="109"/>
      <c r="QL148" s="109"/>
      <c r="QM148" s="111"/>
      <c r="QN148" s="109"/>
      <c r="QO148" s="193">
        <f t="shared" si="971"/>
        <v>0</v>
      </c>
      <c r="QP148" s="138"/>
      <c r="QQ148" s="138"/>
      <c r="QR148" s="115">
        <f t="shared" ref="QR148:QR175" si="1000">PV148-QM148</f>
        <v>0</v>
      </c>
      <c r="QT148" s="109"/>
      <c r="QU148" s="109"/>
      <c r="QV148" s="194">
        <f t="shared" si="972"/>
        <v>0</v>
      </c>
      <c r="QW148" s="193">
        <f t="shared" si="973"/>
        <v>0</v>
      </c>
      <c r="QX148" s="193"/>
      <c r="QY148" s="193"/>
      <c r="QZ148" s="193"/>
      <c r="RA148" s="194">
        <f t="shared" si="974"/>
        <v>0</v>
      </c>
      <c r="RB148" s="109"/>
      <c r="RC148" s="109"/>
      <c r="RD148" s="109"/>
      <c r="RE148" s="194">
        <f t="shared" si="975"/>
        <v>0</v>
      </c>
      <c r="RF148" s="109"/>
      <c r="RG148" s="109"/>
      <c r="RH148" s="109"/>
      <c r="RI148" s="194">
        <f t="shared" si="976"/>
        <v>0</v>
      </c>
      <c r="RJ148" s="109"/>
      <c r="RK148" s="109"/>
      <c r="RL148" s="109"/>
      <c r="RM148" s="139"/>
      <c r="RN148" s="109"/>
      <c r="RO148" s="109"/>
      <c r="RP148" s="109"/>
      <c r="RQ148" s="109"/>
      <c r="RR148" s="121">
        <f t="shared" si="977"/>
        <v>0</v>
      </c>
      <c r="RS148" s="109"/>
      <c r="RT148" s="109"/>
      <c r="RU148" s="109"/>
      <c r="RV148" s="194">
        <f t="shared" si="978"/>
        <v>0</v>
      </c>
      <c r="RW148" s="109"/>
      <c r="RX148" s="109"/>
      <c r="RY148" s="109"/>
      <c r="RZ148" s="194">
        <f t="shared" si="979"/>
        <v>0</v>
      </c>
      <c r="SA148" s="109"/>
      <c r="SB148" s="109"/>
      <c r="SC148" s="109"/>
      <c r="SD148" s="109"/>
      <c r="SE148" s="109"/>
      <c r="SF148" s="109"/>
      <c r="SG148" s="109"/>
      <c r="SH148" s="109"/>
      <c r="SI148" s="111"/>
      <c r="SJ148" s="109"/>
      <c r="SK148" s="193">
        <f t="shared" si="980"/>
        <v>0</v>
      </c>
      <c r="SL148" s="138"/>
      <c r="SM148" s="138"/>
      <c r="SN148" s="115">
        <f t="shared" ref="SN148:SN175" si="1001">RR148-SI148</f>
        <v>0</v>
      </c>
      <c r="SP148" s="109"/>
      <c r="SQ148" s="109"/>
      <c r="SR148" s="194">
        <f t="shared" si="981"/>
        <v>0</v>
      </c>
      <c r="SS148" s="193">
        <f t="shared" si="982"/>
        <v>0</v>
      </c>
      <c r="ST148" s="193"/>
      <c r="SU148" s="193"/>
      <c r="SV148" s="193"/>
      <c r="SW148" s="194">
        <f t="shared" si="983"/>
        <v>0</v>
      </c>
      <c r="SX148" s="109"/>
      <c r="SY148" s="109"/>
      <c r="SZ148" s="109"/>
      <c r="TA148" s="194">
        <f t="shared" si="984"/>
        <v>0</v>
      </c>
      <c r="TB148" s="109"/>
      <c r="TC148" s="109"/>
      <c r="TD148" s="109"/>
      <c r="TE148" s="194">
        <f t="shared" si="985"/>
        <v>0</v>
      </c>
      <c r="TF148" s="109"/>
      <c r="TG148" s="109"/>
      <c r="TH148" s="109"/>
      <c r="TI148" s="139"/>
      <c r="TJ148" s="109"/>
      <c r="TK148" s="109"/>
      <c r="TL148" s="109"/>
      <c r="TM148" s="109"/>
      <c r="TN148" s="121">
        <f t="shared" si="986"/>
        <v>0</v>
      </c>
      <c r="TO148" s="109"/>
      <c r="TP148" s="109"/>
      <c r="TQ148" s="109"/>
      <c r="TR148" s="109"/>
      <c r="TS148" s="109"/>
      <c r="TT148" s="109"/>
      <c r="TU148" s="109"/>
      <c r="TV148" s="109"/>
      <c r="TW148" s="109"/>
      <c r="TX148" s="109"/>
      <c r="TY148" s="109"/>
      <c r="TZ148" s="109"/>
      <c r="UA148" s="109"/>
      <c r="UB148" s="109"/>
      <c r="UC148" s="109"/>
      <c r="UD148" s="109"/>
      <c r="UE148" s="111"/>
      <c r="UF148" s="109"/>
      <c r="UG148" s="193">
        <f t="shared" si="987"/>
        <v>0</v>
      </c>
      <c r="UH148" s="138"/>
      <c r="UI148" s="138"/>
      <c r="UJ148" s="138"/>
      <c r="UK148" s="115">
        <f t="shared" ref="UK148:UK175" si="1002">TN148-UE148</f>
        <v>0</v>
      </c>
      <c r="UL148" s="115">
        <f>CK148+EG148+GC148+HZ148+JV148+MD148+NZ148+PV148+RR148+TN148</f>
        <v>0</v>
      </c>
      <c r="UM148" s="115">
        <f>UL148-AF148</f>
        <v>0</v>
      </c>
      <c r="UN148" s="115">
        <f>DB148+EX148+GT148+IQ148+KO148+MU148+OQ148+QM148+SI148+UE148</f>
        <v>0</v>
      </c>
      <c r="UO148" s="115">
        <f>UN148-AW148</f>
        <v>0</v>
      </c>
      <c r="UP148" s="115"/>
      <c r="UQ148" s="115"/>
      <c r="UR148" s="115">
        <f>BU148+DQ148+FM148+HJ148+JF148+LN148+NJ148+PF148+RB148+SX148</f>
        <v>0</v>
      </c>
      <c r="US148" s="115">
        <f>UR148-P148</f>
        <v>0</v>
      </c>
      <c r="UT148" s="115"/>
      <c r="UU148" s="115"/>
      <c r="UV148" s="115"/>
      <c r="UW148" s="115"/>
      <c r="UX148" s="115"/>
      <c r="UY148" s="115"/>
      <c r="UZ148" s="115"/>
      <c r="VA148" s="115"/>
      <c r="VB148" s="193">
        <f>BM148+DI148+FE148+HB148+IX148+LF148+NB148+OX148+QT148+SP148</f>
        <v>0</v>
      </c>
      <c r="VC148" s="193">
        <f>BN148+DJ148+FF148+HC148+IY148+LG148+NC148+OY148+QU148+SQ148</f>
        <v>0</v>
      </c>
      <c r="VD148" s="194">
        <f t="shared" si="988"/>
        <v>0</v>
      </c>
      <c r="VE148" s="193">
        <f t="shared" si="989"/>
        <v>0</v>
      </c>
      <c r="VF148" s="193"/>
      <c r="VG148" s="193"/>
      <c r="VH148" s="193"/>
      <c r="VI148" s="194">
        <f t="shared" si="990"/>
        <v>0</v>
      </c>
      <c r="VJ148" s="109"/>
      <c r="VK148" s="109"/>
      <c r="VL148" s="109"/>
      <c r="VM148" s="194">
        <f t="shared" si="991"/>
        <v>0</v>
      </c>
      <c r="VN148" s="109"/>
      <c r="VO148" s="109"/>
      <c r="VP148" s="109"/>
      <c r="VQ148" s="194">
        <f t="shared" si="992"/>
        <v>0</v>
      </c>
      <c r="VR148" s="109"/>
      <c r="VS148" s="109"/>
      <c r="VT148" s="109"/>
      <c r="VU148" s="139"/>
      <c r="VV148" s="109"/>
      <c r="VW148" s="109"/>
      <c r="VX148" s="109"/>
      <c r="VY148" s="109"/>
      <c r="VZ148" s="121">
        <f t="shared" si="993"/>
        <v>0</v>
      </c>
      <c r="WA148" s="109"/>
      <c r="WB148" s="109"/>
      <c r="WC148" s="109"/>
      <c r="WD148" s="109"/>
      <c r="WE148" s="109"/>
      <c r="WF148" s="109"/>
      <c r="WG148" s="109"/>
      <c r="WH148" s="109"/>
      <c r="WI148" s="109"/>
      <c r="WJ148" s="109"/>
      <c r="WK148" s="109"/>
      <c r="WL148" s="109"/>
      <c r="WM148" s="109"/>
      <c r="WN148" s="109"/>
      <c r="WO148" s="109"/>
      <c r="WP148" s="109"/>
      <c r="WQ148" s="111"/>
      <c r="WR148" s="112"/>
      <c r="WS148" s="112"/>
      <c r="WT148" s="138"/>
      <c r="WU148" s="138"/>
      <c r="WV148" s="115">
        <f t="shared" si="526"/>
        <v>0</v>
      </c>
      <c r="WY148" s="115">
        <f>VI148-BT148-DP148-FL148-HI148-JE148-LM148-NI148-PE148-RA148-SW148</f>
        <v>0</v>
      </c>
      <c r="WZ148" s="115">
        <f>VD148-BO148-DK148-FG148-HD148-IZ148-LH148-ND148-OZ148-QV148-SR148</f>
        <v>0</v>
      </c>
    </row>
    <row r="149" spans="1:624" s="116" customFormat="1" ht="13.5" hidden="1" x14ac:dyDescent="0.25">
      <c r="A149" s="444"/>
      <c r="B149" s="453" t="s">
        <v>194</v>
      </c>
      <c r="C149" s="415"/>
      <c r="D149" s="415"/>
      <c r="E149" s="415"/>
      <c r="F149" s="249"/>
      <c r="G149" s="349" t="s">
        <v>233</v>
      </c>
      <c r="H149" s="250">
        <f>BM149+DI149+FE149+HB149+IX149+LF149+NB149+OX149+QT149+SP149</f>
        <v>0</v>
      </c>
      <c r="I149" s="250">
        <f>BN149+DJ149+FF149+HC149+IY149+LG149+NC149+OY149+QU149+SQ149</f>
        <v>0</v>
      </c>
      <c r="J149" s="238">
        <f t="shared" si="907"/>
        <v>0</v>
      </c>
      <c r="K149" s="250">
        <f t="shared" si="908"/>
        <v>0</v>
      </c>
      <c r="L149" s="343"/>
      <c r="M149" s="343"/>
      <c r="N149" s="343"/>
      <c r="O149" s="238">
        <f>SUM(K149+L149-M149+N149)</f>
        <v>0</v>
      </c>
      <c r="P149" s="250">
        <f>BU149+DQ149+FM149+HJ149+JF149+LN149+NJ149+PF149+RB149+SX149</f>
        <v>0</v>
      </c>
      <c r="Q149" s="250">
        <f>BV149+DR149+FN149+HK149+JG149+LO149+NK149+PG149+RC149+SY149</f>
        <v>0</v>
      </c>
      <c r="R149" s="250">
        <f>BW149+DS149+FO149+HL149+JH149+LP149+NL149+PH149+RD149+SZ149</f>
        <v>0</v>
      </c>
      <c r="S149" s="238">
        <f t="shared" si="909"/>
        <v>0</v>
      </c>
      <c r="T149" s="250">
        <f>BY149+DU149+FQ149+HN149+JJ149+LR149+NN149+PJ149+RF149+TB149</f>
        <v>0</v>
      </c>
      <c r="U149" s="250">
        <f>BZ149+DV149+FR149+HO149+JK149+LS149+NO149+PK149+RG149+TC149</f>
        <v>0</v>
      </c>
      <c r="V149" s="250">
        <f>CA149+DW149+FS149+HP149+JL149+LT149+NP149+PL149+RH149+TD149</f>
        <v>0</v>
      </c>
      <c r="W149" s="238">
        <f t="shared" si="910"/>
        <v>0</v>
      </c>
      <c r="X149" s="250">
        <f>CC149+DY149+FU149+HR149+JN149+LV149+NR149+PN149+RJ149+TF149</f>
        <v>0</v>
      </c>
      <c r="Y149" s="250">
        <f>CD149+DZ149+FV149+HS149+JO149+LW149+NS149+PO149+RK149+TG149</f>
        <v>0</v>
      </c>
      <c r="Z149" s="250">
        <f>CE149+EA149+FW149+HT149+JP149+LX149+NT149+PP149+RL149+TH149</f>
        <v>0</v>
      </c>
      <c r="AA149" s="238">
        <f t="shared" si="911"/>
        <v>0</v>
      </c>
      <c r="AB149" s="250">
        <f>CG149+EC149+FY149+HV149+JR149+LZ149+NV149+PR149+RN149+TJ149</f>
        <v>0</v>
      </c>
      <c r="AC149" s="250">
        <f>CH149+ED149+FZ149+HW149+JS149+MA149+NW149+PS149+RO149+TK149</f>
        <v>0</v>
      </c>
      <c r="AD149" s="250">
        <f>CI149+EE149+GA149+HX149+JT149+MB149+NX149+PT149+RP149+TL149</f>
        <v>0</v>
      </c>
      <c r="AE149" s="250">
        <f t="shared" si="912"/>
        <v>0</v>
      </c>
      <c r="AF149" s="238">
        <f t="shared" si="902"/>
        <v>0</v>
      </c>
      <c r="AG149" s="250">
        <f>CL149+EH149+GD149+IA149+JW149+ME149+OA149+PW149+RS149+TO149</f>
        <v>0</v>
      </c>
      <c r="AH149" s="250">
        <f>CM149+EI149+GE149+IB149+JZ149+MF149+OB149+PX149+RT149+TP149</f>
        <v>0</v>
      </c>
      <c r="AI149" s="250">
        <f>CN149+EJ149+GF149+IC149+KA149+MG149+OC149+PY149+RU149+TQ149</f>
        <v>0</v>
      </c>
      <c r="AJ149" s="238">
        <f t="shared" si="913"/>
        <v>0</v>
      </c>
      <c r="AK149" s="250">
        <f>CP149+EL149+GH149+IE149+KC149+MI149+OE149+QA149+RW149+TS149</f>
        <v>0</v>
      </c>
      <c r="AL149" s="250">
        <f>CQ149+EM149+GI149+IF149+KD149+MJ149+OF149+QB149+RX149+TT149</f>
        <v>0</v>
      </c>
      <c r="AM149" s="250">
        <f>CR149+EN149+GJ149+IG149+KE149+MK149+OG149+QC149+RY149+TU149</f>
        <v>0</v>
      </c>
      <c r="AN149" s="238">
        <f t="shared" si="914"/>
        <v>0</v>
      </c>
      <c r="AO149" s="250">
        <f>CT149+EP149+GL149+II149+KG149+MM149+OI149+QE149+SA149+TW149</f>
        <v>0</v>
      </c>
      <c r="AP149" s="250">
        <f>CU149+EQ149+GM149+IJ149+KH149+MN149+OJ149+QF149+SB149+TX149</f>
        <v>0</v>
      </c>
      <c r="AQ149" s="250">
        <f>CV149+ER149+GN149+IK149+KI149+MO149+OK149+QG149+SC149+TY149</f>
        <v>0</v>
      </c>
      <c r="AR149" s="238">
        <f t="shared" si="915"/>
        <v>0</v>
      </c>
      <c r="AS149" s="250">
        <f>CX149+ET149+GP149+IM149+KK149+MQ149+OM149+QI149+SE149+UA149</f>
        <v>0</v>
      </c>
      <c r="AT149" s="250">
        <f>CY149+EU149+GQ149+IN149+KL149+MR149+ON149+QJ149+SF149+UB149</f>
        <v>0</v>
      </c>
      <c r="AU149" s="250">
        <f>CZ149+EV149+GR149+IO149+KM149+MS149+OO149+QK149+SG149+UC149</f>
        <v>0</v>
      </c>
      <c r="AV149" s="238">
        <f t="shared" si="916"/>
        <v>0</v>
      </c>
      <c r="AW149" s="238">
        <f t="shared" si="917"/>
        <v>0</v>
      </c>
      <c r="AX149" s="250">
        <f t="shared" si="918"/>
        <v>0</v>
      </c>
      <c r="AY149" s="238">
        <f t="shared" si="919"/>
        <v>0</v>
      </c>
      <c r="AZ149" s="250">
        <f>DE149+FA149+GW149+IT149+KR149+MX149+OT149+QP149+SL149+UH149</f>
        <v>0</v>
      </c>
      <c r="BA149" s="250">
        <f>DF149+FB149+GX149+IU149+KS149+MY149+OU149+QQ149+SM149+UI149</f>
        <v>0</v>
      </c>
      <c r="BB149" s="239">
        <f>CK149+EG149+GC149+HZ149+JV149+MD149+NZ149+PV149+RR149+TN149</f>
        <v>0</v>
      </c>
      <c r="BC149" s="239">
        <f t="shared" si="903"/>
        <v>0</v>
      </c>
      <c r="BD149" s="238">
        <f>AZ149-DE149-FA149-GW149-IT149-KR149-MX149-OT149-QP149-SL149-UH149</f>
        <v>0</v>
      </c>
      <c r="BE149" s="240"/>
      <c r="BF149" s="241">
        <f t="shared" si="898"/>
        <v>0</v>
      </c>
      <c r="BG149" s="241">
        <f t="shared" si="920"/>
        <v>0</v>
      </c>
      <c r="BH149" s="242"/>
      <c r="BI149" s="242"/>
      <c r="BJ149" s="241"/>
      <c r="BK149" s="344"/>
      <c r="BL149" s="251">
        <f>DI149+FE149+HB149+IX149+LF149+NB149+OX149+QT149+SP149</f>
        <v>0</v>
      </c>
      <c r="BM149" s="344"/>
      <c r="BN149" s="344"/>
      <c r="BO149" s="238">
        <f t="shared" si="921"/>
        <v>0</v>
      </c>
      <c r="BP149" s="251">
        <f t="shared" si="994"/>
        <v>0</v>
      </c>
      <c r="BQ149" s="251"/>
      <c r="BR149" s="251"/>
      <c r="BS149" s="251"/>
      <c r="BT149" s="241">
        <f t="shared" si="995"/>
        <v>0</v>
      </c>
      <c r="BU149" s="344"/>
      <c r="BV149" s="344"/>
      <c r="BW149" s="344"/>
      <c r="BX149" s="238">
        <f t="shared" si="922"/>
        <v>0</v>
      </c>
      <c r="BY149" s="344"/>
      <c r="BZ149" s="344"/>
      <c r="CA149" s="344"/>
      <c r="CB149" s="238">
        <f t="shared" si="923"/>
        <v>0</v>
      </c>
      <c r="CC149" s="344"/>
      <c r="CD149" s="344"/>
      <c r="CE149" s="344"/>
      <c r="CF149" s="345"/>
      <c r="CG149" s="344"/>
      <c r="CH149" s="344"/>
      <c r="CI149" s="344"/>
      <c r="CJ149" s="344"/>
      <c r="CK149" s="238">
        <f t="shared" si="924"/>
        <v>0</v>
      </c>
      <c r="CL149" s="344"/>
      <c r="CM149" s="344"/>
      <c r="CN149" s="344"/>
      <c r="CO149" s="238">
        <f t="shared" si="925"/>
        <v>0</v>
      </c>
      <c r="CP149" s="344"/>
      <c r="CQ149" s="344"/>
      <c r="CR149" s="344"/>
      <c r="CS149" s="238">
        <f t="shared" si="926"/>
        <v>0</v>
      </c>
      <c r="CT149" s="344"/>
      <c r="CU149" s="344"/>
      <c r="CV149" s="344"/>
      <c r="CW149" s="345"/>
      <c r="CX149" s="344"/>
      <c r="CY149" s="344"/>
      <c r="CZ149" s="344"/>
      <c r="DA149" s="344"/>
      <c r="DB149" s="238">
        <f t="shared" si="927"/>
        <v>0</v>
      </c>
      <c r="DC149" s="344"/>
      <c r="DD149" s="251">
        <f t="shared" si="928"/>
        <v>0</v>
      </c>
      <c r="DE149" s="242"/>
      <c r="DF149" s="242"/>
      <c r="DG149" s="243">
        <f t="shared" si="996"/>
        <v>0</v>
      </c>
      <c r="DH149" s="244"/>
      <c r="DI149" s="343"/>
      <c r="DJ149" s="343"/>
      <c r="DK149" s="250">
        <f t="shared" si="929"/>
        <v>0</v>
      </c>
      <c r="DL149" s="343">
        <f>DK149</f>
        <v>0</v>
      </c>
      <c r="DM149" s="343"/>
      <c r="DN149" s="343"/>
      <c r="DO149" s="343"/>
      <c r="DP149" s="238">
        <f t="shared" si="930"/>
        <v>0</v>
      </c>
      <c r="DQ149" s="343"/>
      <c r="DR149" s="343"/>
      <c r="DS149" s="343"/>
      <c r="DT149" s="238">
        <f t="shared" si="931"/>
        <v>0</v>
      </c>
      <c r="DU149" s="343"/>
      <c r="DV149" s="343"/>
      <c r="DW149" s="343"/>
      <c r="DX149" s="238">
        <f t="shared" si="932"/>
        <v>0</v>
      </c>
      <c r="DY149" s="343"/>
      <c r="DZ149" s="343"/>
      <c r="EA149" s="343"/>
      <c r="EB149" s="345"/>
      <c r="EC149" s="343"/>
      <c r="ED149" s="343"/>
      <c r="EE149" s="343"/>
      <c r="EF149" s="343">
        <f>SUM(EC149:EE149)</f>
        <v>0</v>
      </c>
      <c r="EG149" s="259">
        <f t="shared" si="933"/>
        <v>0</v>
      </c>
      <c r="EH149" s="343"/>
      <c r="EI149" s="343"/>
      <c r="EJ149" s="343"/>
      <c r="EK149" s="343"/>
      <c r="EL149" s="343"/>
      <c r="EM149" s="343"/>
      <c r="EN149" s="343"/>
      <c r="EO149" s="343"/>
      <c r="EP149" s="343"/>
      <c r="EQ149" s="343"/>
      <c r="ER149" s="343"/>
      <c r="ES149" s="343"/>
      <c r="ET149" s="343"/>
      <c r="EU149" s="343"/>
      <c r="EV149" s="343"/>
      <c r="EW149" s="343">
        <f>SUM(EV149)</f>
        <v>0</v>
      </c>
      <c r="EX149" s="260">
        <f t="shared" ref="EX149" si="1003">SUM(EW149,ES149,EO149,EK149)</f>
        <v>0</v>
      </c>
      <c r="EY149" s="343"/>
      <c r="EZ149" s="250">
        <f t="shared" si="934"/>
        <v>0</v>
      </c>
      <c r="FA149" s="242"/>
      <c r="FB149" s="250"/>
      <c r="FC149" s="246">
        <f t="shared" si="997"/>
        <v>0</v>
      </c>
      <c r="FD149" s="244"/>
      <c r="FE149" s="343"/>
      <c r="FF149" s="343"/>
      <c r="FG149" s="343"/>
      <c r="FH149" s="250">
        <f t="shared" si="935"/>
        <v>0</v>
      </c>
      <c r="FI149" s="250"/>
      <c r="FJ149" s="250"/>
      <c r="FK149" s="250"/>
      <c r="FL149" s="238">
        <f t="shared" si="936"/>
        <v>0</v>
      </c>
      <c r="FM149" s="343"/>
      <c r="FN149" s="343"/>
      <c r="FO149" s="343"/>
      <c r="FP149" s="238">
        <f t="shared" si="937"/>
        <v>0</v>
      </c>
      <c r="FQ149" s="343"/>
      <c r="FR149" s="343"/>
      <c r="FS149" s="343"/>
      <c r="FT149" s="238">
        <f t="shared" si="938"/>
        <v>0</v>
      </c>
      <c r="FU149" s="343"/>
      <c r="FV149" s="343"/>
      <c r="FW149" s="343"/>
      <c r="FX149" s="345"/>
      <c r="FY149" s="343"/>
      <c r="FZ149" s="343"/>
      <c r="GA149" s="343"/>
      <c r="GB149" s="265">
        <f>SUM(FY149:GA149)</f>
        <v>0</v>
      </c>
      <c r="GC149" s="259">
        <f t="shared" si="939"/>
        <v>0</v>
      </c>
      <c r="GD149" s="343"/>
      <c r="GE149" s="343"/>
      <c r="GF149" s="343"/>
      <c r="GG149" s="343"/>
      <c r="GH149" s="343"/>
      <c r="GI149" s="343"/>
      <c r="GJ149" s="343"/>
      <c r="GK149" s="343"/>
      <c r="GL149" s="343"/>
      <c r="GM149" s="343"/>
      <c r="GN149" s="343"/>
      <c r="GO149" s="343"/>
      <c r="GP149" s="343"/>
      <c r="GQ149" s="343"/>
      <c r="GR149" s="343"/>
      <c r="GS149" s="343"/>
      <c r="GT149" s="354"/>
      <c r="GU149" s="343"/>
      <c r="GV149" s="250">
        <f t="shared" si="940"/>
        <v>0</v>
      </c>
      <c r="GW149" s="242"/>
      <c r="GX149" s="242"/>
      <c r="GY149" s="246">
        <f t="shared" si="998"/>
        <v>0</v>
      </c>
      <c r="GZ149" s="244"/>
      <c r="HA149" s="244"/>
      <c r="HB149" s="343"/>
      <c r="HC149" s="343"/>
      <c r="HD149" s="250">
        <f>SUM(HB149:HC149)</f>
        <v>0</v>
      </c>
      <c r="HE149" s="250">
        <f>SUM(HD149)</f>
        <v>0</v>
      </c>
      <c r="HF149" s="343"/>
      <c r="HG149" s="343"/>
      <c r="HH149" s="238"/>
      <c r="HI149" s="238">
        <f>SUM(HE149:HH149)</f>
        <v>0</v>
      </c>
      <c r="HJ149" s="343"/>
      <c r="HK149" s="343"/>
      <c r="HL149" s="343"/>
      <c r="HM149" s="238">
        <f t="shared" si="941"/>
        <v>0</v>
      </c>
      <c r="HN149" s="343"/>
      <c r="HO149" s="343"/>
      <c r="HP149" s="343"/>
      <c r="HQ149" s="238">
        <f t="shared" si="942"/>
        <v>0</v>
      </c>
      <c r="HR149" s="343"/>
      <c r="HS149" s="343"/>
      <c r="HT149" s="343"/>
      <c r="HU149" s="345"/>
      <c r="HV149" s="343"/>
      <c r="HW149" s="343"/>
      <c r="HX149" s="343"/>
      <c r="HY149" s="265">
        <f>SUM(HV149:HX149)</f>
        <v>0</v>
      </c>
      <c r="HZ149" s="259">
        <f t="shared" si="943"/>
        <v>0</v>
      </c>
      <c r="IA149" s="343"/>
      <c r="IB149" s="343"/>
      <c r="IC149" s="343"/>
      <c r="ID149" s="343"/>
      <c r="IE149" s="343"/>
      <c r="IF149" s="343"/>
      <c r="IG149" s="343"/>
      <c r="IH149" s="343"/>
      <c r="II149" s="343"/>
      <c r="IJ149" s="343"/>
      <c r="IK149" s="343"/>
      <c r="IL149" s="343"/>
      <c r="IM149" s="343"/>
      <c r="IN149" s="343"/>
      <c r="IO149" s="343"/>
      <c r="IP149" s="265">
        <f>SUM(IM149:IO149)</f>
        <v>0</v>
      </c>
      <c r="IQ149" s="260">
        <f t="shared" ref="IQ149" si="1004">SUM(IP149,IL149,IH149,ID149)</f>
        <v>0</v>
      </c>
      <c r="IR149" s="343"/>
      <c r="IS149" s="250">
        <f t="shared" si="944"/>
        <v>0</v>
      </c>
      <c r="IT149" s="242"/>
      <c r="IU149" s="242"/>
      <c r="IV149" s="246">
        <f t="shared" si="510"/>
        <v>0</v>
      </c>
      <c r="IW149" s="244"/>
      <c r="IX149" s="346"/>
      <c r="IY149" s="346"/>
      <c r="IZ149" s="247">
        <f t="shared" si="945"/>
        <v>0</v>
      </c>
      <c r="JA149" s="254">
        <f t="shared" si="946"/>
        <v>0</v>
      </c>
      <c r="JB149" s="254"/>
      <c r="JC149" s="254"/>
      <c r="JD149" s="254"/>
      <c r="JE149" s="247">
        <f t="shared" si="947"/>
        <v>0</v>
      </c>
      <c r="JF149" s="346"/>
      <c r="JG149" s="346"/>
      <c r="JH149" s="346"/>
      <c r="JI149" s="247">
        <f t="shared" si="948"/>
        <v>0</v>
      </c>
      <c r="JJ149" s="346"/>
      <c r="JK149" s="346"/>
      <c r="JL149" s="346"/>
      <c r="JM149" s="247">
        <f t="shared" si="949"/>
        <v>0</v>
      </c>
      <c r="JN149" s="346"/>
      <c r="JO149" s="346"/>
      <c r="JP149" s="346"/>
      <c r="JQ149" s="347"/>
      <c r="JR149" s="346"/>
      <c r="JS149" s="346"/>
      <c r="JT149" s="346"/>
      <c r="JU149" s="254">
        <f>SUM(JR149:JT149)</f>
        <v>0</v>
      </c>
      <c r="JV149" s="261">
        <f>SUM(JU149,JQ149,JM149,JI149)</f>
        <v>0</v>
      </c>
      <c r="JW149" s="563"/>
      <c r="JX149" s="592"/>
      <c r="JY149" s="593"/>
      <c r="JZ149" s="576"/>
      <c r="KA149" s="346"/>
      <c r="KB149" s="247">
        <f>SUM(JW149:KA149)</f>
        <v>0</v>
      </c>
      <c r="KC149" s="346"/>
      <c r="KD149" s="346"/>
      <c r="KE149" s="346"/>
      <c r="KF149" s="247">
        <f t="shared" si="951"/>
        <v>0</v>
      </c>
      <c r="KG149" s="346"/>
      <c r="KH149" s="346"/>
      <c r="KI149" s="346"/>
      <c r="KJ149" s="346"/>
      <c r="KK149" s="346"/>
      <c r="KL149" s="346"/>
      <c r="KM149" s="346"/>
      <c r="KN149" s="346"/>
      <c r="KO149" s="356"/>
      <c r="KP149" s="346"/>
      <c r="KQ149" s="254">
        <f>JE149-JV149</f>
        <v>0</v>
      </c>
      <c r="KR149" s="247"/>
      <c r="KS149" s="348"/>
      <c r="KT149" s="211">
        <f>JV149-KO149</f>
        <v>0</v>
      </c>
      <c r="KU149" s="211"/>
      <c r="KV149" s="211"/>
      <c r="KW149" s="211"/>
      <c r="KX149" s="211"/>
      <c r="KY149" s="211"/>
      <c r="KZ149" s="211"/>
      <c r="LA149" s="211"/>
      <c r="LB149" s="211"/>
      <c r="LC149" s="211"/>
      <c r="LD149" s="211"/>
      <c r="LF149" s="109"/>
      <c r="LG149" s="109"/>
      <c r="LH149" s="194">
        <f t="shared" si="952"/>
        <v>0</v>
      </c>
      <c r="LI149" s="193">
        <f t="shared" si="953"/>
        <v>0</v>
      </c>
      <c r="LJ149" s="193"/>
      <c r="LK149" s="193"/>
      <c r="LL149" s="193"/>
      <c r="LM149" s="194">
        <f t="shared" si="954"/>
        <v>0</v>
      </c>
      <c r="LN149" s="109"/>
      <c r="LO149" s="109"/>
      <c r="LP149" s="109"/>
      <c r="LQ149" s="194">
        <f t="shared" si="955"/>
        <v>0</v>
      </c>
      <c r="LR149" s="109"/>
      <c r="LS149" s="109"/>
      <c r="LT149" s="109"/>
      <c r="LU149" s="194">
        <f t="shared" si="956"/>
        <v>0</v>
      </c>
      <c r="LV149" s="109"/>
      <c r="LW149" s="109"/>
      <c r="LX149" s="109"/>
      <c r="LY149" s="139"/>
      <c r="LZ149" s="109"/>
      <c r="MA149" s="109"/>
      <c r="MB149" s="109"/>
      <c r="MC149" s="123">
        <f t="shared" ref="MC149" si="1005">SUM(LZ149:MB149)</f>
        <v>0</v>
      </c>
      <c r="MD149" s="121">
        <f t="shared" si="957"/>
        <v>0</v>
      </c>
      <c r="ME149" s="109"/>
      <c r="MF149" s="109"/>
      <c r="MG149" s="109"/>
      <c r="MH149" s="194">
        <f t="shared" si="958"/>
        <v>0</v>
      </c>
      <c r="MI149" s="109"/>
      <c r="MJ149" s="109"/>
      <c r="MK149" s="109"/>
      <c r="ML149" s="194">
        <f t="shared" si="959"/>
        <v>0</v>
      </c>
      <c r="MM149" s="109"/>
      <c r="MN149" s="109"/>
      <c r="MO149" s="109"/>
      <c r="MP149" s="139"/>
      <c r="MQ149" s="109"/>
      <c r="MR149" s="109"/>
      <c r="MS149" s="109"/>
      <c r="MT149" s="109">
        <f>SUM(MS149)</f>
        <v>0</v>
      </c>
      <c r="MU149" s="121">
        <f t="shared" si="960"/>
        <v>0</v>
      </c>
      <c r="MV149" s="109"/>
      <c r="MW149" s="193">
        <f t="shared" si="961"/>
        <v>0</v>
      </c>
      <c r="MX149" s="138"/>
      <c r="MY149" s="194"/>
      <c r="MZ149" s="115">
        <f t="shared" si="999"/>
        <v>0</v>
      </c>
      <c r="NB149" s="109"/>
      <c r="NC149" s="109"/>
      <c r="ND149" s="109"/>
      <c r="NE149" s="109"/>
      <c r="NF149" s="109"/>
      <c r="NG149" s="109"/>
      <c r="NH149" s="109"/>
      <c r="NI149" s="109"/>
      <c r="NJ149" s="109"/>
      <c r="NK149" s="109"/>
      <c r="NL149" s="109"/>
      <c r="NM149" s="194">
        <f t="shared" si="962"/>
        <v>0</v>
      </c>
      <c r="NN149" s="109"/>
      <c r="NO149" s="109"/>
      <c r="NP149" s="109"/>
      <c r="NQ149" s="194">
        <f t="shared" si="963"/>
        <v>0</v>
      </c>
      <c r="NR149" s="109"/>
      <c r="NS149" s="109"/>
      <c r="NT149" s="109"/>
      <c r="NU149" s="139"/>
      <c r="NV149" s="109"/>
      <c r="NW149" s="109"/>
      <c r="NX149" s="109"/>
      <c r="NY149" s="109"/>
      <c r="NZ149" s="121">
        <f t="shared" si="964"/>
        <v>0</v>
      </c>
      <c r="OA149" s="109"/>
      <c r="OB149" s="109"/>
      <c r="OC149" s="109"/>
      <c r="OD149" s="109"/>
      <c r="OE149" s="109"/>
      <c r="OF149" s="109"/>
      <c r="OG149" s="109"/>
      <c r="OH149" s="109"/>
      <c r="OI149" s="109"/>
      <c r="OJ149" s="109"/>
      <c r="OK149" s="109"/>
      <c r="OL149" s="109"/>
      <c r="OM149" s="109"/>
      <c r="ON149" s="109"/>
      <c r="OO149" s="109"/>
      <c r="OP149" s="109"/>
      <c r="OQ149" s="111"/>
      <c r="OR149" s="109"/>
      <c r="OS149" s="193">
        <f t="shared" si="965"/>
        <v>0</v>
      </c>
      <c r="OT149" s="138"/>
      <c r="OU149" s="138"/>
      <c r="OV149" s="115">
        <f t="shared" si="515"/>
        <v>0</v>
      </c>
      <c r="OX149" s="109"/>
      <c r="OY149" s="109"/>
      <c r="OZ149" s="109"/>
      <c r="PA149" s="109"/>
      <c r="PB149" s="109"/>
      <c r="PC149" s="109"/>
      <c r="PD149" s="109"/>
      <c r="PE149" s="109"/>
      <c r="PF149" s="109"/>
      <c r="PG149" s="109"/>
      <c r="PH149" s="109"/>
      <c r="PI149" s="194">
        <f t="shared" si="966"/>
        <v>0</v>
      </c>
      <c r="PJ149" s="109"/>
      <c r="PK149" s="109"/>
      <c r="PL149" s="109"/>
      <c r="PM149" s="194">
        <f t="shared" si="967"/>
        <v>0</v>
      </c>
      <c r="PN149" s="109"/>
      <c r="PO149" s="109"/>
      <c r="PP149" s="109"/>
      <c r="PQ149" s="139"/>
      <c r="PR149" s="109"/>
      <c r="PS149" s="109"/>
      <c r="PT149" s="109"/>
      <c r="PU149" s="109"/>
      <c r="PV149" s="121">
        <f t="shared" si="968"/>
        <v>0</v>
      </c>
      <c r="PW149" s="109"/>
      <c r="PX149" s="109"/>
      <c r="PY149" s="109"/>
      <c r="PZ149" s="194">
        <f t="shared" si="969"/>
        <v>0</v>
      </c>
      <c r="QA149" s="109"/>
      <c r="QB149" s="109"/>
      <c r="QC149" s="109"/>
      <c r="QD149" s="194">
        <f t="shared" si="970"/>
        <v>0</v>
      </c>
      <c r="QE149" s="109"/>
      <c r="QF149" s="109"/>
      <c r="QG149" s="109"/>
      <c r="QH149" s="109"/>
      <c r="QI149" s="109"/>
      <c r="QJ149" s="109"/>
      <c r="QK149" s="109"/>
      <c r="QL149" s="109"/>
      <c r="QM149" s="111"/>
      <c r="QN149" s="109"/>
      <c r="QO149" s="193">
        <f t="shared" si="971"/>
        <v>0</v>
      </c>
      <c r="QP149" s="138"/>
      <c r="QQ149" s="138"/>
      <c r="QR149" s="115">
        <f t="shared" si="1000"/>
        <v>0</v>
      </c>
      <c r="QT149" s="109"/>
      <c r="QU149" s="109"/>
      <c r="QV149" s="194">
        <f t="shared" si="972"/>
        <v>0</v>
      </c>
      <c r="QW149" s="193">
        <f t="shared" si="973"/>
        <v>0</v>
      </c>
      <c r="QX149" s="193"/>
      <c r="QY149" s="193"/>
      <c r="QZ149" s="193"/>
      <c r="RA149" s="194">
        <f t="shared" si="974"/>
        <v>0</v>
      </c>
      <c r="RB149" s="109"/>
      <c r="RC149" s="109"/>
      <c r="RD149" s="109"/>
      <c r="RE149" s="194">
        <f t="shared" si="975"/>
        <v>0</v>
      </c>
      <c r="RF149" s="109"/>
      <c r="RG149" s="109"/>
      <c r="RH149" s="109"/>
      <c r="RI149" s="194">
        <f t="shared" si="976"/>
        <v>0</v>
      </c>
      <c r="RJ149" s="109"/>
      <c r="RK149" s="109"/>
      <c r="RL149" s="109"/>
      <c r="RM149" s="139"/>
      <c r="RN149" s="109"/>
      <c r="RO149" s="109"/>
      <c r="RP149" s="109"/>
      <c r="RQ149" s="109"/>
      <c r="RR149" s="121">
        <f t="shared" si="977"/>
        <v>0</v>
      </c>
      <c r="RS149" s="109"/>
      <c r="RT149" s="109"/>
      <c r="RU149" s="109"/>
      <c r="RV149" s="194">
        <f t="shared" si="978"/>
        <v>0</v>
      </c>
      <c r="RW149" s="109"/>
      <c r="RX149" s="109"/>
      <c r="RY149" s="109"/>
      <c r="RZ149" s="194">
        <f t="shared" si="979"/>
        <v>0</v>
      </c>
      <c r="SA149" s="109"/>
      <c r="SB149" s="109"/>
      <c r="SC149" s="109"/>
      <c r="SD149" s="109"/>
      <c r="SE149" s="109"/>
      <c r="SF149" s="109"/>
      <c r="SG149" s="109"/>
      <c r="SH149" s="109"/>
      <c r="SI149" s="111"/>
      <c r="SJ149" s="109"/>
      <c r="SK149" s="193">
        <f t="shared" si="980"/>
        <v>0</v>
      </c>
      <c r="SL149" s="138"/>
      <c r="SM149" s="138"/>
      <c r="SN149" s="115">
        <f t="shared" si="1001"/>
        <v>0</v>
      </c>
      <c r="SP149" s="109"/>
      <c r="SQ149" s="109"/>
      <c r="SR149" s="194">
        <f t="shared" si="981"/>
        <v>0</v>
      </c>
      <c r="SS149" s="193">
        <f t="shared" si="982"/>
        <v>0</v>
      </c>
      <c r="ST149" s="193"/>
      <c r="SU149" s="193"/>
      <c r="SV149" s="193"/>
      <c r="SW149" s="194">
        <f t="shared" si="983"/>
        <v>0</v>
      </c>
      <c r="SX149" s="109"/>
      <c r="SY149" s="109"/>
      <c r="SZ149" s="109"/>
      <c r="TA149" s="194">
        <f t="shared" si="984"/>
        <v>0</v>
      </c>
      <c r="TB149" s="109"/>
      <c r="TC149" s="109"/>
      <c r="TD149" s="109"/>
      <c r="TE149" s="194">
        <f t="shared" si="985"/>
        <v>0</v>
      </c>
      <c r="TF149" s="109"/>
      <c r="TG149" s="109"/>
      <c r="TH149" s="109"/>
      <c r="TI149" s="139"/>
      <c r="TJ149" s="109"/>
      <c r="TK149" s="109"/>
      <c r="TL149" s="109"/>
      <c r="TM149" s="109"/>
      <c r="TN149" s="121">
        <f t="shared" si="986"/>
        <v>0</v>
      </c>
      <c r="TO149" s="109"/>
      <c r="TP149" s="109"/>
      <c r="TQ149" s="109"/>
      <c r="TR149" s="109"/>
      <c r="TS149" s="109"/>
      <c r="TT149" s="109"/>
      <c r="TU149" s="109"/>
      <c r="TV149" s="109"/>
      <c r="TW149" s="109"/>
      <c r="TX149" s="109"/>
      <c r="TY149" s="109"/>
      <c r="TZ149" s="109"/>
      <c r="UA149" s="109"/>
      <c r="UB149" s="109"/>
      <c r="UC149" s="109"/>
      <c r="UD149" s="109"/>
      <c r="UE149" s="111"/>
      <c r="UF149" s="109"/>
      <c r="UG149" s="193">
        <f t="shared" si="987"/>
        <v>0</v>
      </c>
      <c r="UH149" s="138"/>
      <c r="UI149" s="138"/>
      <c r="UJ149" s="138"/>
      <c r="UK149" s="115">
        <f t="shared" si="1002"/>
        <v>0</v>
      </c>
      <c r="UL149" s="115">
        <f>CK149+EG149+GC149+HZ149+JV149+MD149+NZ149+PV149+RR149+TN149</f>
        <v>0</v>
      </c>
      <c r="UM149" s="115">
        <f>UL149-AF149</f>
        <v>0</v>
      </c>
      <c r="UN149" s="115">
        <f>DB149+EX149+GT149+IQ149+KO149+MU149+OQ149+QM149+SI149+UE149</f>
        <v>0</v>
      </c>
      <c r="UO149" s="115">
        <f>UN149-AW149</f>
        <v>0</v>
      </c>
      <c r="UP149" s="115"/>
      <c r="UQ149" s="115"/>
      <c r="UR149" s="115">
        <f>BU149+DQ149+FM149+HJ149+JF149+LN149+NJ149+PF149+RB149+SX149</f>
        <v>0</v>
      </c>
      <c r="US149" s="115">
        <f>UR149-P149</f>
        <v>0</v>
      </c>
      <c r="UT149" s="115"/>
      <c r="UU149" s="115"/>
      <c r="UV149" s="115"/>
      <c r="UW149" s="115"/>
      <c r="UX149" s="115"/>
      <c r="UY149" s="115"/>
      <c r="UZ149" s="115"/>
      <c r="VA149" s="115"/>
      <c r="VB149" s="193">
        <f>BM149+DI149+FE149+HB149+IX149+LF149+NB149+OX149+QT149+SP149</f>
        <v>0</v>
      </c>
      <c r="VC149" s="193">
        <f>BN149+DJ149+FF149+HC149+IY149+LG149+NC149+OY149+QU149+SQ149</f>
        <v>0</v>
      </c>
      <c r="VD149" s="194">
        <f t="shared" si="988"/>
        <v>0</v>
      </c>
      <c r="VE149" s="193">
        <f t="shared" si="989"/>
        <v>0</v>
      </c>
      <c r="VF149" s="193"/>
      <c r="VG149" s="193"/>
      <c r="VH149" s="193"/>
      <c r="VI149" s="194">
        <f t="shared" si="990"/>
        <v>0</v>
      </c>
      <c r="VJ149" s="109"/>
      <c r="VK149" s="109"/>
      <c r="VL149" s="109"/>
      <c r="VM149" s="194">
        <f t="shared" si="991"/>
        <v>0</v>
      </c>
      <c r="VN149" s="109"/>
      <c r="VO149" s="109"/>
      <c r="VP149" s="109"/>
      <c r="VQ149" s="194">
        <f t="shared" si="992"/>
        <v>0</v>
      </c>
      <c r="VR149" s="109"/>
      <c r="VS149" s="109"/>
      <c r="VT149" s="109"/>
      <c r="VU149" s="139"/>
      <c r="VV149" s="109"/>
      <c r="VW149" s="109"/>
      <c r="VX149" s="109"/>
      <c r="VY149" s="109"/>
      <c r="VZ149" s="121">
        <f t="shared" si="993"/>
        <v>0</v>
      </c>
      <c r="WA149" s="109"/>
      <c r="WB149" s="109"/>
      <c r="WC149" s="109"/>
      <c r="WD149" s="109"/>
      <c r="WE149" s="109"/>
      <c r="WF149" s="109"/>
      <c r="WG149" s="109"/>
      <c r="WH149" s="109"/>
      <c r="WI149" s="109"/>
      <c r="WJ149" s="109"/>
      <c r="WK149" s="109"/>
      <c r="WL149" s="109"/>
      <c r="WM149" s="109"/>
      <c r="WN149" s="109"/>
      <c r="WO149" s="109"/>
      <c r="WP149" s="109"/>
      <c r="WQ149" s="111"/>
      <c r="WR149" s="112"/>
      <c r="WS149" s="112"/>
      <c r="WT149" s="138"/>
      <c r="WU149" s="138"/>
      <c r="WV149" s="115">
        <f t="shared" si="526"/>
        <v>0</v>
      </c>
      <c r="WY149" s="115">
        <f>VI149-BT149-DP149-FL149-HI149-JE149-LM149-NI149-PE149-RA149-SW149</f>
        <v>0</v>
      </c>
      <c r="WZ149" s="115">
        <f>VD149-BO149-DK149-FG149-HD149-IZ149-LH149-ND149-OZ149-QV149-SR149</f>
        <v>0</v>
      </c>
    </row>
    <row r="150" spans="1:624" s="116" customFormat="1" ht="13.5" hidden="1" x14ac:dyDescent="0.25">
      <c r="A150" s="444"/>
      <c r="B150" s="453" t="s">
        <v>199</v>
      </c>
      <c r="C150" s="415"/>
      <c r="D150" s="415"/>
      <c r="E150" s="415"/>
      <c r="F150" s="249"/>
      <c r="G150" s="334"/>
      <c r="H150" s="250">
        <f>BM150+DI150+FE150+HB150+IX150+LF150+NB150+OX150+QT150+SP150</f>
        <v>0</v>
      </c>
      <c r="I150" s="250">
        <f>BN150+DJ150+FF150+HC150+IY150+LG150+NC150+OY150+QU150+SQ150</f>
        <v>0</v>
      </c>
      <c r="J150" s="238">
        <f t="shared" si="907"/>
        <v>0</v>
      </c>
      <c r="K150" s="250">
        <f t="shared" si="908"/>
        <v>0</v>
      </c>
      <c r="L150" s="343"/>
      <c r="M150" s="343"/>
      <c r="N150" s="343"/>
      <c r="O150" s="343"/>
      <c r="P150" s="250">
        <f>BU150+DQ150+FM150+HJ150+JF150+LN150+NJ150+PF150+RB150+SX150</f>
        <v>0</v>
      </c>
      <c r="Q150" s="250">
        <f>BV150+DR150+FN150+HK150+JG150+LO150+NK150+PG150+RC150+SY150</f>
        <v>0</v>
      </c>
      <c r="R150" s="250">
        <f>BW150+DS150+FO150+HL150+JH150+LP150+NL150+PH150+RD150+SZ150</f>
        <v>0</v>
      </c>
      <c r="S150" s="238">
        <f t="shared" si="909"/>
        <v>0</v>
      </c>
      <c r="T150" s="250">
        <f>BY150+DU150+FQ150+HN150+JJ150+LR150+NN150+PJ150+RF150+TB150</f>
        <v>0</v>
      </c>
      <c r="U150" s="250">
        <f>BZ150+DV150+FR150+HO150+JK150+LS150+NO150+PK150+RG150+TC150</f>
        <v>0</v>
      </c>
      <c r="V150" s="250">
        <f>CA150+DW150+FS150+HP150+JL150+LT150+NP150+PL150+RH150+TD150</f>
        <v>0</v>
      </c>
      <c r="W150" s="238">
        <f t="shared" si="910"/>
        <v>0</v>
      </c>
      <c r="X150" s="250">
        <f>CC150+DY150+FU150+HR150+JN150+LV150+NR150+PN150+RJ150+TF150</f>
        <v>0</v>
      </c>
      <c r="Y150" s="250">
        <f>CD150+DZ150+FV150+HS150+JO150+LW150+NS150+PO150+RK150+TG150</f>
        <v>0</v>
      </c>
      <c r="Z150" s="250">
        <f>CE150+EA150+FW150+HT150+JP150+LX150+NT150+PP150+RL150+TH150</f>
        <v>0</v>
      </c>
      <c r="AA150" s="238">
        <f t="shared" si="911"/>
        <v>0</v>
      </c>
      <c r="AB150" s="250">
        <f>CG150+EC150+FY150+HV150+JR150+LZ150+NV150+PR150+RN150+TJ150</f>
        <v>0</v>
      </c>
      <c r="AC150" s="250">
        <f>CH150+ED150+FZ150+HW150+JS150+MA150+NW150+PS150+RO150+TK150</f>
        <v>0</v>
      </c>
      <c r="AD150" s="250">
        <f>CI150+EE150+GA150+HX150+JT150+MB150+NX150+PT150+RP150+TL150</f>
        <v>0</v>
      </c>
      <c r="AE150" s="250">
        <f t="shared" si="912"/>
        <v>0</v>
      </c>
      <c r="AF150" s="238">
        <f>SUM(AE150,AA150,W150,S150)</f>
        <v>0</v>
      </c>
      <c r="AG150" s="250">
        <f>CL150+EH150+GD150+IA150+JW150+ME150+OA150+PW150+RS150+TO150</f>
        <v>0</v>
      </c>
      <c r="AH150" s="250">
        <f>CM150+EI150+GE150+IB150+JZ150+MF150+OB150+PX150+RT150+TP150</f>
        <v>0</v>
      </c>
      <c r="AI150" s="250">
        <f>CN150+EJ150+GF150+IC150+KA150+MG150+OC150+PY150+RU150+TQ150</f>
        <v>0</v>
      </c>
      <c r="AJ150" s="238">
        <f t="shared" si="913"/>
        <v>0</v>
      </c>
      <c r="AK150" s="250">
        <f>CP150+EL150+GH150+IE150+KC150+MI150+OE150+QA150+RW150+TS150</f>
        <v>0</v>
      </c>
      <c r="AL150" s="250">
        <f>CQ150+EM150+GI150+IF150+KD150+MJ150+OF150+QB150+RX150+TT150</f>
        <v>0</v>
      </c>
      <c r="AM150" s="250">
        <f>CR150+EN150+GJ150+IG150+KE150+MK150+OG150+QC150+RY150+TU150</f>
        <v>0</v>
      </c>
      <c r="AN150" s="238">
        <f t="shared" si="914"/>
        <v>0</v>
      </c>
      <c r="AO150" s="250">
        <f>CT150+EP150+GL150+II150+KG150+MM150+OI150+QE150+SA150+TW150</f>
        <v>0</v>
      </c>
      <c r="AP150" s="250">
        <f>CU150+EQ150+GM150+IJ150+KH150+MN150+OJ150+QF150+SB150+TX150</f>
        <v>0</v>
      </c>
      <c r="AQ150" s="250">
        <f>CV150+ER150+GN150+IK150+KI150+MO150+OK150+QG150+SC150+TY150</f>
        <v>0</v>
      </c>
      <c r="AR150" s="238">
        <f t="shared" si="915"/>
        <v>0</v>
      </c>
      <c r="AS150" s="250">
        <f>CX150+ET150+GP150+IM150+KK150+MQ150+OM150+QI150+SE150+UA150</f>
        <v>0</v>
      </c>
      <c r="AT150" s="250">
        <f>CY150+EU150+GQ150+IN150+KL150+MR150+ON150+QJ150+SF150+UB150</f>
        <v>0</v>
      </c>
      <c r="AU150" s="250">
        <f>CZ150+EV150+GR150+IO150+KM150+MS150+OO150+QK150+SG150+UC150</f>
        <v>0</v>
      </c>
      <c r="AV150" s="238">
        <f t="shared" si="916"/>
        <v>0</v>
      </c>
      <c r="AW150" s="238">
        <f t="shared" si="917"/>
        <v>0</v>
      </c>
      <c r="AX150" s="250">
        <f t="shared" si="918"/>
        <v>0</v>
      </c>
      <c r="AY150" s="238">
        <f t="shared" si="919"/>
        <v>0</v>
      </c>
      <c r="AZ150" s="238">
        <f>DE150+FA150+GW150+IT150+KR150+MX150+OT150+QP150+SL150+UH150</f>
        <v>0</v>
      </c>
      <c r="BA150" s="238">
        <f>DF150+FB150+GX150+IU150+KS150+MY150+OU150+QQ150+SM150+UI150</f>
        <v>0</v>
      </c>
      <c r="BB150" s="239">
        <f>CK150+EG150+GC150+HZ150+JV150+MD150+NZ150+PV150+RR150+TN150</f>
        <v>0</v>
      </c>
      <c r="BC150" s="239">
        <f t="shared" si="903"/>
        <v>0</v>
      </c>
      <c r="BD150" s="238">
        <f>AZ150-DE150-FA150-GW150-IT150-KR150-MX150-OT150-QP150-SL150-UH150</f>
        <v>0</v>
      </c>
      <c r="BE150" s="240"/>
      <c r="BF150" s="241">
        <f t="shared" si="898"/>
        <v>0</v>
      </c>
      <c r="BG150" s="241">
        <f t="shared" si="920"/>
        <v>0</v>
      </c>
      <c r="BH150" s="242"/>
      <c r="BI150" s="242"/>
      <c r="BJ150" s="241"/>
      <c r="BK150" s="344"/>
      <c r="BL150" s="251">
        <f>DI150+FE150+HB150+IX150+LF150+NB150+OX150+QT150+SP150</f>
        <v>0</v>
      </c>
      <c r="BM150" s="344"/>
      <c r="BN150" s="344"/>
      <c r="BO150" s="238">
        <f t="shared" si="921"/>
        <v>0</v>
      </c>
      <c r="BP150" s="251">
        <f t="shared" si="994"/>
        <v>0</v>
      </c>
      <c r="BQ150" s="251"/>
      <c r="BR150" s="251"/>
      <c r="BS150" s="251"/>
      <c r="BT150" s="241">
        <f t="shared" si="995"/>
        <v>0</v>
      </c>
      <c r="BU150" s="344"/>
      <c r="BV150" s="344"/>
      <c r="BW150" s="344"/>
      <c r="BX150" s="238">
        <f t="shared" si="922"/>
        <v>0</v>
      </c>
      <c r="BY150" s="344"/>
      <c r="BZ150" s="344"/>
      <c r="CA150" s="344"/>
      <c r="CB150" s="238">
        <f t="shared" si="923"/>
        <v>0</v>
      </c>
      <c r="CC150" s="344"/>
      <c r="CD150" s="344"/>
      <c r="CE150" s="344"/>
      <c r="CF150" s="345"/>
      <c r="CG150" s="344"/>
      <c r="CH150" s="344"/>
      <c r="CI150" s="344"/>
      <c r="CJ150" s="344"/>
      <c r="CK150" s="238">
        <f t="shared" si="924"/>
        <v>0</v>
      </c>
      <c r="CL150" s="344"/>
      <c r="CM150" s="344"/>
      <c r="CN150" s="344"/>
      <c r="CO150" s="238">
        <f t="shared" si="925"/>
        <v>0</v>
      </c>
      <c r="CP150" s="344"/>
      <c r="CQ150" s="344"/>
      <c r="CR150" s="344"/>
      <c r="CS150" s="238">
        <f t="shared" si="926"/>
        <v>0</v>
      </c>
      <c r="CT150" s="344"/>
      <c r="CU150" s="344"/>
      <c r="CV150" s="344"/>
      <c r="CW150" s="345"/>
      <c r="CX150" s="344"/>
      <c r="CY150" s="344"/>
      <c r="CZ150" s="344"/>
      <c r="DA150" s="344"/>
      <c r="DB150" s="238">
        <f t="shared" si="927"/>
        <v>0</v>
      </c>
      <c r="DC150" s="344"/>
      <c r="DD150" s="251">
        <f t="shared" si="928"/>
        <v>0</v>
      </c>
      <c r="DE150" s="242"/>
      <c r="DF150" s="242"/>
      <c r="DG150" s="243">
        <f t="shared" si="996"/>
        <v>0</v>
      </c>
      <c r="DH150" s="244"/>
      <c r="DI150" s="343"/>
      <c r="DJ150" s="343"/>
      <c r="DK150" s="250">
        <f t="shared" si="929"/>
        <v>0</v>
      </c>
      <c r="DL150" s="343"/>
      <c r="DM150" s="343"/>
      <c r="DN150" s="343"/>
      <c r="DO150" s="343"/>
      <c r="DP150" s="238">
        <f t="shared" si="930"/>
        <v>0</v>
      </c>
      <c r="DQ150" s="343"/>
      <c r="DR150" s="343"/>
      <c r="DS150" s="343"/>
      <c r="DT150" s="238">
        <f t="shared" si="931"/>
        <v>0</v>
      </c>
      <c r="DU150" s="343"/>
      <c r="DV150" s="343"/>
      <c r="DW150" s="343"/>
      <c r="DX150" s="238">
        <f t="shared" si="932"/>
        <v>0</v>
      </c>
      <c r="DY150" s="343"/>
      <c r="DZ150" s="343"/>
      <c r="EA150" s="343"/>
      <c r="EB150" s="345"/>
      <c r="EC150" s="343"/>
      <c r="ED150" s="343"/>
      <c r="EE150" s="343"/>
      <c r="EF150" s="343"/>
      <c r="EG150" s="259">
        <f t="shared" si="933"/>
        <v>0</v>
      </c>
      <c r="EH150" s="343"/>
      <c r="EI150" s="343"/>
      <c r="EJ150" s="343"/>
      <c r="EK150" s="343"/>
      <c r="EL150" s="343"/>
      <c r="EM150" s="343"/>
      <c r="EN150" s="343"/>
      <c r="EO150" s="343"/>
      <c r="EP150" s="343"/>
      <c r="EQ150" s="343"/>
      <c r="ER150" s="343"/>
      <c r="ES150" s="343"/>
      <c r="ET150" s="343"/>
      <c r="EU150" s="343"/>
      <c r="EV150" s="343"/>
      <c r="EW150" s="343"/>
      <c r="EX150" s="354"/>
      <c r="EY150" s="343"/>
      <c r="EZ150" s="250">
        <f t="shared" si="934"/>
        <v>0</v>
      </c>
      <c r="FA150" s="242"/>
      <c r="FB150" s="242"/>
      <c r="FC150" s="246">
        <f t="shared" si="997"/>
        <v>0</v>
      </c>
      <c r="FD150" s="244"/>
      <c r="FE150" s="343"/>
      <c r="FF150" s="343"/>
      <c r="FG150" s="343"/>
      <c r="FH150" s="250">
        <f t="shared" si="935"/>
        <v>0</v>
      </c>
      <c r="FI150" s="250"/>
      <c r="FJ150" s="250"/>
      <c r="FK150" s="250"/>
      <c r="FL150" s="238">
        <f t="shared" si="936"/>
        <v>0</v>
      </c>
      <c r="FM150" s="343"/>
      <c r="FN150" s="343"/>
      <c r="FO150" s="343"/>
      <c r="FP150" s="238">
        <f t="shared" si="937"/>
        <v>0</v>
      </c>
      <c r="FQ150" s="343"/>
      <c r="FR150" s="343"/>
      <c r="FS150" s="343"/>
      <c r="FT150" s="238">
        <f t="shared" si="938"/>
        <v>0</v>
      </c>
      <c r="FU150" s="343"/>
      <c r="FV150" s="343"/>
      <c r="FW150" s="343"/>
      <c r="FX150" s="345"/>
      <c r="FY150" s="343"/>
      <c r="FZ150" s="343"/>
      <c r="GA150" s="343"/>
      <c r="GB150" s="343"/>
      <c r="GC150" s="259">
        <f t="shared" si="939"/>
        <v>0</v>
      </c>
      <c r="GD150" s="343"/>
      <c r="GE150" s="343"/>
      <c r="GF150" s="343"/>
      <c r="GG150" s="343"/>
      <c r="GH150" s="343"/>
      <c r="GI150" s="343"/>
      <c r="GJ150" s="343"/>
      <c r="GK150" s="343"/>
      <c r="GL150" s="343"/>
      <c r="GM150" s="343"/>
      <c r="GN150" s="343"/>
      <c r="GO150" s="343"/>
      <c r="GP150" s="343"/>
      <c r="GQ150" s="343"/>
      <c r="GR150" s="343"/>
      <c r="GS150" s="343"/>
      <c r="GT150" s="354"/>
      <c r="GU150" s="343"/>
      <c r="GV150" s="250">
        <f t="shared" si="940"/>
        <v>0</v>
      </c>
      <c r="GW150" s="242"/>
      <c r="GX150" s="242"/>
      <c r="GY150" s="246">
        <f t="shared" si="998"/>
        <v>0</v>
      </c>
      <c r="GZ150" s="244"/>
      <c r="HA150" s="244"/>
      <c r="HB150" s="343"/>
      <c r="HC150" s="343"/>
      <c r="HD150" s="343"/>
      <c r="HE150" s="343"/>
      <c r="HF150" s="343"/>
      <c r="HG150" s="343"/>
      <c r="HH150" s="238"/>
      <c r="HI150" s="345"/>
      <c r="HJ150" s="343"/>
      <c r="HK150" s="343"/>
      <c r="HL150" s="343"/>
      <c r="HM150" s="238">
        <f t="shared" si="941"/>
        <v>0</v>
      </c>
      <c r="HN150" s="343"/>
      <c r="HO150" s="343"/>
      <c r="HP150" s="343"/>
      <c r="HQ150" s="238">
        <f t="shared" si="942"/>
        <v>0</v>
      </c>
      <c r="HR150" s="343"/>
      <c r="HS150" s="343"/>
      <c r="HT150" s="343"/>
      <c r="HU150" s="345"/>
      <c r="HV150" s="343"/>
      <c r="HW150" s="343"/>
      <c r="HX150" s="343"/>
      <c r="HY150" s="343"/>
      <c r="HZ150" s="259">
        <f t="shared" si="943"/>
        <v>0</v>
      </c>
      <c r="IA150" s="343"/>
      <c r="IB150" s="343"/>
      <c r="IC150" s="343"/>
      <c r="ID150" s="343"/>
      <c r="IE150" s="343"/>
      <c r="IF150" s="343"/>
      <c r="IG150" s="343"/>
      <c r="IH150" s="343"/>
      <c r="II150" s="343"/>
      <c r="IJ150" s="343"/>
      <c r="IK150" s="343"/>
      <c r="IL150" s="343"/>
      <c r="IM150" s="343"/>
      <c r="IN150" s="343"/>
      <c r="IO150" s="343"/>
      <c r="IP150" s="343"/>
      <c r="IQ150" s="354"/>
      <c r="IR150" s="343"/>
      <c r="IS150" s="250">
        <f t="shared" si="944"/>
        <v>0</v>
      </c>
      <c r="IT150" s="242"/>
      <c r="IU150" s="242"/>
      <c r="IV150" s="246">
        <f t="shared" si="510"/>
        <v>0</v>
      </c>
      <c r="IW150" s="244"/>
      <c r="IX150" s="346"/>
      <c r="IY150" s="346"/>
      <c r="IZ150" s="247">
        <f t="shared" si="945"/>
        <v>0</v>
      </c>
      <c r="JA150" s="254">
        <f t="shared" si="946"/>
        <v>0</v>
      </c>
      <c r="JB150" s="254"/>
      <c r="JC150" s="254"/>
      <c r="JD150" s="254"/>
      <c r="JE150" s="247">
        <f t="shared" si="947"/>
        <v>0</v>
      </c>
      <c r="JF150" s="346"/>
      <c r="JG150" s="346"/>
      <c r="JH150" s="346"/>
      <c r="JI150" s="247">
        <f t="shared" si="948"/>
        <v>0</v>
      </c>
      <c r="JJ150" s="346"/>
      <c r="JK150" s="346"/>
      <c r="JL150" s="346"/>
      <c r="JM150" s="247">
        <f t="shared" si="949"/>
        <v>0</v>
      </c>
      <c r="JN150" s="346"/>
      <c r="JO150" s="346"/>
      <c r="JP150" s="346"/>
      <c r="JQ150" s="347"/>
      <c r="JR150" s="346"/>
      <c r="JS150" s="346"/>
      <c r="JT150" s="346"/>
      <c r="JU150" s="346"/>
      <c r="JV150" s="261">
        <f t="shared" si="950"/>
        <v>0</v>
      </c>
      <c r="JW150" s="563"/>
      <c r="JX150" s="592"/>
      <c r="JY150" s="593"/>
      <c r="JZ150" s="576"/>
      <c r="KA150" s="346"/>
      <c r="KB150" s="247">
        <f>SUM(JW150:KA150)</f>
        <v>0</v>
      </c>
      <c r="KC150" s="346"/>
      <c r="KD150" s="346"/>
      <c r="KE150" s="346"/>
      <c r="KF150" s="247">
        <f t="shared" si="951"/>
        <v>0</v>
      </c>
      <c r="KG150" s="346"/>
      <c r="KH150" s="346"/>
      <c r="KI150" s="346"/>
      <c r="KJ150" s="346"/>
      <c r="KK150" s="346"/>
      <c r="KL150" s="346"/>
      <c r="KM150" s="346"/>
      <c r="KN150" s="346"/>
      <c r="KO150" s="356"/>
      <c r="KP150" s="346"/>
      <c r="KQ150" s="254">
        <f>JE150-JV150</f>
        <v>0</v>
      </c>
      <c r="KR150" s="347"/>
      <c r="KS150" s="348"/>
      <c r="KT150" s="211">
        <f>JV150-KO150</f>
        <v>0</v>
      </c>
      <c r="KU150" s="211"/>
      <c r="KV150" s="211"/>
      <c r="KW150" s="211"/>
      <c r="KX150" s="211"/>
      <c r="KY150" s="211"/>
      <c r="KZ150" s="211"/>
      <c r="LA150" s="211"/>
      <c r="LB150" s="211"/>
      <c r="LC150" s="211"/>
      <c r="LD150" s="211"/>
      <c r="LF150" s="109"/>
      <c r="LG150" s="109"/>
      <c r="LH150" s="194">
        <f t="shared" si="952"/>
        <v>0</v>
      </c>
      <c r="LI150" s="193">
        <f t="shared" si="953"/>
        <v>0</v>
      </c>
      <c r="LJ150" s="193"/>
      <c r="LK150" s="193"/>
      <c r="LL150" s="193"/>
      <c r="LM150" s="194">
        <f t="shared" si="954"/>
        <v>0</v>
      </c>
      <c r="LN150" s="109"/>
      <c r="LO150" s="109"/>
      <c r="LP150" s="109"/>
      <c r="LQ150" s="194">
        <f t="shared" si="955"/>
        <v>0</v>
      </c>
      <c r="LR150" s="109"/>
      <c r="LS150" s="109"/>
      <c r="LT150" s="109"/>
      <c r="LU150" s="194">
        <f t="shared" si="956"/>
        <v>0</v>
      </c>
      <c r="LV150" s="109"/>
      <c r="LW150" s="109"/>
      <c r="LX150" s="109"/>
      <c r="LY150" s="139"/>
      <c r="LZ150" s="109"/>
      <c r="MA150" s="109"/>
      <c r="MB150" s="109"/>
      <c r="MC150" s="109"/>
      <c r="MD150" s="121">
        <f t="shared" si="957"/>
        <v>0</v>
      </c>
      <c r="ME150" s="109"/>
      <c r="MF150" s="109"/>
      <c r="MG150" s="109"/>
      <c r="MH150" s="194">
        <f t="shared" si="958"/>
        <v>0</v>
      </c>
      <c r="MI150" s="109"/>
      <c r="MJ150" s="109"/>
      <c r="MK150" s="109"/>
      <c r="ML150" s="194">
        <f t="shared" si="959"/>
        <v>0</v>
      </c>
      <c r="MM150" s="109"/>
      <c r="MN150" s="109"/>
      <c r="MO150" s="109"/>
      <c r="MP150" s="139"/>
      <c r="MQ150" s="109"/>
      <c r="MR150" s="109"/>
      <c r="MS150" s="109"/>
      <c r="MT150" s="109"/>
      <c r="MU150" s="121">
        <f t="shared" si="960"/>
        <v>0</v>
      </c>
      <c r="MV150" s="109"/>
      <c r="MW150" s="193">
        <f t="shared" si="961"/>
        <v>0</v>
      </c>
      <c r="MX150" s="138"/>
      <c r="MY150" s="138"/>
      <c r="MZ150" s="115">
        <f t="shared" si="999"/>
        <v>0</v>
      </c>
      <c r="NB150" s="109"/>
      <c r="NC150" s="109"/>
      <c r="ND150" s="109"/>
      <c r="NE150" s="109"/>
      <c r="NF150" s="109"/>
      <c r="NG150" s="109"/>
      <c r="NH150" s="109"/>
      <c r="NI150" s="109"/>
      <c r="NJ150" s="109"/>
      <c r="NK150" s="109"/>
      <c r="NL150" s="109"/>
      <c r="NM150" s="194">
        <f t="shared" si="962"/>
        <v>0</v>
      </c>
      <c r="NN150" s="109"/>
      <c r="NO150" s="109"/>
      <c r="NP150" s="109"/>
      <c r="NQ150" s="194">
        <f t="shared" si="963"/>
        <v>0</v>
      </c>
      <c r="NR150" s="109"/>
      <c r="NS150" s="109"/>
      <c r="NT150" s="109"/>
      <c r="NU150" s="139"/>
      <c r="NV150" s="109"/>
      <c r="NW150" s="109"/>
      <c r="NX150" s="109"/>
      <c r="NY150" s="109"/>
      <c r="NZ150" s="121">
        <f t="shared" si="964"/>
        <v>0</v>
      </c>
      <c r="OA150" s="109"/>
      <c r="OB150" s="109"/>
      <c r="OC150" s="109"/>
      <c r="OD150" s="109"/>
      <c r="OE150" s="109"/>
      <c r="OF150" s="109"/>
      <c r="OG150" s="109"/>
      <c r="OH150" s="109"/>
      <c r="OI150" s="109"/>
      <c r="OJ150" s="109"/>
      <c r="OK150" s="109"/>
      <c r="OL150" s="109"/>
      <c r="OM150" s="109"/>
      <c r="ON150" s="109"/>
      <c r="OO150" s="109"/>
      <c r="OP150" s="109"/>
      <c r="OQ150" s="111"/>
      <c r="OR150" s="109"/>
      <c r="OS150" s="193">
        <f t="shared" si="965"/>
        <v>0</v>
      </c>
      <c r="OT150" s="138"/>
      <c r="OU150" s="138"/>
      <c r="OV150" s="115">
        <f t="shared" si="515"/>
        <v>0</v>
      </c>
      <c r="OX150" s="109"/>
      <c r="OY150" s="109"/>
      <c r="OZ150" s="109"/>
      <c r="PA150" s="109"/>
      <c r="PB150" s="109"/>
      <c r="PC150" s="109"/>
      <c r="PD150" s="109"/>
      <c r="PE150" s="109"/>
      <c r="PF150" s="109"/>
      <c r="PG150" s="109"/>
      <c r="PH150" s="109"/>
      <c r="PI150" s="194">
        <f t="shared" si="966"/>
        <v>0</v>
      </c>
      <c r="PJ150" s="109"/>
      <c r="PK150" s="109"/>
      <c r="PL150" s="109"/>
      <c r="PM150" s="194">
        <f t="shared" si="967"/>
        <v>0</v>
      </c>
      <c r="PN150" s="109"/>
      <c r="PO150" s="109"/>
      <c r="PP150" s="109"/>
      <c r="PQ150" s="139"/>
      <c r="PR150" s="109"/>
      <c r="PS150" s="109"/>
      <c r="PT150" s="109"/>
      <c r="PU150" s="109"/>
      <c r="PV150" s="121">
        <f t="shared" si="968"/>
        <v>0</v>
      </c>
      <c r="PW150" s="109"/>
      <c r="PX150" s="109"/>
      <c r="PY150" s="109"/>
      <c r="PZ150" s="194">
        <f t="shared" si="969"/>
        <v>0</v>
      </c>
      <c r="QA150" s="109"/>
      <c r="QB150" s="109"/>
      <c r="QC150" s="109"/>
      <c r="QD150" s="194">
        <f t="shared" si="970"/>
        <v>0</v>
      </c>
      <c r="QE150" s="109"/>
      <c r="QF150" s="109"/>
      <c r="QG150" s="109"/>
      <c r="QH150" s="109"/>
      <c r="QI150" s="109"/>
      <c r="QJ150" s="109"/>
      <c r="QK150" s="109"/>
      <c r="QL150" s="109"/>
      <c r="QM150" s="111"/>
      <c r="QN150" s="109"/>
      <c r="QO150" s="193">
        <f t="shared" si="971"/>
        <v>0</v>
      </c>
      <c r="QP150" s="138"/>
      <c r="QQ150" s="138"/>
      <c r="QR150" s="115">
        <f t="shared" si="1000"/>
        <v>0</v>
      </c>
      <c r="QT150" s="109"/>
      <c r="QU150" s="109"/>
      <c r="QV150" s="194">
        <f t="shared" si="972"/>
        <v>0</v>
      </c>
      <c r="QW150" s="193">
        <f t="shared" si="973"/>
        <v>0</v>
      </c>
      <c r="QX150" s="193"/>
      <c r="QY150" s="193"/>
      <c r="QZ150" s="193"/>
      <c r="RA150" s="194">
        <f t="shared" si="974"/>
        <v>0</v>
      </c>
      <c r="RB150" s="109"/>
      <c r="RC150" s="109"/>
      <c r="RD150" s="109"/>
      <c r="RE150" s="194">
        <f t="shared" si="975"/>
        <v>0</v>
      </c>
      <c r="RF150" s="109"/>
      <c r="RG150" s="109"/>
      <c r="RH150" s="109"/>
      <c r="RI150" s="194">
        <f t="shared" si="976"/>
        <v>0</v>
      </c>
      <c r="RJ150" s="109"/>
      <c r="RK150" s="109"/>
      <c r="RL150" s="109"/>
      <c r="RM150" s="139"/>
      <c r="RN150" s="109"/>
      <c r="RO150" s="109"/>
      <c r="RP150" s="109"/>
      <c r="RQ150" s="109"/>
      <c r="RR150" s="121">
        <f t="shared" si="977"/>
        <v>0</v>
      </c>
      <c r="RS150" s="109"/>
      <c r="RT150" s="109"/>
      <c r="RU150" s="109"/>
      <c r="RV150" s="194">
        <f t="shared" si="978"/>
        <v>0</v>
      </c>
      <c r="RW150" s="109"/>
      <c r="RX150" s="109"/>
      <c r="RY150" s="109"/>
      <c r="RZ150" s="194">
        <f t="shared" si="979"/>
        <v>0</v>
      </c>
      <c r="SA150" s="109"/>
      <c r="SB150" s="109"/>
      <c r="SC150" s="109"/>
      <c r="SD150" s="109"/>
      <c r="SE150" s="109"/>
      <c r="SF150" s="109"/>
      <c r="SG150" s="109"/>
      <c r="SH150" s="109"/>
      <c r="SI150" s="111"/>
      <c r="SJ150" s="109"/>
      <c r="SK150" s="193">
        <f t="shared" si="980"/>
        <v>0</v>
      </c>
      <c r="SL150" s="138"/>
      <c r="SM150" s="138"/>
      <c r="SN150" s="115">
        <f t="shared" si="1001"/>
        <v>0</v>
      </c>
      <c r="SP150" s="109"/>
      <c r="SQ150" s="109"/>
      <c r="SR150" s="194">
        <f t="shared" si="981"/>
        <v>0</v>
      </c>
      <c r="SS150" s="193">
        <f t="shared" si="982"/>
        <v>0</v>
      </c>
      <c r="ST150" s="193"/>
      <c r="SU150" s="193"/>
      <c r="SV150" s="193"/>
      <c r="SW150" s="194">
        <f t="shared" si="983"/>
        <v>0</v>
      </c>
      <c r="SX150" s="109"/>
      <c r="SY150" s="109"/>
      <c r="SZ150" s="109"/>
      <c r="TA150" s="194">
        <f t="shared" si="984"/>
        <v>0</v>
      </c>
      <c r="TB150" s="109"/>
      <c r="TC150" s="109"/>
      <c r="TD150" s="109"/>
      <c r="TE150" s="194">
        <f t="shared" si="985"/>
        <v>0</v>
      </c>
      <c r="TF150" s="109"/>
      <c r="TG150" s="109"/>
      <c r="TH150" s="109"/>
      <c r="TI150" s="139"/>
      <c r="TJ150" s="109"/>
      <c r="TK150" s="109"/>
      <c r="TL150" s="109"/>
      <c r="TM150" s="109"/>
      <c r="TN150" s="121">
        <f t="shared" si="986"/>
        <v>0</v>
      </c>
      <c r="TO150" s="109"/>
      <c r="TP150" s="109"/>
      <c r="TQ150" s="109"/>
      <c r="TR150" s="109"/>
      <c r="TS150" s="109"/>
      <c r="TT150" s="109"/>
      <c r="TU150" s="109"/>
      <c r="TV150" s="109"/>
      <c r="TW150" s="109"/>
      <c r="TX150" s="109"/>
      <c r="TY150" s="109"/>
      <c r="TZ150" s="109"/>
      <c r="UA150" s="109"/>
      <c r="UB150" s="109"/>
      <c r="UC150" s="109"/>
      <c r="UD150" s="109"/>
      <c r="UE150" s="111"/>
      <c r="UF150" s="109"/>
      <c r="UG150" s="193">
        <f t="shared" si="987"/>
        <v>0</v>
      </c>
      <c r="UH150" s="138"/>
      <c r="UI150" s="138"/>
      <c r="UJ150" s="138"/>
      <c r="UK150" s="115">
        <f t="shared" si="1002"/>
        <v>0</v>
      </c>
      <c r="UL150" s="115">
        <f>CK150+EG150+GC150+HZ150+JV150+MD150+NZ150+PV150+RR150+TN150</f>
        <v>0</v>
      </c>
      <c r="UM150" s="115">
        <f>UL150-AF150</f>
        <v>0</v>
      </c>
      <c r="UN150" s="115">
        <f>DB150+EX150+GT150+IQ150+KO150+MU150+OQ150+QM150+SI150+UE150</f>
        <v>0</v>
      </c>
      <c r="UO150" s="115">
        <f>UN150-AW150</f>
        <v>0</v>
      </c>
      <c r="UP150" s="115"/>
      <c r="UQ150" s="115"/>
      <c r="UR150" s="115">
        <f>BU150+DQ150+FM150+HJ150+JF150+LN150+NJ150+PF150+RB150+SX150</f>
        <v>0</v>
      </c>
      <c r="US150" s="115">
        <f>UR150-P150</f>
        <v>0</v>
      </c>
      <c r="UT150" s="115"/>
      <c r="UU150" s="115"/>
      <c r="UV150" s="115"/>
      <c r="UW150" s="115"/>
      <c r="UX150" s="115"/>
      <c r="UY150" s="115"/>
      <c r="UZ150" s="115"/>
      <c r="VA150" s="115"/>
      <c r="VB150" s="193">
        <f>BM150+DI150+FE150+HB150+IX150+LF150+NB150+OX150+QT150+SP150</f>
        <v>0</v>
      </c>
      <c r="VC150" s="193">
        <f>BN150+DJ150+FF150+HC150+IY150+LG150+NC150+OY150+QU150+SQ150</f>
        <v>0</v>
      </c>
      <c r="VD150" s="194">
        <f t="shared" si="988"/>
        <v>0</v>
      </c>
      <c r="VE150" s="193">
        <f t="shared" si="989"/>
        <v>0</v>
      </c>
      <c r="VF150" s="193"/>
      <c r="VG150" s="193"/>
      <c r="VH150" s="193"/>
      <c r="VI150" s="194">
        <f t="shared" si="990"/>
        <v>0</v>
      </c>
      <c r="VJ150" s="109"/>
      <c r="VK150" s="109"/>
      <c r="VL150" s="109"/>
      <c r="VM150" s="194">
        <f t="shared" si="991"/>
        <v>0</v>
      </c>
      <c r="VN150" s="109"/>
      <c r="VO150" s="109"/>
      <c r="VP150" s="109"/>
      <c r="VQ150" s="194">
        <f t="shared" si="992"/>
        <v>0</v>
      </c>
      <c r="VR150" s="109"/>
      <c r="VS150" s="109"/>
      <c r="VT150" s="109"/>
      <c r="VU150" s="139"/>
      <c r="VV150" s="109"/>
      <c r="VW150" s="109"/>
      <c r="VX150" s="109"/>
      <c r="VY150" s="109"/>
      <c r="VZ150" s="121">
        <f t="shared" si="993"/>
        <v>0</v>
      </c>
      <c r="WA150" s="109"/>
      <c r="WB150" s="109"/>
      <c r="WC150" s="109"/>
      <c r="WD150" s="109"/>
      <c r="WE150" s="109"/>
      <c r="WF150" s="109"/>
      <c r="WG150" s="109"/>
      <c r="WH150" s="109"/>
      <c r="WI150" s="109"/>
      <c r="WJ150" s="109"/>
      <c r="WK150" s="109"/>
      <c r="WL150" s="109"/>
      <c r="WM150" s="109"/>
      <c r="WN150" s="109"/>
      <c r="WO150" s="109"/>
      <c r="WP150" s="109"/>
      <c r="WQ150" s="111"/>
      <c r="WR150" s="112"/>
      <c r="WS150" s="112"/>
      <c r="WT150" s="138"/>
      <c r="WU150" s="138"/>
      <c r="WV150" s="115">
        <f t="shared" si="526"/>
        <v>0</v>
      </c>
      <c r="WY150" s="115">
        <f>VI150-BT150-DP150-FL150-HI150-JE150-LM150-NI150-PE150-RA150-SW150</f>
        <v>0</v>
      </c>
      <c r="WZ150" s="115">
        <f>VD150-BO150-DK150-FG150-HD150-IZ150-LH150-ND150-OZ150-QV150-SR150</f>
        <v>0</v>
      </c>
    </row>
    <row r="151" spans="1:624" s="116" customFormat="1" ht="13.5" hidden="1" x14ac:dyDescent="0.25">
      <c r="A151" s="444"/>
      <c r="B151" s="453" t="s">
        <v>236</v>
      </c>
      <c r="C151" s="415"/>
      <c r="D151" s="415"/>
      <c r="E151" s="415"/>
      <c r="F151" s="249"/>
      <c r="G151" s="334"/>
      <c r="H151" s="250">
        <f>BM151+DI151+FE151+HB151+IX151+LF151+NB151+OX151+QT151+SP151</f>
        <v>0</v>
      </c>
      <c r="I151" s="250">
        <f>BN151+DJ151+FF151+HC151+IY151+LG151+NC151+OY151+QU151+SQ151</f>
        <v>0</v>
      </c>
      <c r="J151" s="238">
        <f t="shared" si="907"/>
        <v>0</v>
      </c>
      <c r="K151" s="250">
        <f t="shared" si="908"/>
        <v>0</v>
      </c>
      <c r="L151" s="343"/>
      <c r="M151" s="343"/>
      <c r="N151" s="343"/>
      <c r="O151" s="343"/>
      <c r="P151" s="250">
        <f>BU151+DQ151+FM151+HJ151+JF151+LN151+NJ151+PF151+RB151+SX151</f>
        <v>0</v>
      </c>
      <c r="Q151" s="250">
        <f>BV151+DR151+FN151+HK151+JG151+LO151+NK151+PG151+RC151+SY151</f>
        <v>0</v>
      </c>
      <c r="R151" s="250">
        <f>BW151+DS151+FO151+HL151+JH151+LP151+NL151+PH151+RD151+SZ151</f>
        <v>0</v>
      </c>
      <c r="S151" s="238">
        <f t="shared" si="909"/>
        <v>0</v>
      </c>
      <c r="T151" s="250">
        <f>BY151+DU151+FQ151+HN151+JJ151+LR151+NN151+PJ151+RF151+TB151</f>
        <v>0</v>
      </c>
      <c r="U151" s="250">
        <f>BZ151+DV151+FR151+HO151+JK151+LS151+NO151+PK151+RG151+TC151</f>
        <v>0</v>
      </c>
      <c r="V151" s="250">
        <f>CA151+DW151+FS151+HP151+JL151+LT151+NP151+PL151+RH151+TD151</f>
        <v>0</v>
      </c>
      <c r="W151" s="238">
        <f t="shared" si="910"/>
        <v>0</v>
      </c>
      <c r="X151" s="250">
        <f>CC151+DY151+FU151+HR151+JN151+LV151+NR151+PN151+RJ151+TF151</f>
        <v>0</v>
      </c>
      <c r="Y151" s="250">
        <f>CD151+DZ151+FV151+HS151+JO151+LW151+NS151+PO151+RK151+TG151</f>
        <v>0</v>
      </c>
      <c r="Z151" s="250">
        <f>CE151+EA151+FW151+HT151+JP151+LX151+NT151+PP151+RL151+TH151</f>
        <v>0</v>
      </c>
      <c r="AA151" s="238">
        <f t="shared" si="911"/>
        <v>0</v>
      </c>
      <c r="AB151" s="250">
        <f>CG151+EC151+FY151+HV151+JR151+LZ151+NV151+PR151+RN151+TJ151</f>
        <v>0</v>
      </c>
      <c r="AC151" s="250">
        <f>CH151+ED151+FZ151+HW151+JS151+MA151+NW151+PS151+RO151+TK151</f>
        <v>0</v>
      </c>
      <c r="AD151" s="250">
        <f>CI151+EE151+GA151+HX151+JT151+MB151+NX151+PT151+RP151+TL151</f>
        <v>0</v>
      </c>
      <c r="AE151" s="250">
        <f t="shared" si="912"/>
        <v>0</v>
      </c>
      <c r="AF151" s="238">
        <f>SUM(AE151,AA151,W151,S151)</f>
        <v>0</v>
      </c>
      <c r="AG151" s="250">
        <f>CL151+EH151+GD151+IA151+JW151+ME151+OA151+PW151+RS151+TO151</f>
        <v>0</v>
      </c>
      <c r="AH151" s="250">
        <f>CM151+EI151+GE151+IB151+JZ151+MF151+OB151+PX151+RT151+TP151</f>
        <v>0</v>
      </c>
      <c r="AI151" s="250">
        <f>CN151+EJ151+GF151+IC151+KA151+MG151+OC151+PY151+RU151+TQ151</f>
        <v>0</v>
      </c>
      <c r="AJ151" s="238">
        <f t="shared" si="913"/>
        <v>0</v>
      </c>
      <c r="AK151" s="250">
        <f>CP151+EL151+GH151+IE151+KC151+MI151+OE151+QA151+RW151+TS151</f>
        <v>0</v>
      </c>
      <c r="AL151" s="250">
        <f>CQ151+EM151+GI151+IF151+KD151+MJ151+OF151+QB151+RX151+TT151</f>
        <v>0</v>
      </c>
      <c r="AM151" s="250">
        <f>CR151+EN151+GJ151+IG151+KE151+MK151+OG151+QC151+RY151+TU151</f>
        <v>0</v>
      </c>
      <c r="AN151" s="238">
        <f t="shared" si="914"/>
        <v>0</v>
      </c>
      <c r="AO151" s="250">
        <f>CT151+EP151+GL151+II151+KG151+MM151+OI151+QE151+SA151+TW151</f>
        <v>0</v>
      </c>
      <c r="AP151" s="250">
        <f>CU151+EQ151+GM151+IJ151+KH151+MN151+OJ151+QF151+SB151+TX151</f>
        <v>0</v>
      </c>
      <c r="AQ151" s="250">
        <f>CV151+ER151+GN151+IK151+KI151+MO151+OK151+QG151+SC151+TY151</f>
        <v>0</v>
      </c>
      <c r="AR151" s="238">
        <f t="shared" si="915"/>
        <v>0</v>
      </c>
      <c r="AS151" s="250">
        <f>CX151+ET151+GP151+IM151+KK151+MQ151+OM151+QI151+SE151+UA151</f>
        <v>0</v>
      </c>
      <c r="AT151" s="250">
        <f>CY151+EU151+GQ151+IN151+KL151+MR151+ON151+QJ151+SF151+UB151</f>
        <v>0</v>
      </c>
      <c r="AU151" s="250">
        <f>CZ151+EV151+GR151+IO151+KM151+MS151+OO151+QK151+SG151+UC151</f>
        <v>0</v>
      </c>
      <c r="AV151" s="238">
        <f t="shared" si="916"/>
        <v>0</v>
      </c>
      <c r="AW151" s="238">
        <f t="shared" si="917"/>
        <v>0</v>
      </c>
      <c r="AX151" s="250">
        <f t="shared" si="918"/>
        <v>0</v>
      </c>
      <c r="AY151" s="238">
        <f t="shared" si="919"/>
        <v>0</v>
      </c>
      <c r="AZ151" s="238">
        <f>DE151+FA151+GW151+IT151+KR151+MX151+OT151+QP151+SL151+UH151</f>
        <v>0</v>
      </c>
      <c r="BA151" s="238">
        <f>DF151+FB151+GX151+IU151+KS151+MY151+OU151+QQ151+SM151+UI151</f>
        <v>0</v>
      </c>
      <c r="BB151" s="239">
        <f>CK151+EG151+GC151+HZ151+JV151+MD151+NZ151+PV151+RR151+TN151</f>
        <v>0</v>
      </c>
      <c r="BC151" s="239">
        <f t="shared" si="903"/>
        <v>0</v>
      </c>
      <c r="BD151" s="238">
        <f>AZ151-DE151-FA151-GW151-IT151-KR151-MX151-OT151-QP151-SL151-UH151</f>
        <v>0</v>
      </c>
      <c r="BE151" s="240"/>
      <c r="BF151" s="241">
        <f t="shared" si="898"/>
        <v>0</v>
      </c>
      <c r="BG151" s="241">
        <f t="shared" si="920"/>
        <v>0</v>
      </c>
      <c r="BH151" s="242"/>
      <c r="BI151" s="242"/>
      <c r="BJ151" s="241"/>
      <c r="BK151" s="344"/>
      <c r="BL151" s="251">
        <f>DI151+FE151+HB151+IX151+LF151+NB151+OX151+QT151+SP151</f>
        <v>0</v>
      </c>
      <c r="BM151" s="344"/>
      <c r="BN151" s="344"/>
      <c r="BO151" s="238">
        <f t="shared" si="921"/>
        <v>0</v>
      </c>
      <c r="BP151" s="251">
        <f t="shared" si="994"/>
        <v>0</v>
      </c>
      <c r="BQ151" s="251"/>
      <c r="BR151" s="251"/>
      <c r="BS151" s="251"/>
      <c r="BT151" s="241">
        <f t="shared" si="995"/>
        <v>0</v>
      </c>
      <c r="BU151" s="344"/>
      <c r="BV151" s="344"/>
      <c r="BW151" s="344"/>
      <c r="BX151" s="238">
        <f t="shared" si="922"/>
        <v>0</v>
      </c>
      <c r="BY151" s="344"/>
      <c r="BZ151" s="344"/>
      <c r="CA151" s="344"/>
      <c r="CB151" s="238">
        <f t="shared" si="923"/>
        <v>0</v>
      </c>
      <c r="CC151" s="344"/>
      <c r="CD151" s="344"/>
      <c r="CE151" s="344"/>
      <c r="CF151" s="345"/>
      <c r="CG151" s="344"/>
      <c r="CH151" s="344"/>
      <c r="CI151" s="344"/>
      <c r="CJ151" s="344"/>
      <c r="CK151" s="238">
        <f t="shared" si="924"/>
        <v>0</v>
      </c>
      <c r="CL151" s="344"/>
      <c r="CM151" s="344"/>
      <c r="CN151" s="344"/>
      <c r="CO151" s="238">
        <f t="shared" si="925"/>
        <v>0</v>
      </c>
      <c r="CP151" s="344"/>
      <c r="CQ151" s="344"/>
      <c r="CR151" s="344"/>
      <c r="CS151" s="238">
        <f t="shared" si="926"/>
        <v>0</v>
      </c>
      <c r="CT151" s="344"/>
      <c r="CU151" s="344"/>
      <c r="CV151" s="344"/>
      <c r="CW151" s="345"/>
      <c r="CX151" s="344"/>
      <c r="CY151" s="344"/>
      <c r="CZ151" s="344"/>
      <c r="DA151" s="344"/>
      <c r="DB151" s="238">
        <f t="shared" si="927"/>
        <v>0</v>
      </c>
      <c r="DC151" s="344"/>
      <c r="DD151" s="251">
        <f t="shared" si="928"/>
        <v>0</v>
      </c>
      <c r="DE151" s="242"/>
      <c r="DF151" s="242"/>
      <c r="DG151" s="243">
        <f t="shared" si="996"/>
        <v>0</v>
      </c>
      <c r="DH151" s="244"/>
      <c r="DI151" s="343"/>
      <c r="DJ151" s="343"/>
      <c r="DK151" s="250">
        <f t="shared" si="929"/>
        <v>0</v>
      </c>
      <c r="DL151" s="343"/>
      <c r="DM151" s="343"/>
      <c r="DN151" s="343"/>
      <c r="DO151" s="343"/>
      <c r="DP151" s="238">
        <f t="shared" si="930"/>
        <v>0</v>
      </c>
      <c r="DQ151" s="343"/>
      <c r="DR151" s="343"/>
      <c r="DS151" s="343"/>
      <c r="DT151" s="238">
        <f t="shared" si="931"/>
        <v>0</v>
      </c>
      <c r="DU151" s="343"/>
      <c r="DV151" s="343"/>
      <c r="DW151" s="343"/>
      <c r="DX151" s="238">
        <f t="shared" si="932"/>
        <v>0</v>
      </c>
      <c r="DY151" s="343"/>
      <c r="DZ151" s="343"/>
      <c r="EA151" s="343"/>
      <c r="EB151" s="345"/>
      <c r="EC151" s="343"/>
      <c r="ED151" s="343"/>
      <c r="EE151" s="343"/>
      <c r="EF151" s="343"/>
      <c r="EG151" s="259">
        <f t="shared" si="933"/>
        <v>0</v>
      </c>
      <c r="EH151" s="343"/>
      <c r="EI151" s="343"/>
      <c r="EJ151" s="343"/>
      <c r="EK151" s="343"/>
      <c r="EL151" s="343"/>
      <c r="EM151" s="343"/>
      <c r="EN151" s="343"/>
      <c r="EO151" s="343"/>
      <c r="EP151" s="343"/>
      <c r="EQ151" s="343"/>
      <c r="ER151" s="343"/>
      <c r="ES151" s="343"/>
      <c r="ET151" s="343"/>
      <c r="EU151" s="343"/>
      <c r="EV151" s="343"/>
      <c r="EW151" s="343"/>
      <c r="EX151" s="354"/>
      <c r="EY151" s="343"/>
      <c r="EZ151" s="250">
        <f t="shared" si="934"/>
        <v>0</v>
      </c>
      <c r="FA151" s="242"/>
      <c r="FB151" s="242"/>
      <c r="FC151" s="246">
        <f t="shared" si="997"/>
        <v>0</v>
      </c>
      <c r="FD151" s="244"/>
      <c r="FE151" s="343"/>
      <c r="FF151" s="343"/>
      <c r="FG151" s="343"/>
      <c r="FH151" s="250">
        <f t="shared" si="935"/>
        <v>0</v>
      </c>
      <c r="FI151" s="250"/>
      <c r="FJ151" s="250"/>
      <c r="FK151" s="250"/>
      <c r="FL151" s="238">
        <f t="shared" si="936"/>
        <v>0</v>
      </c>
      <c r="FM151" s="343"/>
      <c r="FN151" s="343"/>
      <c r="FO151" s="343"/>
      <c r="FP151" s="238">
        <f t="shared" si="937"/>
        <v>0</v>
      </c>
      <c r="FQ151" s="343"/>
      <c r="FR151" s="343"/>
      <c r="FS151" s="343"/>
      <c r="FT151" s="238">
        <f t="shared" si="938"/>
        <v>0</v>
      </c>
      <c r="FU151" s="343"/>
      <c r="FV151" s="343"/>
      <c r="FW151" s="343"/>
      <c r="FX151" s="345"/>
      <c r="FY151" s="343"/>
      <c r="FZ151" s="343"/>
      <c r="GA151" s="343"/>
      <c r="GB151" s="343"/>
      <c r="GC151" s="259">
        <f t="shared" si="939"/>
        <v>0</v>
      </c>
      <c r="GD151" s="343"/>
      <c r="GE151" s="343"/>
      <c r="GF151" s="343"/>
      <c r="GG151" s="343"/>
      <c r="GH151" s="343"/>
      <c r="GI151" s="343"/>
      <c r="GJ151" s="343"/>
      <c r="GK151" s="343"/>
      <c r="GL151" s="343"/>
      <c r="GM151" s="343"/>
      <c r="GN151" s="343"/>
      <c r="GO151" s="343"/>
      <c r="GP151" s="343"/>
      <c r="GQ151" s="343"/>
      <c r="GR151" s="343"/>
      <c r="GS151" s="343"/>
      <c r="GT151" s="354"/>
      <c r="GU151" s="343"/>
      <c r="GV151" s="250">
        <f t="shared" si="940"/>
        <v>0</v>
      </c>
      <c r="GW151" s="242"/>
      <c r="GX151" s="242"/>
      <c r="GY151" s="246">
        <f t="shared" si="998"/>
        <v>0</v>
      </c>
      <c r="GZ151" s="244"/>
      <c r="HA151" s="244"/>
      <c r="HB151" s="343"/>
      <c r="HC151" s="343"/>
      <c r="HD151" s="343"/>
      <c r="HE151" s="343"/>
      <c r="HF151" s="343"/>
      <c r="HG151" s="343"/>
      <c r="HH151" s="238"/>
      <c r="HI151" s="345"/>
      <c r="HJ151" s="343"/>
      <c r="HK151" s="343"/>
      <c r="HL151" s="343"/>
      <c r="HM151" s="238">
        <f t="shared" si="941"/>
        <v>0</v>
      </c>
      <c r="HN151" s="343"/>
      <c r="HO151" s="343"/>
      <c r="HP151" s="343"/>
      <c r="HQ151" s="238">
        <f t="shared" si="942"/>
        <v>0</v>
      </c>
      <c r="HR151" s="343"/>
      <c r="HS151" s="343"/>
      <c r="HT151" s="343"/>
      <c r="HU151" s="345"/>
      <c r="HV151" s="343"/>
      <c r="HW151" s="343"/>
      <c r="HX151" s="343"/>
      <c r="HY151" s="343"/>
      <c r="HZ151" s="259">
        <f t="shared" si="943"/>
        <v>0</v>
      </c>
      <c r="IA151" s="343"/>
      <c r="IB151" s="343"/>
      <c r="IC151" s="343"/>
      <c r="ID151" s="343"/>
      <c r="IE151" s="343"/>
      <c r="IF151" s="343"/>
      <c r="IG151" s="343"/>
      <c r="IH151" s="343"/>
      <c r="II151" s="343"/>
      <c r="IJ151" s="343"/>
      <c r="IK151" s="343"/>
      <c r="IL151" s="343"/>
      <c r="IM151" s="343"/>
      <c r="IN151" s="343"/>
      <c r="IO151" s="343"/>
      <c r="IP151" s="343"/>
      <c r="IQ151" s="354"/>
      <c r="IR151" s="343"/>
      <c r="IS151" s="250">
        <f t="shared" si="944"/>
        <v>0</v>
      </c>
      <c r="IT151" s="242"/>
      <c r="IU151" s="242"/>
      <c r="IV151" s="246">
        <f t="shared" si="510"/>
        <v>0</v>
      </c>
      <c r="IW151" s="244"/>
      <c r="IX151" s="346"/>
      <c r="IY151" s="346"/>
      <c r="IZ151" s="247">
        <f t="shared" si="945"/>
        <v>0</v>
      </c>
      <c r="JA151" s="254">
        <f t="shared" si="946"/>
        <v>0</v>
      </c>
      <c r="JB151" s="254"/>
      <c r="JC151" s="254"/>
      <c r="JD151" s="254"/>
      <c r="JE151" s="247">
        <f t="shared" si="947"/>
        <v>0</v>
      </c>
      <c r="JF151" s="346"/>
      <c r="JG151" s="346"/>
      <c r="JH151" s="346"/>
      <c r="JI151" s="247">
        <f t="shared" si="948"/>
        <v>0</v>
      </c>
      <c r="JJ151" s="346"/>
      <c r="JK151" s="346"/>
      <c r="JL151" s="346"/>
      <c r="JM151" s="247">
        <f t="shared" si="949"/>
        <v>0</v>
      </c>
      <c r="JN151" s="346"/>
      <c r="JO151" s="346"/>
      <c r="JP151" s="346"/>
      <c r="JQ151" s="347"/>
      <c r="JR151" s="346"/>
      <c r="JS151" s="346"/>
      <c r="JT151" s="346"/>
      <c r="JU151" s="346"/>
      <c r="JV151" s="261">
        <f t="shared" si="950"/>
        <v>0</v>
      </c>
      <c r="JW151" s="563"/>
      <c r="JX151" s="592"/>
      <c r="JY151" s="593"/>
      <c r="JZ151" s="576"/>
      <c r="KA151" s="346"/>
      <c r="KB151" s="247">
        <f>SUM(JW151:KA151)</f>
        <v>0</v>
      </c>
      <c r="KC151" s="346"/>
      <c r="KD151" s="346"/>
      <c r="KE151" s="346"/>
      <c r="KF151" s="247">
        <f t="shared" si="951"/>
        <v>0</v>
      </c>
      <c r="KG151" s="346"/>
      <c r="KH151" s="346"/>
      <c r="KI151" s="346"/>
      <c r="KJ151" s="346"/>
      <c r="KK151" s="346"/>
      <c r="KL151" s="346"/>
      <c r="KM151" s="346"/>
      <c r="KN151" s="346"/>
      <c r="KO151" s="356"/>
      <c r="KP151" s="346"/>
      <c r="KQ151" s="254">
        <f>JE151-JV151</f>
        <v>0</v>
      </c>
      <c r="KR151" s="347"/>
      <c r="KS151" s="348"/>
      <c r="KT151" s="211">
        <f>JV151-KO151</f>
        <v>0</v>
      </c>
      <c r="KU151" s="211"/>
      <c r="KV151" s="211"/>
      <c r="KW151" s="211"/>
      <c r="KX151" s="211"/>
      <c r="KY151" s="211"/>
      <c r="KZ151" s="211"/>
      <c r="LA151" s="211"/>
      <c r="LB151" s="211"/>
      <c r="LC151" s="211"/>
      <c r="LD151" s="211"/>
      <c r="LF151" s="109"/>
      <c r="LG151" s="109"/>
      <c r="LH151" s="194">
        <f t="shared" si="952"/>
        <v>0</v>
      </c>
      <c r="LI151" s="193">
        <f t="shared" si="953"/>
        <v>0</v>
      </c>
      <c r="LJ151" s="193"/>
      <c r="LK151" s="193"/>
      <c r="LL151" s="193"/>
      <c r="LM151" s="194">
        <f t="shared" si="954"/>
        <v>0</v>
      </c>
      <c r="LN151" s="109"/>
      <c r="LO151" s="109"/>
      <c r="LP151" s="109"/>
      <c r="LQ151" s="194">
        <f t="shared" si="955"/>
        <v>0</v>
      </c>
      <c r="LR151" s="109"/>
      <c r="LS151" s="109"/>
      <c r="LT151" s="109"/>
      <c r="LU151" s="194">
        <f t="shared" si="956"/>
        <v>0</v>
      </c>
      <c r="LV151" s="109"/>
      <c r="LW151" s="109"/>
      <c r="LX151" s="109"/>
      <c r="LY151" s="139"/>
      <c r="LZ151" s="109"/>
      <c r="MA151" s="109"/>
      <c r="MB151" s="109"/>
      <c r="MC151" s="109"/>
      <c r="MD151" s="121">
        <f t="shared" si="957"/>
        <v>0</v>
      </c>
      <c r="ME151" s="109"/>
      <c r="MF151" s="109"/>
      <c r="MG151" s="109"/>
      <c r="MH151" s="194">
        <f t="shared" si="958"/>
        <v>0</v>
      </c>
      <c r="MI151" s="109"/>
      <c r="MJ151" s="109"/>
      <c r="MK151" s="109"/>
      <c r="ML151" s="194">
        <f t="shared" si="959"/>
        <v>0</v>
      </c>
      <c r="MM151" s="109"/>
      <c r="MN151" s="109"/>
      <c r="MO151" s="109"/>
      <c r="MP151" s="139"/>
      <c r="MQ151" s="109"/>
      <c r="MR151" s="109"/>
      <c r="MS151" s="109"/>
      <c r="MT151" s="109"/>
      <c r="MU151" s="121">
        <f t="shared" si="960"/>
        <v>0</v>
      </c>
      <c r="MV151" s="109"/>
      <c r="MW151" s="193">
        <f t="shared" si="961"/>
        <v>0</v>
      </c>
      <c r="MX151" s="138"/>
      <c r="MY151" s="138"/>
      <c r="MZ151" s="115">
        <f t="shared" si="999"/>
        <v>0</v>
      </c>
      <c r="NB151" s="109"/>
      <c r="NC151" s="109"/>
      <c r="ND151" s="109"/>
      <c r="NE151" s="109"/>
      <c r="NF151" s="109"/>
      <c r="NG151" s="109"/>
      <c r="NH151" s="109"/>
      <c r="NI151" s="109"/>
      <c r="NJ151" s="109"/>
      <c r="NK151" s="109"/>
      <c r="NL151" s="109"/>
      <c r="NM151" s="194">
        <f t="shared" si="962"/>
        <v>0</v>
      </c>
      <c r="NN151" s="109"/>
      <c r="NO151" s="109"/>
      <c r="NP151" s="109"/>
      <c r="NQ151" s="194">
        <f t="shared" si="963"/>
        <v>0</v>
      </c>
      <c r="NR151" s="109"/>
      <c r="NS151" s="109"/>
      <c r="NT151" s="109"/>
      <c r="NU151" s="139"/>
      <c r="NV151" s="109"/>
      <c r="NW151" s="109"/>
      <c r="NX151" s="109"/>
      <c r="NY151" s="109"/>
      <c r="NZ151" s="121">
        <f t="shared" si="964"/>
        <v>0</v>
      </c>
      <c r="OA151" s="109"/>
      <c r="OB151" s="109"/>
      <c r="OC151" s="109"/>
      <c r="OD151" s="109"/>
      <c r="OE151" s="109"/>
      <c r="OF151" s="109"/>
      <c r="OG151" s="109"/>
      <c r="OH151" s="109"/>
      <c r="OI151" s="109"/>
      <c r="OJ151" s="109"/>
      <c r="OK151" s="109"/>
      <c r="OL151" s="109"/>
      <c r="OM151" s="109"/>
      <c r="ON151" s="109"/>
      <c r="OO151" s="109"/>
      <c r="OP151" s="109"/>
      <c r="OQ151" s="111"/>
      <c r="OR151" s="109"/>
      <c r="OS151" s="193">
        <f t="shared" si="965"/>
        <v>0</v>
      </c>
      <c r="OT151" s="138"/>
      <c r="OU151" s="138"/>
      <c r="OV151" s="115">
        <f t="shared" si="515"/>
        <v>0</v>
      </c>
      <c r="OX151" s="109"/>
      <c r="OY151" s="109"/>
      <c r="OZ151" s="109"/>
      <c r="PA151" s="109"/>
      <c r="PB151" s="109"/>
      <c r="PC151" s="109"/>
      <c r="PD151" s="109"/>
      <c r="PE151" s="109"/>
      <c r="PF151" s="109"/>
      <c r="PG151" s="109"/>
      <c r="PH151" s="109"/>
      <c r="PI151" s="194">
        <f t="shared" si="966"/>
        <v>0</v>
      </c>
      <c r="PJ151" s="109"/>
      <c r="PK151" s="109"/>
      <c r="PL151" s="109"/>
      <c r="PM151" s="194">
        <f t="shared" si="967"/>
        <v>0</v>
      </c>
      <c r="PN151" s="109"/>
      <c r="PO151" s="109"/>
      <c r="PP151" s="109"/>
      <c r="PQ151" s="139"/>
      <c r="PR151" s="109"/>
      <c r="PS151" s="109"/>
      <c r="PT151" s="109"/>
      <c r="PU151" s="109"/>
      <c r="PV151" s="121">
        <f t="shared" si="968"/>
        <v>0</v>
      </c>
      <c r="PW151" s="109"/>
      <c r="PX151" s="109"/>
      <c r="PY151" s="109"/>
      <c r="PZ151" s="194">
        <f t="shared" si="969"/>
        <v>0</v>
      </c>
      <c r="QA151" s="109"/>
      <c r="QB151" s="109"/>
      <c r="QC151" s="109"/>
      <c r="QD151" s="194">
        <f t="shared" si="970"/>
        <v>0</v>
      </c>
      <c r="QE151" s="109"/>
      <c r="QF151" s="109"/>
      <c r="QG151" s="109"/>
      <c r="QH151" s="109"/>
      <c r="QI151" s="109"/>
      <c r="QJ151" s="109"/>
      <c r="QK151" s="109"/>
      <c r="QL151" s="109"/>
      <c r="QM151" s="111"/>
      <c r="QN151" s="109"/>
      <c r="QO151" s="193">
        <f t="shared" si="971"/>
        <v>0</v>
      </c>
      <c r="QP151" s="138"/>
      <c r="QQ151" s="138"/>
      <c r="QR151" s="115">
        <f t="shared" si="1000"/>
        <v>0</v>
      </c>
      <c r="QT151" s="109"/>
      <c r="QU151" s="109"/>
      <c r="QV151" s="194">
        <f t="shared" si="972"/>
        <v>0</v>
      </c>
      <c r="QW151" s="193">
        <f t="shared" si="973"/>
        <v>0</v>
      </c>
      <c r="QX151" s="193"/>
      <c r="QY151" s="193"/>
      <c r="QZ151" s="193"/>
      <c r="RA151" s="194">
        <f t="shared" si="974"/>
        <v>0</v>
      </c>
      <c r="RB151" s="109"/>
      <c r="RC151" s="109"/>
      <c r="RD151" s="109"/>
      <c r="RE151" s="194">
        <f t="shared" si="975"/>
        <v>0</v>
      </c>
      <c r="RF151" s="109"/>
      <c r="RG151" s="109"/>
      <c r="RH151" s="109"/>
      <c r="RI151" s="194">
        <f t="shared" si="976"/>
        <v>0</v>
      </c>
      <c r="RJ151" s="109"/>
      <c r="RK151" s="109"/>
      <c r="RL151" s="109"/>
      <c r="RM151" s="139"/>
      <c r="RN151" s="109"/>
      <c r="RO151" s="109"/>
      <c r="RP151" s="109"/>
      <c r="RQ151" s="109"/>
      <c r="RR151" s="121">
        <f t="shared" si="977"/>
        <v>0</v>
      </c>
      <c r="RS151" s="109"/>
      <c r="RT151" s="109"/>
      <c r="RU151" s="109"/>
      <c r="RV151" s="194">
        <f t="shared" si="978"/>
        <v>0</v>
      </c>
      <c r="RW151" s="109"/>
      <c r="RX151" s="109"/>
      <c r="RY151" s="109"/>
      <c r="RZ151" s="194">
        <f t="shared" si="979"/>
        <v>0</v>
      </c>
      <c r="SA151" s="109"/>
      <c r="SB151" s="109"/>
      <c r="SC151" s="109"/>
      <c r="SD151" s="109"/>
      <c r="SE151" s="109"/>
      <c r="SF151" s="109"/>
      <c r="SG151" s="109"/>
      <c r="SH151" s="109"/>
      <c r="SI151" s="111"/>
      <c r="SJ151" s="109"/>
      <c r="SK151" s="193">
        <f t="shared" si="980"/>
        <v>0</v>
      </c>
      <c r="SL151" s="138"/>
      <c r="SM151" s="138"/>
      <c r="SN151" s="115">
        <f t="shared" si="1001"/>
        <v>0</v>
      </c>
      <c r="SP151" s="109"/>
      <c r="SQ151" s="109"/>
      <c r="SR151" s="194">
        <f t="shared" si="981"/>
        <v>0</v>
      </c>
      <c r="SS151" s="193">
        <f t="shared" si="982"/>
        <v>0</v>
      </c>
      <c r="ST151" s="193"/>
      <c r="SU151" s="193"/>
      <c r="SV151" s="193"/>
      <c r="SW151" s="194">
        <f t="shared" si="983"/>
        <v>0</v>
      </c>
      <c r="SX151" s="109"/>
      <c r="SY151" s="109"/>
      <c r="SZ151" s="109"/>
      <c r="TA151" s="194">
        <f t="shared" si="984"/>
        <v>0</v>
      </c>
      <c r="TB151" s="109"/>
      <c r="TC151" s="109"/>
      <c r="TD151" s="109"/>
      <c r="TE151" s="194">
        <f t="shared" si="985"/>
        <v>0</v>
      </c>
      <c r="TF151" s="109"/>
      <c r="TG151" s="109"/>
      <c r="TH151" s="109"/>
      <c r="TI151" s="139"/>
      <c r="TJ151" s="109"/>
      <c r="TK151" s="109"/>
      <c r="TL151" s="109"/>
      <c r="TM151" s="109"/>
      <c r="TN151" s="121">
        <f t="shared" si="986"/>
        <v>0</v>
      </c>
      <c r="TO151" s="109"/>
      <c r="TP151" s="109"/>
      <c r="TQ151" s="109"/>
      <c r="TR151" s="109"/>
      <c r="TS151" s="109"/>
      <c r="TT151" s="109"/>
      <c r="TU151" s="109"/>
      <c r="TV151" s="109"/>
      <c r="TW151" s="109"/>
      <c r="TX151" s="109"/>
      <c r="TY151" s="109"/>
      <c r="TZ151" s="109"/>
      <c r="UA151" s="109"/>
      <c r="UB151" s="109"/>
      <c r="UC151" s="109"/>
      <c r="UD151" s="109"/>
      <c r="UE151" s="111"/>
      <c r="UF151" s="109"/>
      <c r="UG151" s="193">
        <f t="shared" si="987"/>
        <v>0</v>
      </c>
      <c r="UH151" s="138"/>
      <c r="UI151" s="138"/>
      <c r="UJ151" s="138"/>
      <c r="UK151" s="115">
        <f t="shared" si="1002"/>
        <v>0</v>
      </c>
      <c r="UL151" s="115">
        <f>CK151+EG151+GC151+HZ151+JV151+MD151+NZ151+PV151+RR151+TN151</f>
        <v>0</v>
      </c>
      <c r="UM151" s="115">
        <f>UL151-AF151</f>
        <v>0</v>
      </c>
      <c r="UN151" s="115">
        <f>DB151+EX151+GT151+IQ151+KO151+MU151+OQ151+QM151+SI151+UE151</f>
        <v>0</v>
      </c>
      <c r="UO151" s="115">
        <f>UN151-AW151</f>
        <v>0</v>
      </c>
      <c r="UP151" s="115"/>
      <c r="UQ151" s="115"/>
      <c r="UR151" s="115">
        <f>BU151+DQ151+FM151+HJ151+JF151+LN151+NJ151+PF151+RB151+SX151</f>
        <v>0</v>
      </c>
      <c r="US151" s="115">
        <f>UR151-P151</f>
        <v>0</v>
      </c>
      <c r="UT151" s="115"/>
      <c r="UU151" s="115"/>
      <c r="UV151" s="115"/>
      <c r="UW151" s="115"/>
      <c r="UX151" s="115"/>
      <c r="UY151" s="115"/>
      <c r="UZ151" s="115"/>
      <c r="VA151" s="115"/>
      <c r="VB151" s="193">
        <f>BM151+DI151+FE151+HB151+IX151+LF151+NB151+OX151+QT151+SP151</f>
        <v>0</v>
      </c>
      <c r="VC151" s="193">
        <f>BN151+DJ151+FF151+HC151+IY151+LG151+NC151+OY151+QU151+SQ151</f>
        <v>0</v>
      </c>
      <c r="VD151" s="194">
        <f t="shared" si="988"/>
        <v>0</v>
      </c>
      <c r="VE151" s="193">
        <f t="shared" si="989"/>
        <v>0</v>
      </c>
      <c r="VF151" s="193"/>
      <c r="VG151" s="193"/>
      <c r="VH151" s="193"/>
      <c r="VI151" s="194">
        <f t="shared" si="990"/>
        <v>0</v>
      </c>
      <c r="VJ151" s="109"/>
      <c r="VK151" s="109"/>
      <c r="VL151" s="109"/>
      <c r="VM151" s="194">
        <f t="shared" si="991"/>
        <v>0</v>
      </c>
      <c r="VN151" s="109"/>
      <c r="VO151" s="109"/>
      <c r="VP151" s="109"/>
      <c r="VQ151" s="194">
        <f t="shared" si="992"/>
        <v>0</v>
      </c>
      <c r="VR151" s="109"/>
      <c r="VS151" s="109"/>
      <c r="VT151" s="109"/>
      <c r="VU151" s="139"/>
      <c r="VV151" s="109"/>
      <c r="VW151" s="109"/>
      <c r="VX151" s="109"/>
      <c r="VY151" s="109"/>
      <c r="VZ151" s="121">
        <f t="shared" si="993"/>
        <v>0</v>
      </c>
      <c r="WA151" s="109"/>
      <c r="WB151" s="109"/>
      <c r="WC151" s="109"/>
      <c r="WD151" s="109"/>
      <c r="WE151" s="109"/>
      <c r="WF151" s="109"/>
      <c r="WG151" s="109"/>
      <c r="WH151" s="109"/>
      <c r="WI151" s="109"/>
      <c r="WJ151" s="109"/>
      <c r="WK151" s="109"/>
      <c r="WL151" s="109"/>
      <c r="WM151" s="109"/>
      <c r="WN151" s="109"/>
      <c r="WO151" s="109"/>
      <c r="WP151" s="109"/>
      <c r="WQ151" s="111"/>
      <c r="WR151" s="112"/>
      <c r="WS151" s="112"/>
      <c r="WT151" s="138"/>
      <c r="WU151" s="138"/>
      <c r="WV151" s="115">
        <f t="shared" si="526"/>
        <v>0</v>
      </c>
      <c r="WY151" s="115">
        <f>VI151-BT151-DP151-FL151-HI151-JE151-LM151-NI151-PE151-RA151-SW151</f>
        <v>0</v>
      </c>
      <c r="WZ151" s="115">
        <f>VD151-BO151-DK151-FG151-HD151-IZ151-LH151-ND151-OZ151-QV151-SR151</f>
        <v>0</v>
      </c>
    </row>
    <row r="152" spans="1:624" s="116" customFormat="1" ht="13.5" hidden="1" x14ac:dyDescent="0.25">
      <c r="A152" s="444"/>
      <c r="B152" s="453" t="s">
        <v>237</v>
      </c>
      <c r="C152" s="415"/>
      <c r="D152" s="415"/>
      <c r="E152" s="415"/>
      <c r="F152" s="249"/>
      <c r="G152" s="334"/>
      <c r="H152" s="250">
        <f>BM152+DI152+FE152+HB152+IX152+LF152+NB152+OX152+QT152+SP152</f>
        <v>0</v>
      </c>
      <c r="I152" s="250">
        <f>BN152+DJ152+FF152+HC152+IY152+LG152+NC152+OY152+QU152+SQ152</f>
        <v>0</v>
      </c>
      <c r="J152" s="238">
        <f t="shared" si="907"/>
        <v>0</v>
      </c>
      <c r="K152" s="250">
        <f t="shared" si="908"/>
        <v>0</v>
      </c>
      <c r="L152" s="343"/>
      <c r="M152" s="343"/>
      <c r="N152" s="343"/>
      <c r="O152" s="343"/>
      <c r="P152" s="250">
        <f>BU152+DQ152+FM152+HJ152+JF152+LN152+NJ152+PF152+RB152+SX152</f>
        <v>0</v>
      </c>
      <c r="Q152" s="250">
        <f>BV152+DR152+FN152+HK152+JG152+LO152+NK152+PG152+RC152+SY152</f>
        <v>0</v>
      </c>
      <c r="R152" s="250">
        <f>BW152+DS152+FO152+HL152+JH152+LP152+NL152+PH152+RD152+SZ152</f>
        <v>0</v>
      </c>
      <c r="S152" s="238">
        <f t="shared" si="909"/>
        <v>0</v>
      </c>
      <c r="T152" s="250">
        <f>BY152+DU152+FQ152+HN152+JJ152+LR152+NN152+PJ152+RF152+TB152</f>
        <v>0</v>
      </c>
      <c r="U152" s="250">
        <f>BZ152+DV152+FR152+HO152+JK152+LS152+NO152+PK152+RG152+TC152</f>
        <v>0</v>
      </c>
      <c r="V152" s="250">
        <f>CA152+DW152+FS152+HP152+JL152+LT152+NP152+PL152+RH152+TD152</f>
        <v>0</v>
      </c>
      <c r="W152" s="238">
        <f t="shared" si="910"/>
        <v>0</v>
      </c>
      <c r="X152" s="250">
        <f>CC152+DY152+FU152+HR152+JN152+LV152+NR152+PN152+RJ152+TF152</f>
        <v>0</v>
      </c>
      <c r="Y152" s="250">
        <f>CD152+DZ152+FV152+HS152+JO152+LW152+NS152+PO152+RK152+TG152</f>
        <v>0</v>
      </c>
      <c r="Z152" s="250">
        <f>CE152+EA152+FW152+HT152+JP152+LX152+NT152+PP152+RL152+TH152</f>
        <v>0</v>
      </c>
      <c r="AA152" s="238">
        <f t="shared" si="911"/>
        <v>0</v>
      </c>
      <c r="AB152" s="250">
        <f>CG152+EC152+FY152+HV152+JR152+LZ152+NV152+PR152+RN152+TJ152</f>
        <v>0</v>
      </c>
      <c r="AC152" s="250">
        <f>CH152+ED152+FZ152+HW152+JS152+MA152+NW152+PS152+RO152+TK152</f>
        <v>0</v>
      </c>
      <c r="AD152" s="250">
        <f>CI152+EE152+GA152+HX152+JT152+MB152+NX152+PT152+RP152+TL152</f>
        <v>0</v>
      </c>
      <c r="AE152" s="250">
        <f t="shared" si="912"/>
        <v>0</v>
      </c>
      <c r="AF152" s="238">
        <f>SUM(AE152,AA152,W152,S152)</f>
        <v>0</v>
      </c>
      <c r="AG152" s="250">
        <f>CL152+EH152+GD152+IA152+JW152+ME152+OA152+PW152+RS152+TO152</f>
        <v>0</v>
      </c>
      <c r="AH152" s="250">
        <f>CM152+EI152+GE152+IB152+JZ152+MF152+OB152+PX152+RT152+TP152</f>
        <v>0</v>
      </c>
      <c r="AI152" s="250">
        <f>CN152+EJ152+GF152+IC152+KA152+MG152+OC152+PY152+RU152+TQ152</f>
        <v>0</v>
      </c>
      <c r="AJ152" s="238">
        <f t="shared" si="913"/>
        <v>0</v>
      </c>
      <c r="AK152" s="250">
        <f>CP152+EL152+GH152+IE152+KC152+MI152+OE152+QA152+RW152+TS152</f>
        <v>0</v>
      </c>
      <c r="AL152" s="250">
        <f>CQ152+EM152+GI152+IF152+KD152+MJ152+OF152+QB152+RX152+TT152</f>
        <v>0</v>
      </c>
      <c r="AM152" s="250">
        <f>CR152+EN152+GJ152+IG152+KE152+MK152+OG152+QC152+RY152+TU152</f>
        <v>0</v>
      </c>
      <c r="AN152" s="238">
        <f t="shared" si="914"/>
        <v>0</v>
      </c>
      <c r="AO152" s="250">
        <f>CT152+EP152+GL152+II152+KG152+MM152+OI152+QE152+SA152+TW152</f>
        <v>0</v>
      </c>
      <c r="AP152" s="250">
        <f>CU152+EQ152+GM152+IJ152+KH152+MN152+OJ152+QF152+SB152+TX152</f>
        <v>0</v>
      </c>
      <c r="AQ152" s="250">
        <f>CV152+ER152+GN152+IK152+KI152+MO152+OK152+QG152+SC152+TY152</f>
        <v>0</v>
      </c>
      <c r="AR152" s="238">
        <f t="shared" si="915"/>
        <v>0</v>
      </c>
      <c r="AS152" s="250">
        <f>CX152+ET152+GP152+IM152+KK152+MQ152+OM152+QI152+SE152+UA152</f>
        <v>0</v>
      </c>
      <c r="AT152" s="250">
        <f>CY152+EU152+GQ152+IN152+KL152+MR152+ON152+QJ152+SF152+UB152</f>
        <v>0</v>
      </c>
      <c r="AU152" s="250">
        <f>CZ152+EV152+GR152+IO152+KM152+MS152+OO152+QK152+SG152+UC152</f>
        <v>0</v>
      </c>
      <c r="AV152" s="238">
        <f t="shared" si="916"/>
        <v>0</v>
      </c>
      <c r="AW152" s="238">
        <f t="shared" si="917"/>
        <v>0</v>
      </c>
      <c r="AX152" s="250">
        <f t="shared" si="918"/>
        <v>0</v>
      </c>
      <c r="AY152" s="238">
        <f t="shared" si="919"/>
        <v>0</v>
      </c>
      <c r="AZ152" s="238">
        <f>DE152+FA152+GW152+IT152+KR152+MX152+OT152+QP152+SL152+UH152</f>
        <v>0</v>
      </c>
      <c r="BA152" s="238">
        <f>DF152+FB152+GX152+IU152+KS152+MY152+OU152+QQ152+SM152+UI152</f>
        <v>0</v>
      </c>
      <c r="BB152" s="239">
        <f>CK152+EG152+GC152+HZ152+JV152+MD152+NZ152+PV152+RR152+TN152</f>
        <v>0</v>
      </c>
      <c r="BC152" s="239">
        <f t="shared" si="903"/>
        <v>0</v>
      </c>
      <c r="BD152" s="238">
        <f>AZ152-DE152-FA152-GW152-IT152-KR152-MX152-OT152-QP152-SL152-UH152</f>
        <v>0</v>
      </c>
      <c r="BE152" s="240"/>
      <c r="BF152" s="241">
        <f t="shared" si="898"/>
        <v>0</v>
      </c>
      <c r="BG152" s="241">
        <f t="shared" si="920"/>
        <v>0</v>
      </c>
      <c r="BH152" s="242"/>
      <c r="BI152" s="242"/>
      <c r="BJ152" s="241"/>
      <c r="BK152" s="344"/>
      <c r="BL152" s="251">
        <f>DI152+FE152+HB152+IX152+LF152+NB152+OX152+QT152+SP152</f>
        <v>0</v>
      </c>
      <c r="BM152" s="344"/>
      <c r="BN152" s="344"/>
      <c r="BO152" s="238">
        <f t="shared" si="921"/>
        <v>0</v>
      </c>
      <c r="BP152" s="251">
        <f t="shared" si="994"/>
        <v>0</v>
      </c>
      <c r="BQ152" s="251"/>
      <c r="BR152" s="251"/>
      <c r="BS152" s="251"/>
      <c r="BT152" s="241">
        <f t="shared" si="995"/>
        <v>0</v>
      </c>
      <c r="BU152" s="344"/>
      <c r="BV152" s="344"/>
      <c r="BW152" s="344"/>
      <c r="BX152" s="238">
        <f t="shared" si="922"/>
        <v>0</v>
      </c>
      <c r="BY152" s="344"/>
      <c r="BZ152" s="344"/>
      <c r="CA152" s="344"/>
      <c r="CB152" s="238">
        <f t="shared" si="923"/>
        <v>0</v>
      </c>
      <c r="CC152" s="344"/>
      <c r="CD152" s="344"/>
      <c r="CE152" s="344"/>
      <c r="CF152" s="345"/>
      <c r="CG152" s="344"/>
      <c r="CH152" s="344"/>
      <c r="CI152" s="344"/>
      <c r="CJ152" s="344"/>
      <c r="CK152" s="238">
        <f t="shared" si="924"/>
        <v>0</v>
      </c>
      <c r="CL152" s="344"/>
      <c r="CM152" s="344"/>
      <c r="CN152" s="344"/>
      <c r="CO152" s="238">
        <f t="shared" si="925"/>
        <v>0</v>
      </c>
      <c r="CP152" s="344"/>
      <c r="CQ152" s="344"/>
      <c r="CR152" s="344"/>
      <c r="CS152" s="238">
        <f t="shared" si="926"/>
        <v>0</v>
      </c>
      <c r="CT152" s="344"/>
      <c r="CU152" s="344"/>
      <c r="CV152" s="344"/>
      <c r="CW152" s="345"/>
      <c r="CX152" s="344"/>
      <c r="CY152" s="344"/>
      <c r="CZ152" s="344"/>
      <c r="DA152" s="344"/>
      <c r="DB152" s="238">
        <f t="shared" si="927"/>
        <v>0</v>
      </c>
      <c r="DC152" s="344"/>
      <c r="DD152" s="251">
        <f t="shared" si="928"/>
        <v>0</v>
      </c>
      <c r="DE152" s="242"/>
      <c r="DF152" s="242"/>
      <c r="DG152" s="243">
        <f t="shared" si="996"/>
        <v>0</v>
      </c>
      <c r="DH152" s="244"/>
      <c r="DI152" s="343"/>
      <c r="DJ152" s="343"/>
      <c r="DK152" s="250">
        <f t="shared" si="929"/>
        <v>0</v>
      </c>
      <c r="DL152" s="343"/>
      <c r="DM152" s="343"/>
      <c r="DN152" s="343"/>
      <c r="DO152" s="343"/>
      <c r="DP152" s="238">
        <f t="shared" si="930"/>
        <v>0</v>
      </c>
      <c r="DQ152" s="343"/>
      <c r="DR152" s="343"/>
      <c r="DS152" s="343"/>
      <c r="DT152" s="238">
        <f t="shared" si="931"/>
        <v>0</v>
      </c>
      <c r="DU152" s="343"/>
      <c r="DV152" s="343"/>
      <c r="DW152" s="343"/>
      <c r="DX152" s="238">
        <f t="shared" si="932"/>
        <v>0</v>
      </c>
      <c r="DY152" s="343"/>
      <c r="DZ152" s="343"/>
      <c r="EA152" s="343"/>
      <c r="EB152" s="345"/>
      <c r="EC152" s="343"/>
      <c r="ED152" s="343"/>
      <c r="EE152" s="343"/>
      <c r="EF152" s="343"/>
      <c r="EG152" s="259">
        <f t="shared" si="933"/>
        <v>0</v>
      </c>
      <c r="EH152" s="343"/>
      <c r="EI152" s="343"/>
      <c r="EJ152" s="343"/>
      <c r="EK152" s="343"/>
      <c r="EL152" s="343"/>
      <c r="EM152" s="343"/>
      <c r="EN152" s="343"/>
      <c r="EO152" s="343"/>
      <c r="EP152" s="343"/>
      <c r="EQ152" s="343"/>
      <c r="ER152" s="343"/>
      <c r="ES152" s="343"/>
      <c r="ET152" s="343"/>
      <c r="EU152" s="343"/>
      <c r="EV152" s="343"/>
      <c r="EW152" s="343"/>
      <c r="EX152" s="354"/>
      <c r="EY152" s="343"/>
      <c r="EZ152" s="250">
        <f t="shared" si="934"/>
        <v>0</v>
      </c>
      <c r="FA152" s="242"/>
      <c r="FB152" s="242"/>
      <c r="FC152" s="246">
        <f t="shared" si="997"/>
        <v>0</v>
      </c>
      <c r="FD152" s="244"/>
      <c r="FE152" s="343"/>
      <c r="FF152" s="343"/>
      <c r="FG152" s="343"/>
      <c r="FH152" s="250">
        <f t="shared" si="935"/>
        <v>0</v>
      </c>
      <c r="FI152" s="250"/>
      <c r="FJ152" s="250"/>
      <c r="FK152" s="250"/>
      <c r="FL152" s="238">
        <f t="shared" si="936"/>
        <v>0</v>
      </c>
      <c r="FM152" s="343"/>
      <c r="FN152" s="343"/>
      <c r="FO152" s="343"/>
      <c r="FP152" s="238">
        <f t="shared" si="937"/>
        <v>0</v>
      </c>
      <c r="FQ152" s="343"/>
      <c r="FR152" s="343"/>
      <c r="FS152" s="343"/>
      <c r="FT152" s="238">
        <f t="shared" si="938"/>
        <v>0</v>
      </c>
      <c r="FU152" s="343"/>
      <c r="FV152" s="343"/>
      <c r="FW152" s="343"/>
      <c r="FX152" s="345"/>
      <c r="FY152" s="343"/>
      <c r="FZ152" s="343"/>
      <c r="GA152" s="343"/>
      <c r="GB152" s="343"/>
      <c r="GC152" s="259">
        <f t="shared" si="939"/>
        <v>0</v>
      </c>
      <c r="GD152" s="343"/>
      <c r="GE152" s="343"/>
      <c r="GF152" s="343"/>
      <c r="GG152" s="343"/>
      <c r="GH152" s="343"/>
      <c r="GI152" s="343"/>
      <c r="GJ152" s="343"/>
      <c r="GK152" s="343"/>
      <c r="GL152" s="343"/>
      <c r="GM152" s="343"/>
      <c r="GN152" s="343"/>
      <c r="GO152" s="343"/>
      <c r="GP152" s="343"/>
      <c r="GQ152" s="343"/>
      <c r="GR152" s="343"/>
      <c r="GS152" s="343"/>
      <c r="GT152" s="354"/>
      <c r="GU152" s="343"/>
      <c r="GV152" s="250">
        <f t="shared" si="940"/>
        <v>0</v>
      </c>
      <c r="GW152" s="242"/>
      <c r="GX152" s="242"/>
      <c r="GY152" s="246">
        <f t="shared" si="998"/>
        <v>0</v>
      </c>
      <c r="GZ152" s="244"/>
      <c r="HA152" s="244"/>
      <c r="HB152" s="343"/>
      <c r="HC152" s="343"/>
      <c r="HD152" s="343"/>
      <c r="HE152" s="343"/>
      <c r="HF152" s="343"/>
      <c r="HG152" s="343"/>
      <c r="HH152" s="238"/>
      <c r="HI152" s="345"/>
      <c r="HJ152" s="343"/>
      <c r="HK152" s="343"/>
      <c r="HL152" s="343"/>
      <c r="HM152" s="238">
        <f t="shared" si="941"/>
        <v>0</v>
      </c>
      <c r="HN152" s="343"/>
      <c r="HO152" s="343"/>
      <c r="HP152" s="343"/>
      <c r="HQ152" s="238">
        <f t="shared" si="942"/>
        <v>0</v>
      </c>
      <c r="HR152" s="343"/>
      <c r="HS152" s="343"/>
      <c r="HT152" s="343"/>
      <c r="HU152" s="345"/>
      <c r="HV152" s="343"/>
      <c r="HW152" s="343"/>
      <c r="HX152" s="343"/>
      <c r="HY152" s="343"/>
      <c r="HZ152" s="259">
        <f t="shared" si="943"/>
        <v>0</v>
      </c>
      <c r="IA152" s="343"/>
      <c r="IB152" s="343"/>
      <c r="IC152" s="343"/>
      <c r="ID152" s="343"/>
      <c r="IE152" s="343"/>
      <c r="IF152" s="343"/>
      <c r="IG152" s="343"/>
      <c r="IH152" s="343"/>
      <c r="II152" s="343"/>
      <c r="IJ152" s="343"/>
      <c r="IK152" s="343"/>
      <c r="IL152" s="343"/>
      <c r="IM152" s="343"/>
      <c r="IN152" s="343"/>
      <c r="IO152" s="343"/>
      <c r="IP152" s="343"/>
      <c r="IQ152" s="354"/>
      <c r="IR152" s="343"/>
      <c r="IS152" s="250">
        <f t="shared" si="944"/>
        <v>0</v>
      </c>
      <c r="IT152" s="242"/>
      <c r="IU152" s="242"/>
      <c r="IV152" s="246">
        <f t="shared" si="510"/>
        <v>0</v>
      </c>
      <c r="IW152" s="244"/>
      <c r="IX152" s="346"/>
      <c r="IY152" s="346"/>
      <c r="IZ152" s="247">
        <f t="shared" si="945"/>
        <v>0</v>
      </c>
      <c r="JA152" s="254">
        <f t="shared" si="946"/>
        <v>0</v>
      </c>
      <c r="JB152" s="254"/>
      <c r="JC152" s="254"/>
      <c r="JD152" s="254"/>
      <c r="JE152" s="247">
        <f t="shared" si="947"/>
        <v>0</v>
      </c>
      <c r="JF152" s="346"/>
      <c r="JG152" s="346"/>
      <c r="JH152" s="346"/>
      <c r="JI152" s="247">
        <f t="shared" si="948"/>
        <v>0</v>
      </c>
      <c r="JJ152" s="346"/>
      <c r="JK152" s="346"/>
      <c r="JL152" s="346"/>
      <c r="JM152" s="247">
        <f t="shared" si="949"/>
        <v>0</v>
      </c>
      <c r="JN152" s="346"/>
      <c r="JO152" s="346"/>
      <c r="JP152" s="346"/>
      <c r="JQ152" s="347"/>
      <c r="JR152" s="346"/>
      <c r="JS152" s="346"/>
      <c r="JT152" s="346"/>
      <c r="JU152" s="346"/>
      <c r="JV152" s="261">
        <f t="shared" si="950"/>
        <v>0</v>
      </c>
      <c r="JW152" s="563"/>
      <c r="JX152" s="592"/>
      <c r="JY152" s="593"/>
      <c r="JZ152" s="576"/>
      <c r="KA152" s="346"/>
      <c r="KB152" s="247">
        <f>SUM(JW152:KA152)</f>
        <v>0</v>
      </c>
      <c r="KC152" s="346"/>
      <c r="KD152" s="346"/>
      <c r="KE152" s="346"/>
      <c r="KF152" s="247">
        <f t="shared" si="951"/>
        <v>0</v>
      </c>
      <c r="KG152" s="346"/>
      <c r="KH152" s="346"/>
      <c r="KI152" s="346"/>
      <c r="KJ152" s="346"/>
      <c r="KK152" s="346"/>
      <c r="KL152" s="346"/>
      <c r="KM152" s="346"/>
      <c r="KN152" s="346"/>
      <c r="KO152" s="356"/>
      <c r="KP152" s="346"/>
      <c r="KQ152" s="254">
        <f>JE152-JV152</f>
        <v>0</v>
      </c>
      <c r="KR152" s="347"/>
      <c r="KS152" s="348"/>
      <c r="KT152" s="211">
        <f>JV152-KO152</f>
        <v>0</v>
      </c>
      <c r="KU152" s="211"/>
      <c r="KV152" s="211"/>
      <c r="KW152" s="211"/>
      <c r="KX152" s="211"/>
      <c r="KY152" s="211"/>
      <c r="KZ152" s="211"/>
      <c r="LA152" s="211"/>
      <c r="LB152" s="211"/>
      <c r="LC152" s="211"/>
      <c r="LD152" s="211"/>
      <c r="LF152" s="109"/>
      <c r="LG152" s="109"/>
      <c r="LH152" s="194">
        <f t="shared" si="952"/>
        <v>0</v>
      </c>
      <c r="LI152" s="193">
        <f t="shared" si="953"/>
        <v>0</v>
      </c>
      <c r="LJ152" s="193"/>
      <c r="LK152" s="193"/>
      <c r="LL152" s="193"/>
      <c r="LM152" s="194">
        <f t="shared" si="954"/>
        <v>0</v>
      </c>
      <c r="LN152" s="109"/>
      <c r="LO152" s="109"/>
      <c r="LP152" s="109"/>
      <c r="LQ152" s="194">
        <f t="shared" si="955"/>
        <v>0</v>
      </c>
      <c r="LR152" s="109"/>
      <c r="LS152" s="109"/>
      <c r="LT152" s="109"/>
      <c r="LU152" s="194">
        <f t="shared" si="956"/>
        <v>0</v>
      </c>
      <c r="LV152" s="109"/>
      <c r="LW152" s="109"/>
      <c r="LX152" s="109"/>
      <c r="LY152" s="139"/>
      <c r="LZ152" s="109"/>
      <c r="MA152" s="109"/>
      <c r="MB152" s="109"/>
      <c r="MC152" s="109"/>
      <c r="MD152" s="121">
        <f t="shared" si="957"/>
        <v>0</v>
      </c>
      <c r="ME152" s="109"/>
      <c r="MF152" s="109"/>
      <c r="MG152" s="109"/>
      <c r="MH152" s="194">
        <f t="shared" si="958"/>
        <v>0</v>
      </c>
      <c r="MI152" s="109"/>
      <c r="MJ152" s="109"/>
      <c r="MK152" s="109"/>
      <c r="ML152" s="194">
        <f t="shared" si="959"/>
        <v>0</v>
      </c>
      <c r="MM152" s="109"/>
      <c r="MN152" s="109"/>
      <c r="MO152" s="109"/>
      <c r="MP152" s="139"/>
      <c r="MQ152" s="109"/>
      <c r="MR152" s="109"/>
      <c r="MS152" s="109"/>
      <c r="MT152" s="109"/>
      <c r="MU152" s="121">
        <f t="shared" si="960"/>
        <v>0</v>
      </c>
      <c r="MV152" s="109"/>
      <c r="MW152" s="193">
        <f t="shared" si="961"/>
        <v>0</v>
      </c>
      <c r="MX152" s="138"/>
      <c r="MY152" s="138"/>
      <c r="MZ152" s="115">
        <f t="shared" si="999"/>
        <v>0</v>
      </c>
      <c r="NB152" s="109"/>
      <c r="NC152" s="109"/>
      <c r="ND152" s="109"/>
      <c r="NE152" s="109"/>
      <c r="NF152" s="109"/>
      <c r="NG152" s="109"/>
      <c r="NH152" s="109"/>
      <c r="NI152" s="109"/>
      <c r="NJ152" s="109"/>
      <c r="NK152" s="109"/>
      <c r="NL152" s="109"/>
      <c r="NM152" s="194">
        <f t="shared" si="962"/>
        <v>0</v>
      </c>
      <c r="NN152" s="109"/>
      <c r="NO152" s="109"/>
      <c r="NP152" s="109"/>
      <c r="NQ152" s="194">
        <f t="shared" si="963"/>
        <v>0</v>
      </c>
      <c r="NR152" s="109"/>
      <c r="NS152" s="109"/>
      <c r="NT152" s="109"/>
      <c r="NU152" s="139"/>
      <c r="NV152" s="109"/>
      <c r="NW152" s="109"/>
      <c r="NX152" s="109"/>
      <c r="NY152" s="109"/>
      <c r="NZ152" s="121">
        <f t="shared" si="964"/>
        <v>0</v>
      </c>
      <c r="OA152" s="109"/>
      <c r="OB152" s="109"/>
      <c r="OC152" s="109"/>
      <c r="OD152" s="109"/>
      <c r="OE152" s="109"/>
      <c r="OF152" s="109"/>
      <c r="OG152" s="109"/>
      <c r="OH152" s="109"/>
      <c r="OI152" s="109"/>
      <c r="OJ152" s="109"/>
      <c r="OK152" s="109"/>
      <c r="OL152" s="109"/>
      <c r="OM152" s="109"/>
      <c r="ON152" s="109"/>
      <c r="OO152" s="109"/>
      <c r="OP152" s="109"/>
      <c r="OQ152" s="111"/>
      <c r="OR152" s="109"/>
      <c r="OS152" s="193">
        <f t="shared" si="965"/>
        <v>0</v>
      </c>
      <c r="OT152" s="138"/>
      <c r="OU152" s="138"/>
      <c r="OV152" s="115">
        <f t="shared" si="515"/>
        <v>0</v>
      </c>
      <c r="OX152" s="109"/>
      <c r="OY152" s="109"/>
      <c r="OZ152" s="109"/>
      <c r="PA152" s="109"/>
      <c r="PB152" s="109"/>
      <c r="PC152" s="109"/>
      <c r="PD152" s="109"/>
      <c r="PE152" s="109"/>
      <c r="PF152" s="109"/>
      <c r="PG152" s="109"/>
      <c r="PH152" s="109"/>
      <c r="PI152" s="194">
        <f t="shared" si="966"/>
        <v>0</v>
      </c>
      <c r="PJ152" s="109"/>
      <c r="PK152" s="109"/>
      <c r="PL152" s="109"/>
      <c r="PM152" s="194">
        <f t="shared" si="967"/>
        <v>0</v>
      </c>
      <c r="PN152" s="109"/>
      <c r="PO152" s="109"/>
      <c r="PP152" s="109"/>
      <c r="PQ152" s="139"/>
      <c r="PR152" s="109"/>
      <c r="PS152" s="109"/>
      <c r="PT152" s="109"/>
      <c r="PU152" s="109"/>
      <c r="PV152" s="121">
        <f t="shared" si="968"/>
        <v>0</v>
      </c>
      <c r="PW152" s="109"/>
      <c r="PX152" s="109"/>
      <c r="PY152" s="109"/>
      <c r="PZ152" s="194">
        <f t="shared" si="969"/>
        <v>0</v>
      </c>
      <c r="QA152" s="109"/>
      <c r="QB152" s="109"/>
      <c r="QC152" s="109"/>
      <c r="QD152" s="194">
        <f t="shared" si="970"/>
        <v>0</v>
      </c>
      <c r="QE152" s="109"/>
      <c r="QF152" s="109"/>
      <c r="QG152" s="109"/>
      <c r="QH152" s="109"/>
      <c r="QI152" s="109"/>
      <c r="QJ152" s="109"/>
      <c r="QK152" s="109"/>
      <c r="QL152" s="109"/>
      <c r="QM152" s="111"/>
      <c r="QN152" s="109"/>
      <c r="QO152" s="193">
        <f t="shared" si="971"/>
        <v>0</v>
      </c>
      <c r="QP152" s="138"/>
      <c r="QQ152" s="138"/>
      <c r="QR152" s="115">
        <f t="shared" si="1000"/>
        <v>0</v>
      </c>
      <c r="QT152" s="109"/>
      <c r="QU152" s="109"/>
      <c r="QV152" s="194">
        <f t="shared" si="972"/>
        <v>0</v>
      </c>
      <c r="QW152" s="193">
        <f t="shared" si="973"/>
        <v>0</v>
      </c>
      <c r="QX152" s="193"/>
      <c r="QY152" s="193"/>
      <c r="QZ152" s="193"/>
      <c r="RA152" s="194">
        <f t="shared" si="974"/>
        <v>0</v>
      </c>
      <c r="RB152" s="109"/>
      <c r="RC152" s="109"/>
      <c r="RD152" s="109"/>
      <c r="RE152" s="194">
        <f t="shared" si="975"/>
        <v>0</v>
      </c>
      <c r="RF152" s="109"/>
      <c r="RG152" s="109"/>
      <c r="RH152" s="109"/>
      <c r="RI152" s="194">
        <f t="shared" si="976"/>
        <v>0</v>
      </c>
      <c r="RJ152" s="109"/>
      <c r="RK152" s="109"/>
      <c r="RL152" s="109"/>
      <c r="RM152" s="139"/>
      <c r="RN152" s="109"/>
      <c r="RO152" s="109"/>
      <c r="RP152" s="109"/>
      <c r="RQ152" s="109"/>
      <c r="RR152" s="121">
        <f t="shared" si="977"/>
        <v>0</v>
      </c>
      <c r="RS152" s="109"/>
      <c r="RT152" s="109"/>
      <c r="RU152" s="109"/>
      <c r="RV152" s="194">
        <f t="shared" si="978"/>
        <v>0</v>
      </c>
      <c r="RW152" s="109"/>
      <c r="RX152" s="109"/>
      <c r="RY152" s="109"/>
      <c r="RZ152" s="194">
        <f t="shared" si="979"/>
        <v>0</v>
      </c>
      <c r="SA152" s="109"/>
      <c r="SB152" s="109"/>
      <c r="SC152" s="109"/>
      <c r="SD152" s="109"/>
      <c r="SE152" s="109"/>
      <c r="SF152" s="109"/>
      <c r="SG152" s="109"/>
      <c r="SH152" s="109"/>
      <c r="SI152" s="111"/>
      <c r="SJ152" s="109"/>
      <c r="SK152" s="193">
        <f t="shared" si="980"/>
        <v>0</v>
      </c>
      <c r="SL152" s="138"/>
      <c r="SM152" s="138"/>
      <c r="SN152" s="115">
        <f t="shared" si="1001"/>
        <v>0</v>
      </c>
      <c r="SP152" s="109"/>
      <c r="SQ152" s="109"/>
      <c r="SR152" s="194">
        <f t="shared" si="981"/>
        <v>0</v>
      </c>
      <c r="SS152" s="193">
        <f t="shared" si="982"/>
        <v>0</v>
      </c>
      <c r="ST152" s="193"/>
      <c r="SU152" s="193"/>
      <c r="SV152" s="193"/>
      <c r="SW152" s="194">
        <f t="shared" si="983"/>
        <v>0</v>
      </c>
      <c r="SX152" s="109"/>
      <c r="SY152" s="109"/>
      <c r="SZ152" s="109"/>
      <c r="TA152" s="194">
        <f t="shared" si="984"/>
        <v>0</v>
      </c>
      <c r="TB152" s="109"/>
      <c r="TC152" s="109"/>
      <c r="TD152" s="109"/>
      <c r="TE152" s="194">
        <f t="shared" si="985"/>
        <v>0</v>
      </c>
      <c r="TF152" s="109"/>
      <c r="TG152" s="109"/>
      <c r="TH152" s="109"/>
      <c r="TI152" s="139"/>
      <c r="TJ152" s="109"/>
      <c r="TK152" s="109"/>
      <c r="TL152" s="109"/>
      <c r="TM152" s="109"/>
      <c r="TN152" s="121">
        <f t="shared" si="986"/>
        <v>0</v>
      </c>
      <c r="TO152" s="109"/>
      <c r="TP152" s="109"/>
      <c r="TQ152" s="109"/>
      <c r="TR152" s="109"/>
      <c r="TS152" s="109"/>
      <c r="TT152" s="109"/>
      <c r="TU152" s="109"/>
      <c r="TV152" s="109"/>
      <c r="TW152" s="109"/>
      <c r="TX152" s="109"/>
      <c r="TY152" s="109"/>
      <c r="TZ152" s="109"/>
      <c r="UA152" s="109"/>
      <c r="UB152" s="109"/>
      <c r="UC152" s="109"/>
      <c r="UD152" s="109"/>
      <c r="UE152" s="111"/>
      <c r="UF152" s="109"/>
      <c r="UG152" s="193">
        <f t="shared" si="987"/>
        <v>0</v>
      </c>
      <c r="UH152" s="138"/>
      <c r="UI152" s="138"/>
      <c r="UJ152" s="138"/>
      <c r="UK152" s="115">
        <f t="shared" si="1002"/>
        <v>0</v>
      </c>
      <c r="UL152" s="115">
        <f>CK152+EG152+GC152+HZ152+JV152+MD152+NZ152+PV152+RR152+TN152</f>
        <v>0</v>
      </c>
      <c r="UM152" s="115">
        <f>UL152-AF152</f>
        <v>0</v>
      </c>
      <c r="UN152" s="115">
        <f>DB152+EX152+GT152+IQ152+KO152+MU152+OQ152+QM152+SI152+UE152</f>
        <v>0</v>
      </c>
      <c r="UO152" s="115">
        <f>UN152-AW152</f>
        <v>0</v>
      </c>
      <c r="UP152" s="115"/>
      <c r="UQ152" s="115"/>
      <c r="UR152" s="115">
        <f>BU152+DQ152+FM152+HJ152+JF152+LN152+NJ152+PF152+RB152+SX152</f>
        <v>0</v>
      </c>
      <c r="US152" s="115">
        <f>UR152-P152</f>
        <v>0</v>
      </c>
      <c r="UT152" s="115"/>
      <c r="UU152" s="115"/>
      <c r="UV152" s="115"/>
      <c r="UW152" s="115"/>
      <c r="UX152" s="115"/>
      <c r="UY152" s="115"/>
      <c r="UZ152" s="115"/>
      <c r="VA152" s="115"/>
      <c r="VB152" s="193">
        <f>BM152+DI152+FE152+HB152+IX152+LF152+NB152+OX152+QT152+SP152</f>
        <v>0</v>
      </c>
      <c r="VC152" s="193">
        <f>BN152+DJ152+FF152+HC152+IY152+LG152+NC152+OY152+QU152+SQ152</f>
        <v>0</v>
      </c>
      <c r="VD152" s="194">
        <f t="shared" si="988"/>
        <v>0</v>
      </c>
      <c r="VE152" s="193">
        <f t="shared" si="989"/>
        <v>0</v>
      </c>
      <c r="VF152" s="193"/>
      <c r="VG152" s="193"/>
      <c r="VH152" s="193"/>
      <c r="VI152" s="194">
        <f t="shared" si="990"/>
        <v>0</v>
      </c>
      <c r="VJ152" s="109"/>
      <c r="VK152" s="109"/>
      <c r="VL152" s="109"/>
      <c r="VM152" s="194">
        <f t="shared" si="991"/>
        <v>0</v>
      </c>
      <c r="VN152" s="109"/>
      <c r="VO152" s="109"/>
      <c r="VP152" s="109"/>
      <c r="VQ152" s="194">
        <f t="shared" si="992"/>
        <v>0</v>
      </c>
      <c r="VR152" s="109"/>
      <c r="VS152" s="109"/>
      <c r="VT152" s="109"/>
      <c r="VU152" s="139"/>
      <c r="VV152" s="109"/>
      <c r="VW152" s="109"/>
      <c r="VX152" s="109"/>
      <c r="VY152" s="109"/>
      <c r="VZ152" s="121">
        <f t="shared" si="993"/>
        <v>0</v>
      </c>
      <c r="WA152" s="109"/>
      <c r="WB152" s="109"/>
      <c r="WC152" s="109"/>
      <c r="WD152" s="109"/>
      <c r="WE152" s="109"/>
      <c r="WF152" s="109"/>
      <c r="WG152" s="109"/>
      <c r="WH152" s="109"/>
      <c r="WI152" s="109"/>
      <c r="WJ152" s="109"/>
      <c r="WK152" s="109"/>
      <c r="WL152" s="109"/>
      <c r="WM152" s="109"/>
      <c r="WN152" s="109"/>
      <c r="WO152" s="109"/>
      <c r="WP152" s="109"/>
      <c r="WQ152" s="111"/>
      <c r="WR152" s="112"/>
      <c r="WS152" s="112"/>
      <c r="WT152" s="138"/>
      <c r="WU152" s="138"/>
      <c r="WV152" s="115">
        <f t="shared" si="526"/>
        <v>0</v>
      </c>
      <c r="WY152" s="115">
        <f>VI152-BT152-DP152-FL152-HI152-JE152-LM152-NI152-PE152-RA152-SW152</f>
        <v>0</v>
      </c>
      <c r="WZ152" s="115">
        <f>VD152-BO152-DK152-FG152-HD152-IZ152-LH152-ND152-OZ152-QV152-SR152</f>
        <v>0</v>
      </c>
    </row>
    <row r="153" spans="1:624" s="116" customFormat="1" ht="13.5" hidden="1" x14ac:dyDescent="0.25">
      <c r="A153" s="444"/>
      <c r="B153" s="415"/>
      <c r="C153" s="415"/>
      <c r="D153" s="415"/>
      <c r="E153" s="415"/>
      <c r="F153" s="249"/>
      <c r="G153" s="334"/>
      <c r="H153" s="343"/>
      <c r="I153" s="343"/>
      <c r="J153" s="343"/>
      <c r="K153" s="343"/>
      <c r="L153" s="343"/>
      <c r="M153" s="343"/>
      <c r="N153" s="343"/>
      <c r="O153" s="343"/>
      <c r="P153" s="250">
        <f>BU153+DQ153+FM153+HJ153+JF153+LN153+NJ153+PF153+RB153+SX153</f>
        <v>0</v>
      </c>
      <c r="Q153" s="250">
        <f>BV153+DR153+FN153+HK153+JG153+LO153+NK153+PG153+RC153+SY153</f>
        <v>0</v>
      </c>
      <c r="R153" s="250">
        <f>BW153+DS153+FO153+HL153+JH153+LP153+NL153+PH153+RD153+SZ153</f>
        <v>0</v>
      </c>
      <c r="S153" s="238">
        <f t="shared" si="909"/>
        <v>0</v>
      </c>
      <c r="T153" s="250">
        <f>BY153+DU153+FQ153+HN153+JJ153+LR153+NN153+PJ153+RF153+TB153</f>
        <v>0</v>
      </c>
      <c r="U153" s="250">
        <f>BZ153+DV153+FR153+HO153+JK153+LS153+NO153+PK153+RG153+TC153</f>
        <v>0</v>
      </c>
      <c r="V153" s="250">
        <f>CA153+DW153+FS153+HP153+JL153+LT153+NP153+PL153+RH153+TD153</f>
        <v>0</v>
      </c>
      <c r="W153" s="238">
        <f t="shared" si="910"/>
        <v>0</v>
      </c>
      <c r="X153" s="250">
        <f>CC153+DY153+FU153+HR153+JN153+LV153+NR153+PN153+RJ153+TF153</f>
        <v>0</v>
      </c>
      <c r="Y153" s="250">
        <f>CD153+DZ153+FV153+HS153+JO153+LW153+NS153+PO153+RK153+TG153</f>
        <v>0</v>
      </c>
      <c r="Z153" s="250">
        <f>CE153+EA153+FW153+HT153+JP153+LX153+NT153+PP153+RL153+TH153</f>
        <v>0</v>
      </c>
      <c r="AA153" s="238">
        <f t="shared" si="911"/>
        <v>0</v>
      </c>
      <c r="AB153" s="250">
        <f>CG153+EC153+FY153+HV153+JR153+LZ153+NV153+PR153+RN153+TJ153</f>
        <v>0</v>
      </c>
      <c r="AC153" s="250">
        <f>CH153+ED153+FZ153+HW153+JS153+MA153+NW153+PS153+RO153+TK153</f>
        <v>0</v>
      </c>
      <c r="AD153" s="250">
        <f>CI153+EE153+GA153+HX153+JT153+MB153+NX153+PT153+RP153+TL153</f>
        <v>0</v>
      </c>
      <c r="AE153" s="250">
        <f t="shared" si="912"/>
        <v>0</v>
      </c>
      <c r="AF153" s="238">
        <f>SUM(AE153,AA153,W153,S153)</f>
        <v>0</v>
      </c>
      <c r="AG153" s="250">
        <f>CL153+EH153+GD153+IA153+JW153+ME153+OA153+PW153+RS153+TO153</f>
        <v>0</v>
      </c>
      <c r="AH153" s="250">
        <f>CM153+EI153+GE153+IB153+JZ153+MF153+OB153+PX153+RT153+TP153</f>
        <v>0</v>
      </c>
      <c r="AI153" s="250">
        <f>CN153+EJ153+GF153+IC153+KA153+MG153+OC153+PY153+RU153+TQ153</f>
        <v>0</v>
      </c>
      <c r="AJ153" s="238">
        <f t="shared" si="913"/>
        <v>0</v>
      </c>
      <c r="AK153" s="250">
        <f>CP153+EL153+GH153+IE153+KC153+MI153+OE153+QA153+RW153+TS153</f>
        <v>0</v>
      </c>
      <c r="AL153" s="250">
        <f>CQ153+EM153+GI153+IF153+KD153+MJ153+OF153+QB153+RX153+TT153</f>
        <v>0</v>
      </c>
      <c r="AM153" s="250">
        <f>CR153+EN153+GJ153+IG153+KE153+MK153+OG153+QC153+RY153+TU153</f>
        <v>0</v>
      </c>
      <c r="AN153" s="238">
        <f t="shared" si="914"/>
        <v>0</v>
      </c>
      <c r="AO153" s="250">
        <f>CT153+EP153+GL153+II153+KG153+MM153+OI153+QE153+SA153+TW153</f>
        <v>0</v>
      </c>
      <c r="AP153" s="250">
        <f>CU153+EQ153+GM153+IJ153+KH153+MN153+OJ153+QF153+SB153+TX153</f>
        <v>0</v>
      </c>
      <c r="AQ153" s="250">
        <f>CV153+ER153+GN153+IK153+KI153+MO153+OK153+QG153+SC153+TY153</f>
        <v>0</v>
      </c>
      <c r="AR153" s="238">
        <f t="shared" si="915"/>
        <v>0</v>
      </c>
      <c r="AS153" s="250">
        <f>CX153+ET153+GP153+IM153+KK153+MQ153+OM153+QI153+SE153+UA153</f>
        <v>0</v>
      </c>
      <c r="AT153" s="250">
        <f>CY153+EU153+GQ153+IN153+KL153+MR153+ON153+QJ153+SF153+UB153</f>
        <v>0</v>
      </c>
      <c r="AU153" s="250">
        <f>CZ153+EV153+GR153+IO153+KM153+MS153+OO153+QK153+SG153+UC153</f>
        <v>0</v>
      </c>
      <c r="AV153" s="238">
        <f t="shared" si="916"/>
        <v>0</v>
      </c>
      <c r="AW153" s="238">
        <f t="shared" si="917"/>
        <v>0</v>
      </c>
      <c r="AX153" s="250">
        <f t="shared" si="918"/>
        <v>0</v>
      </c>
      <c r="AY153" s="238">
        <f t="shared" si="919"/>
        <v>0</v>
      </c>
      <c r="AZ153" s="238">
        <f>DE153+FA153+GW153+IT153+KR153+MX153+OT153+QP153+SL153+UH153</f>
        <v>0</v>
      </c>
      <c r="BA153" s="238">
        <f>DF153+FB153+GX153+IU153+KS153+MY153+OU153+QQ153+SM153+UI153</f>
        <v>0</v>
      </c>
      <c r="BB153" s="239">
        <f>CK153+EG153+GC153+HZ153+JV153+MD153+NZ153+PV153+RR153+TN153</f>
        <v>0</v>
      </c>
      <c r="BC153" s="239">
        <f t="shared" si="903"/>
        <v>0</v>
      </c>
      <c r="BD153" s="238">
        <f>AZ153-DE153-FA153-GW153-IT153-KR153-MX153-OT153-QP153-SL153-UH153</f>
        <v>0</v>
      </c>
      <c r="BE153" s="240"/>
      <c r="BF153" s="241">
        <f t="shared" si="898"/>
        <v>0</v>
      </c>
      <c r="BG153" s="242"/>
      <c r="BH153" s="242"/>
      <c r="BI153" s="242"/>
      <c r="BJ153" s="241"/>
      <c r="BK153" s="344"/>
      <c r="BL153" s="251">
        <f>DI153+FE153+HB153+IX153+LF153+NB153+OX153+QT153+SP153</f>
        <v>0</v>
      </c>
      <c r="BM153" s="344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238">
        <f t="shared" si="922"/>
        <v>0</v>
      </c>
      <c r="BY153" s="344"/>
      <c r="BZ153" s="344"/>
      <c r="CA153" s="344"/>
      <c r="CB153" s="238">
        <f t="shared" si="923"/>
        <v>0</v>
      </c>
      <c r="CC153" s="344"/>
      <c r="CD153" s="344"/>
      <c r="CE153" s="344"/>
      <c r="CF153" s="345"/>
      <c r="CG153" s="344"/>
      <c r="CH153" s="344"/>
      <c r="CI153" s="344"/>
      <c r="CJ153" s="344"/>
      <c r="CK153" s="344"/>
      <c r="CL153" s="344"/>
      <c r="CM153" s="344"/>
      <c r="CN153" s="344"/>
      <c r="CO153" s="238">
        <f t="shared" si="925"/>
        <v>0</v>
      </c>
      <c r="CP153" s="344"/>
      <c r="CQ153" s="344"/>
      <c r="CR153" s="344"/>
      <c r="CS153" s="238">
        <f t="shared" si="926"/>
        <v>0</v>
      </c>
      <c r="CT153" s="344"/>
      <c r="CU153" s="344"/>
      <c r="CV153" s="344"/>
      <c r="CW153" s="345"/>
      <c r="CX153" s="344"/>
      <c r="CY153" s="344"/>
      <c r="CZ153" s="344"/>
      <c r="DA153" s="344"/>
      <c r="DB153" s="344"/>
      <c r="DC153" s="344"/>
      <c r="DD153" s="344"/>
      <c r="DE153" s="242"/>
      <c r="DF153" s="242"/>
      <c r="DG153" s="243">
        <f t="shared" si="996"/>
        <v>0</v>
      </c>
      <c r="DH153" s="244"/>
      <c r="DI153" s="343"/>
      <c r="DJ153" s="343"/>
      <c r="DK153" s="250">
        <f t="shared" si="929"/>
        <v>0</v>
      </c>
      <c r="DL153" s="343"/>
      <c r="DM153" s="343"/>
      <c r="DN153" s="343"/>
      <c r="DO153" s="343"/>
      <c r="DP153" s="238">
        <f t="shared" si="930"/>
        <v>0</v>
      </c>
      <c r="DQ153" s="343"/>
      <c r="DR153" s="343"/>
      <c r="DS153" s="343"/>
      <c r="DT153" s="238">
        <f t="shared" si="931"/>
        <v>0</v>
      </c>
      <c r="DU153" s="343"/>
      <c r="DV153" s="343"/>
      <c r="DW153" s="343"/>
      <c r="DX153" s="238">
        <f t="shared" si="932"/>
        <v>0</v>
      </c>
      <c r="DY153" s="343"/>
      <c r="DZ153" s="343"/>
      <c r="EA153" s="343"/>
      <c r="EB153" s="345"/>
      <c r="EC153" s="343"/>
      <c r="ED153" s="343"/>
      <c r="EE153" s="343"/>
      <c r="EF153" s="343"/>
      <c r="EG153" s="353"/>
      <c r="EH153" s="343"/>
      <c r="EI153" s="343"/>
      <c r="EJ153" s="343"/>
      <c r="EK153" s="343"/>
      <c r="EL153" s="343"/>
      <c r="EM153" s="343"/>
      <c r="EN153" s="343"/>
      <c r="EO153" s="343"/>
      <c r="EP153" s="343"/>
      <c r="EQ153" s="343"/>
      <c r="ER153" s="343"/>
      <c r="ES153" s="343"/>
      <c r="ET153" s="343"/>
      <c r="EU153" s="343"/>
      <c r="EV153" s="343"/>
      <c r="EW153" s="343"/>
      <c r="EX153" s="354"/>
      <c r="EY153" s="343"/>
      <c r="EZ153" s="343"/>
      <c r="FA153" s="242"/>
      <c r="FB153" s="242"/>
      <c r="FC153" s="246">
        <f t="shared" si="997"/>
        <v>0</v>
      </c>
      <c r="FD153" s="244"/>
      <c r="FE153" s="343"/>
      <c r="FF153" s="343"/>
      <c r="FG153" s="343"/>
      <c r="FH153" s="250">
        <f t="shared" si="935"/>
        <v>0</v>
      </c>
      <c r="FI153" s="250"/>
      <c r="FJ153" s="250"/>
      <c r="FK153" s="250"/>
      <c r="FL153" s="238">
        <f t="shared" si="936"/>
        <v>0</v>
      </c>
      <c r="FM153" s="343"/>
      <c r="FN153" s="343"/>
      <c r="FO153" s="343"/>
      <c r="FP153" s="238">
        <f t="shared" si="937"/>
        <v>0</v>
      </c>
      <c r="FQ153" s="343"/>
      <c r="FR153" s="343"/>
      <c r="FS153" s="343"/>
      <c r="FT153" s="238">
        <f t="shared" si="938"/>
        <v>0</v>
      </c>
      <c r="FU153" s="343"/>
      <c r="FV153" s="343"/>
      <c r="FW153" s="343"/>
      <c r="FX153" s="345"/>
      <c r="FY153" s="343"/>
      <c r="FZ153" s="343"/>
      <c r="GA153" s="343"/>
      <c r="GB153" s="343"/>
      <c r="GC153" s="353"/>
      <c r="GD153" s="343"/>
      <c r="GE153" s="343"/>
      <c r="GF153" s="343"/>
      <c r="GG153" s="343"/>
      <c r="GH153" s="343"/>
      <c r="GI153" s="343"/>
      <c r="GJ153" s="343"/>
      <c r="GK153" s="343"/>
      <c r="GL153" s="343"/>
      <c r="GM153" s="343"/>
      <c r="GN153" s="343"/>
      <c r="GO153" s="343"/>
      <c r="GP153" s="343"/>
      <c r="GQ153" s="343"/>
      <c r="GR153" s="343"/>
      <c r="GS153" s="343"/>
      <c r="GT153" s="354"/>
      <c r="GU153" s="343"/>
      <c r="GV153" s="343"/>
      <c r="GW153" s="242"/>
      <c r="GX153" s="242"/>
      <c r="GY153" s="246">
        <f t="shared" si="998"/>
        <v>0</v>
      </c>
      <c r="GZ153" s="244"/>
      <c r="HA153" s="244"/>
      <c r="HB153" s="343"/>
      <c r="HC153" s="343"/>
      <c r="HD153" s="343"/>
      <c r="HE153" s="343"/>
      <c r="HF153" s="343"/>
      <c r="HG153" s="343"/>
      <c r="HH153" s="343"/>
      <c r="HI153" s="343"/>
      <c r="HJ153" s="343"/>
      <c r="HK153" s="343"/>
      <c r="HL153" s="343"/>
      <c r="HM153" s="238">
        <f t="shared" si="941"/>
        <v>0</v>
      </c>
      <c r="HN153" s="343"/>
      <c r="HO153" s="343"/>
      <c r="HP153" s="343"/>
      <c r="HQ153" s="238">
        <f t="shared" si="942"/>
        <v>0</v>
      </c>
      <c r="HR153" s="343"/>
      <c r="HS153" s="343"/>
      <c r="HT153" s="343"/>
      <c r="HU153" s="345"/>
      <c r="HV153" s="343"/>
      <c r="HW153" s="343"/>
      <c r="HX153" s="343"/>
      <c r="HY153" s="343"/>
      <c r="HZ153" s="353"/>
      <c r="IA153" s="343"/>
      <c r="IB153" s="343"/>
      <c r="IC153" s="343"/>
      <c r="ID153" s="343"/>
      <c r="IE153" s="343"/>
      <c r="IF153" s="343"/>
      <c r="IG153" s="343"/>
      <c r="IH153" s="343"/>
      <c r="II153" s="343"/>
      <c r="IJ153" s="343"/>
      <c r="IK153" s="343"/>
      <c r="IL153" s="343"/>
      <c r="IM153" s="343"/>
      <c r="IN153" s="343"/>
      <c r="IO153" s="343"/>
      <c r="IP153" s="343"/>
      <c r="IQ153" s="354"/>
      <c r="IR153" s="343"/>
      <c r="IS153" s="250">
        <f t="shared" si="944"/>
        <v>0</v>
      </c>
      <c r="IT153" s="242"/>
      <c r="IU153" s="242"/>
      <c r="IV153" s="246">
        <f t="shared" si="510"/>
        <v>0</v>
      </c>
      <c r="IW153" s="244"/>
      <c r="IX153" s="346"/>
      <c r="IY153" s="346"/>
      <c r="IZ153" s="346"/>
      <c r="JA153" s="254">
        <f t="shared" si="946"/>
        <v>0</v>
      </c>
      <c r="JB153" s="254"/>
      <c r="JC153" s="254"/>
      <c r="JD153" s="254"/>
      <c r="JE153" s="247">
        <f t="shared" si="947"/>
        <v>0</v>
      </c>
      <c r="JF153" s="346"/>
      <c r="JG153" s="346"/>
      <c r="JH153" s="346"/>
      <c r="JI153" s="247">
        <f t="shared" si="948"/>
        <v>0</v>
      </c>
      <c r="JJ153" s="346"/>
      <c r="JK153" s="346"/>
      <c r="JL153" s="346"/>
      <c r="JM153" s="247">
        <f t="shared" si="949"/>
        <v>0</v>
      </c>
      <c r="JN153" s="346"/>
      <c r="JO153" s="346"/>
      <c r="JP153" s="346"/>
      <c r="JQ153" s="347"/>
      <c r="JR153" s="346"/>
      <c r="JS153" s="346"/>
      <c r="JT153" s="346"/>
      <c r="JU153" s="346"/>
      <c r="JV153" s="355"/>
      <c r="JW153" s="563"/>
      <c r="JX153" s="592"/>
      <c r="JY153" s="593"/>
      <c r="JZ153" s="576"/>
      <c r="KA153" s="346"/>
      <c r="KB153" s="247">
        <f>SUM(JW153:KA153)</f>
        <v>0</v>
      </c>
      <c r="KC153" s="346"/>
      <c r="KD153" s="346"/>
      <c r="KE153" s="346"/>
      <c r="KF153" s="247">
        <f t="shared" si="951"/>
        <v>0</v>
      </c>
      <c r="KG153" s="346"/>
      <c r="KH153" s="346"/>
      <c r="KI153" s="346"/>
      <c r="KJ153" s="346"/>
      <c r="KK153" s="346"/>
      <c r="KL153" s="346"/>
      <c r="KM153" s="346"/>
      <c r="KN153" s="346"/>
      <c r="KO153" s="356"/>
      <c r="KP153" s="346"/>
      <c r="KQ153" s="254">
        <f>JE153-JV153</f>
        <v>0</v>
      </c>
      <c r="KR153" s="347"/>
      <c r="KS153" s="348"/>
      <c r="KT153" s="211">
        <f>JV153-KO153</f>
        <v>0</v>
      </c>
      <c r="KU153" s="211"/>
      <c r="KV153" s="211"/>
      <c r="KW153" s="211"/>
      <c r="KX153" s="211"/>
      <c r="KY153" s="211"/>
      <c r="KZ153" s="211"/>
      <c r="LA153" s="211"/>
      <c r="LB153" s="211"/>
      <c r="LC153" s="211"/>
      <c r="LD153" s="211"/>
      <c r="LF153" s="109"/>
      <c r="LG153" s="109"/>
      <c r="LH153" s="109"/>
      <c r="LI153" s="109"/>
      <c r="LJ153" s="109"/>
      <c r="LK153" s="109"/>
      <c r="LL153" s="109"/>
      <c r="LM153" s="109"/>
      <c r="LN153" s="109"/>
      <c r="LO153" s="109"/>
      <c r="LP153" s="109"/>
      <c r="LQ153" s="194">
        <f t="shared" si="955"/>
        <v>0</v>
      </c>
      <c r="LR153" s="109"/>
      <c r="LS153" s="109"/>
      <c r="LT153" s="109"/>
      <c r="LU153" s="194">
        <f t="shared" si="956"/>
        <v>0</v>
      </c>
      <c r="LV153" s="109"/>
      <c r="LW153" s="109"/>
      <c r="LX153" s="109"/>
      <c r="LY153" s="139"/>
      <c r="LZ153" s="109"/>
      <c r="MA153" s="109"/>
      <c r="MB153" s="109"/>
      <c r="MC153" s="109"/>
      <c r="MD153" s="110"/>
      <c r="ME153" s="109"/>
      <c r="MF153" s="109"/>
      <c r="MG153" s="109"/>
      <c r="MH153" s="194">
        <f t="shared" si="958"/>
        <v>0</v>
      </c>
      <c r="MI153" s="109"/>
      <c r="MJ153" s="109"/>
      <c r="MK153" s="109"/>
      <c r="ML153" s="194">
        <f t="shared" si="959"/>
        <v>0</v>
      </c>
      <c r="MM153" s="109"/>
      <c r="MN153" s="109"/>
      <c r="MO153" s="109"/>
      <c r="MP153" s="139"/>
      <c r="MQ153" s="109"/>
      <c r="MR153" s="109"/>
      <c r="MS153" s="109"/>
      <c r="MT153" s="109"/>
      <c r="MU153" s="110"/>
      <c r="MV153" s="109"/>
      <c r="MW153" s="109"/>
      <c r="MX153" s="138"/>
      <c r="MY153" s="138"/>
      <c r="MZ153" s="115">
        <f t="shared" si="999"/>
        <v>0</v>
      </c>
      <c r="NB153" s="109"/>
      <c r="NC153" s="109"/>
      <c r="ND153" s="109"/>
      <c r="NE153" s="109"/>
      <c r="NF153" s="109"/>
      <c r="NG153" s="109"/>
      <c r="NH153" s="109"/>
      <c r="NI153" s="109"/>
      <c r="NJ153" s="109"/>
      <c r="NK153" s="109"/>
      <c r="NL153" s="109"/>
      <c r="NM153" s="194">
        <f t="shared" si="962"/>
        <v>0</v>
      </c>
      <c r="NN153" s="109"/>
      <c r="NO153" s="109"/>
      <c r="NP153" s="109"/>
      <c r="NQ153" s="194">
        <f t="shared" si="963"/>
        <v>0</v>
      </c>
      <c r="NR153" s="109"/>
      <c r="NS153" s="109"/>
      <c r="NT153" s="109"/>
      <c r="NU153" s="139"/>
      <c r="NV153" s="109"/>
      <c r="NW153" s="109"/>
      <c r="NX153" s="109"/>
      <c r="NY153" s="109"/>
      <c r="NZ153" s="110"/>
      <c r="OA153" s="109"/>
      <c r="OB153" s="109"/>
      <c r="OC153" s="109"/>
      <c r="OD153" s="109"/>
      <c r="OE153" s="109"/>
      <c r="OF153" s="109"/>
      <c r="OG153" s="109"/>
      <c r="OH153" s="109"/>
      <c r="OI153" s="109"/>
      <c r="OJ153" s="109"/>
      <c r="OK153" s="109"/>
      <c r="OL153" s="109"/>
      <c r="OM153" s="109"/>
      <c r="ON153" s="109"/>
      <c r="OO153" s="109"/>
      <c r="OP153" s="109"/>
      <c r="OQ153" s="111"/>
      <c r="OR153" s="109"/>
      <c r="OS153" s="109"/>
      <c r="OT153" s="138"/>
      <c r="OU153" s="138"/>
      <c r="OV153" s="115">
        <f t="shared" si="515"/>
        <v>0</v>
      </c>
      <c r="OX153" s="109"/>
      <c r="OY153" s="109"/>
      <c r="OZ153" s="109"/>
      <c r="PA153" s="109"/>
      <c r="PB153" s="109"/>
      <c r="PC153" s="109"/>
      <c r="PD153" s="109"/>
      <c r="PE153" s="109"/>
      <c r="PF153" s="109"/>
      <c r="PG153" s="109"/>
      <c r="PH153" s="109"/>
      <c r="PI153" s="194">
        <f t="shared" si="966"/>
        <v>0</v>
      </c>
      <c r="PJ153" s="109"/>
      <c r="PK153" s="109"/>
      <c r="PL153" s="109"/>
      <c r="PM153" s="194">
        <f t="shared" si="967"/>
        <v>0</v>
      </c>
      <c r="PN153" s="109"/>
      <c r="PO153" s="109"/>
      <c r="PP153" s="109"/>
      <c r="PQ153" s="139"/>
      <c r="PR153" s="109"/>
      <c r="PS153" s="109"/>
      <c r="PT153" s="109"/>
      <c r="PU153" s="109"/>
      <c r="PV153" s="110"/>
      <c r="PW153" s="109"/>
      <c r="PX153" s="109"/>
      <c r="PY153" s="109"/>
      <c r="PZ153" s="194">
        <f t="shared" si="969"/>
        <v>0</v>
      </c>
      <c r="QA153" s="109"/>
      <c r="QB153" s="109"/>
      <c r="QC153" s="109"/>
      <c r="QD153" s="194">
        <f t="shared" si="970"/>
        <v>0</v>
      </c>
      <c r="QE153" s="109"/>
      <c r="QF153" s="109"/>
      <c r="QG153" s="109"/>
      <c r="QH153" s="109"/>
      <c r="QI153" s="109"/>
      <c r="QJ153" s="109"/>
      <c r="QK153" s="109"/>
      <c r="QL153" s="109"/>
      <c r="QM153" s="111"/>
      <c r="QN153" s="109"/>
      <c r="QO153" s="193">
        <f t="shared" si="971"/>
        <v>0</v>
      </c>
      <c r="QP153" s="138"/>
      <c r="QQ153" s="138"/>
      <c r="QR153" s="115">
        <f t="shared" si="1000"/>
        <v>0</v>
      </c>
      <c r="QT153" s="109"/>
      <c r="QU153" s="109"/>
      <c r="QV153" s="109"/>
      <c r="QW153" s="109"/>
      <c r="QX153" s="109"/>
      <c r="QY153" s="109"/>
      <c r="QZ153" s="109"/>
      <c r="RA153" s="109"/>
      <c r="RB153" s="109"/>
      <c r="RC153" s="109"/>
      <c r="RD153" s="109"/>
      <c r="RE153" s="194">
        <f t="shared" si="975"/>
        <v>0</v>
      </c>
      <c r="RF153" s="109"/>
      <c r="RG153" s="109"/>
      <c r="RH153" s="109"/>
      <c r="RI153" s="194">
        <f t="shared" si="976"/>
        <v>0</v>
      </c>
      <c r="RJ153" s="109"/>
      <c r="RK153" s="109"/>
      <c r="RL153" s="109"/>
      <c r="RM153" s="139"/>
      <c r="RN153" s="109"/>
      <c r="RO153" s="109"/>
      <c r="RP153" s="109"/>
      <c r="RQ153" s="109"/>
      <c r="RR153" s="110"/>
      <c r="RS153" s="109"/>
      <c r="RT153" s="109"/>
      <c r="RU153" s="109"/>
      <c r="RV153" s="194">
        <f t="shared" si="978"/>
        <v>0</v>
      </c>
      <c r="RW153" s="109"/>
      <c r="RX153" s="109"/>
      <c r="RY153" s="109"/>
      <c r="RZ153" s="194">
        <f t="shared" si="979"/>
        <v>0</v>
      </c>
      <c r="SA153" s="109"/>
      <c r="SB153" s="109"/>
      <c r="SC153" s="109"/>
      <c r="SD153" s="109"/>
      <c r="SE153" s="109"/>
      <c r="SF153" s="109"/>
      <c r="SG153" s="109"/>
      <c r="SH153" s="109"/>
      <c r="SI153" s="111"/>
      <c r="SJ153" s="109"/>
      <c r="SK153" s="109"/>
      <c r="SL153" s="138"/>
      <c r="SM153" s="138"/>
      <c r="SN153" s="115">
        <f t="shared" si="1001"/>
        <v>0</v>
      </c>
      <c r="SP153" s="109"/>
      <c r="SQ153" s="109"/>
      <c r="SR153" s="194">
        <f t="shared" si="981"/>
        <v>0</v>
      </c>
      <c r="SS153" s="193">
        <f t="shared" si="982"/>
        <v>0</v>
      </c>
      <c r="ST153" s="193"/>
      <c r="SU153" s="193"/>
      <c r="SV153" s="193"/>
      <c r="SW153" s="194">
        <f t="shared" si="983"/>
        <v>0</v>
      </c>
      <c r="SX153" s="109"/>
      <c r="SY153" s="109"/>
      <c r="SZ153" s="109"/>
      <c r="TA153" s="194">
        <f t="shared" si="984"/>
        <v>0</v>
      </c>
      <c r="TB153" s="109"/>
      <c r="TC153" s="109"/>
      <c r="TD153" s="109"/>
      <c r="TE153" s="194">
        <f t="shared" si="985"/>
        <v>0</v>
      </c>
      <c r="TF153" s="109"/>
      <c r="TG153" s="109"/>
      <c r="TH153" s="109"/>
      <c r="TI153" s="139"/>
      <c r="TJ153" s="109"/>
      <c r="TK153" s="109"/>
      <c r="TL153" s="109"/>
      <c r="TM153" s="109"/>
      <c r="TN153" s="110"/>
      <c r="TO153" s="109"/>
      <c r="TP153" s="109"/>
      <c r="TQ153" s="109"/>
      <c r="TR153" s="109"/>
      <c r="TS153" s="109"/>
      <c r="TT153" s="109"/>
      <c r="TU153" s="109"/>
      <c r="TV153" s="109"/>
      <c r="TW153" s="109"/>
      <c r="TX153" s="109"/>
      <c r="TY153" s="109"/>
      <c r="TZ153" s="109"/>
      <c r="UA153" s="109"/>
      <c r="UB153" s="109"/>
      <c r="UC153" s="109"/>
      <c r="UD153" s="109"/>
      <c r="UE153" s="111"/>
      <c r="UF153" s="109"/>
      <c r="UG153" s="109"/>
      <c r="UH153" s="138"/>
      <c r="UI153" s="138"/>
      <c r="UJ153" s="138"/>
      <c r="UK153" s="115">
        <f t="shared" si="1002"/>
        <v>0</v>
      </c>
      <c r="UL153" s="115">
        <f>CK153+EG153+GC153+HZ153+JV153+MD153+NZ153+PV153+RR153+TN153</f>
        <v>0</v>
      </c>
      <c r="UM153" s="115">
        <f>UL153-AF153</f>
        <v>0</v>
      </c>
      <c r="UN153" s="115">
        <f>DB153+EX153+GT153+IQ153+KO153+MU153+OQ153+QM153+SI153+UE153</f>
        <v>0</v>
      </c>
      <c r="UO153" s="115">
        <f>UN153-AW153</f>
        <v>0</v>
      </c>
      <c r="UP153" s="115"/>
      <c r="UQ153" s="115"/>
      <c r="UR153" s="115">
        <f>BU153+DQ153+FM153+HJ153+JF153+LN153+NJ153+PF153+RB153+SX153</f>
        <v>0</v>
      </c>
      <c r="US153" s="115">
        <f>UR153-P153</f>
        <v>0</v>
      </c>
      <c r="UT153" s="115"/>
      <c r="UU153" s="115"/>
      <c r="UV153" s="115"/>
      <c r="UW153" s="115"/>
      <c r="UX153" s="115"/>
      <c r="UY153" s="115"/>
      <c r="UZ153" s="115"/>
      <c r="VA153" s="115"/>
      <c r="VB153" s="193"/>
      <c r="VC153" s="193"/>
      <c r="VD153" s="193"/>
      <c r="VE153" s="193"/>
      <c r="VF153" s="193"/>
      <c r="VG153" s="193"/>
      <c r="VH153" s="193"/>
      <c r="VI153" s="193"/>
      <c r="VJ153" s="109"/>
      <c r="VK153" s="109"/>
      <c r="VL153" s="109"/>
      <c r="VM153" s="194">
        <f t="shared" si="991"/>
        <v>0</v>
      </c>
      <c r="VN153" s="109"/>
      <c r="VO153" s="109"/>
      <c r="VP153" s="109"/>
      <c r="VQ153" s="194">
        <f t="shared" si="992"/>
        <v>0</v>
      </c>
      <c r="VR153" s="109"/>
      <c r="VS153" s="109"/>
      <c r="VT153" s="109"/>
      <c r="VU153" s="139"/>
      <c r="VV153" s="109"/>
      <c r="VW153" s="109"/>
      <c r="VX153" s="109"/>
      <c r="VY153" s="109"/>
      <c r="VZ153" s="110"/>
      <c r="WA153" s="109"/>
      <c r="WB153" s="109"/>
      <c r="WC153" s="109"/>
      <c r="WD153" s="109"/>
      <c r="WE153" s="109"/>
      <c r="WF153" s="109"/>
      <c r="WG153" s="109"/>
      <c r="WH153" s="109"/>
      <c r="WI153" s="109"/>
      <c r="WJ153" s="109"/>
      <c r="WK153" s="109"/>
      <c r="WL153" s="109"/>
      <c r="WM153" s="109"/>
      <c r="WN153" s="109"/>
      <c r="WO153" s="109"/>
      <c r="WP153" s="109"/>
      <c r="WQ153" s="111"/>
      <c r="WR153" s="112"/>
      <c r="WS153" s="112"/>
      <c r="WT153" s="138"/>
      <c r="WU153" s="138"/>
      <c r="WV153" s="115">
        <f t="shared" si="526"/>
        <v>0</v>
      </c>
      <c r="WY153" s="115">
        <f>VI153-BT153-DP153-FL153-HI153-JE153-LM153-NI153-PE153-RA153-SW153</f>
        <v>0</v>
      </c>
      <c r="WZ153" s="115">
        <f>VD153-BO153-DK153-FG153-HD153-IZ153-LH153-ND153-OZ153-QV153-SR153</f>
        <v>0</v>
      </c>
    </row>
    <row r="154" spans="1:624" s="116" customFormat="1" ht="13.5" hidden="1" x14ac:dyDescent="0.25">
      <c r="A154" s="444"/>
      <c r="B154" s="415"/>
      <c r="C154" s="415"/>
      <c r="D154" s="415"/>
      <c r="E154" s="415"/>
      <c r="F154" s="249"/>
      <c r="G154" s="334"/>
      <c r="H154" s="343"/>
      <c r="I154" s="343"/>
      <c r="J154" s="343"/>
      <c r="K154" s="343"/>
      <c r="L154" s="343"/>
      <c r="M154" s="343"/>
      <c r="N154" s="343"/>
      <c r="O154" s="343"/>
      <c r="P154" s="250"/>
      <c r="Q154" s="250"/>
      <c r="R154" s="250"/>
      <c r="S154" s="238"/>
      <c r="T154" s="250"/>
      <c r="U154" s="250"/>
      <c r="V154" s="250"/>
      <c r="W154" s="238"/>
      <c r="X154" s="250"/>
      <c r="Y154" s="250"/>
      <c r="Z154" s="250"/>
      <c r="AA154" s="238"/>
      <c r="AB154" s="250"/>
      <c r="AC154" s="250"/>
      <c r="AD154" s="250"/>
      <c r="AE154" s="250"/>
      <c r="AF154" s="238"/>
      <c r="AG154" s="250"/>
      <c r="AH154" s="250"/>
      <c r="AI154" s="250"/>
      <c r="AJ154" s="238"/>
      <c r="AK154" s="250"/>
      <c r="AL154" s="250"/>
      <c r="AM154" s="250"/>
      <c r="AN154" s="238"/>
      <c r="AO154" s="250"/>
      <c r="AP154" s="250"/>
      <c r="AQ154" s="250"/>
      <c r="AR154" s="238"/>
      <c r="AS154" s="250"/>
      <c r="AT154" s="250"/>
      <c r="AU154" s="250"/>
      <c r="AV154" s="238"/>
      <c r="AW154" s="238"/>
      <c r="AX154" s="250"/>
      <c r="AY154" s="238"/>
      <c r="AZ154" s="238"/>
      <c r="BA154" s="238"/>
      <c r="BB154" s="239"/>
      <c r="BC154" s="239"/>
      <c r="BD154" s="238"/>
      <c r="BE154" s="240"/>
      <c r="BF154" s="241"/>
      <c r="BG154" s="242"/>
      <c r="BH154" s="242"/>
      <c r="BI154" s="242"/>
      <c r="BJ154" s="241"/>
      <c r="BK154" s="344"/>
      <c r="BL154" s="251"/>
      <c r="BM154" s="344"/>
      <c r="BN154" s="344"/>
      <c r="BO154" s="344"/>
      <c r="BP154" s="344"/>
      <c r="BQ154" s="344"/>
      <c r="BR154" s="344"/>
      <c r="BS154" s="344"/>
      <c r="BT154" s="344"/>
      <c r="BU154" s="344"/>
      <c r="BV154" s="344"/>
      <c r="BW154" s="344"/>
      <c r="BX154" s="238"/>
      <c r="BY154" s="344"/>
      <c r="BZ154" s="344"/>
      <c r="CA154" s="344"/>
      <c r="CB154" s="238"/>
      <c r="CC154" s="344"/>
      <c r="CD154" s="344"/>
      <c r="CE154" s="344"/>
      <c r="CF154" s="345"/>
      <c r="CG154" s="344"/>
      <c r="CH154" s="344"/>
      <c r="CI154" s="344"/>
      <c r="CJ154" s="344"/>
      <c r="CK154" s="344"/>
      <c r="CL154" s="344"/>
      <c r="CM154" s="344"/>
      <c r="CN154" s="344"/>
      <c r="CO154" s="238"/>
      <c r="CP154" s="344"/>
      <c r="CQ154" s="344"/>
      <c r="CR154" s="344"/>
      <c r="CS154" s="238"/>
      <c r="CT154" s="344"/>
      <c r="CU154" s="344"/>
      <c r="CV154" s="344"/>
      <c r="CW154" s="345"/>
      <c r="CX154" s="344"/>
      <c r="CY154" s="344"/>
      <c r="CZ154" s="344"/>
      <c r="DA154" s="344"/>
      <c r="DB154" s="344"/>
      <c r="DC154" s="344"/>
      <c r="DD154" s="344"/>
      <c r="DE154" s="242"/>
      <c r="DF154" s="242"/>
      <c r="DG154" s="243"/>
      <c r="DH154" s="244"/>
      <c r="DI154" s="343"/>
      <c r="DJ154" s="343"/>
      <c r="DK154" s="250"/>
      <c r="DL154" s="343"/>
      <c r="DM154" s="343"/>
      <c r="DN154" s="343"/>
      <c r="DO154" s="343"/>
      <c r="DP154" s="238"/>
      <c r="DQ154" s="343"/>
      <c r="DR154" s="343"/>
      <c r="DS154" s="343"/>
      <c r="DT154" s="238"/>
      <c r="DU154" s="343"/>
      <c r="DV154" s="343"/>
      <c r="DW154" s="343"/>
      <c r="DX154" s="238"/>
      <c r="DY154" s="343"/>
      <c r="DZ154" s="343"/>
      <c r="EA154" s="343"/>
      <c r="EB154" s="345"/>
      <c r="EC154" s="343"/>
      <c r="ED154" s="343"/>
      <c r="EE154" s="343"/>
      <c r="EF154" s="343"/>
      <c r="EG154" s="353"/>
      <c r="EH154" s="343"/>
      <c r="EI154" s="343"/>
      <c r="EJ154" s="343"/>
      <c r="EK154" s="343"/>
      <c r="EL154" s="343"/>
      <c r="EM154" s="343"/>
      <c r="EN154" s="343"/>
      <c r="EO154" s="343"/>
      <c r="EP154" s="343"/>
      <c r="EQ154" s="343"/>
      <c r="ER154" s="343"/>
      <c r="ES154" s="343"/>
      <c r="ET154" s="343"/>
      <c r="EU154" s="343"/>
      <c r="EV154" s="343"/>
      <c r="EW154" s="343"/>
      <c r="EX154" s="354"/>
      <c r="EY154" s="343"/>
      <c r="EZ154" s="343"/>
      <c r="FA154" s="242"/>
      <c r="FB154" s="242"/>
      <c r="FC154" s="246"/>
      <c r="FD154" s="244"/>
      <c r="FE154" s="343"/>
      <c r="FF154" s="343"/>
      <c r="FG154" s="343"/>
      <c r="FH154" s="250"/>
      <c r="FI154" s="250"/>
      <c r="FJ154" s="250"/>
      <c r="FK154" s="250"/>
      <c r="FL154" s="238"/>
      <c r="FM154" s="343"/>
      <c r="FN154" s="343"/>
      <c r="FO154" s="343"/>
      <c r="FP154" s="238"/>
      <c r="FQ154" s="343"/>
      <c r="FR154" s="343"/>
      <c r="FS154" s="343"/>
      <c r="FT154" s="238"/>
      <c r="FU154" s="343"/>
      <c r="FV154" s="343"/>
      <c r="FW154" s="343"/>
      <c r="FX154" s="345"/>
      <c r="FY154" s="343"/>
      <c r="FZ154" s="343"/>
      <c r="GA154" s="343"/>
      <c r="GB154" s="343"/>
      <c r="GC154" s="353"/>
      <c r="GD154" s="343"/>
      <c r="GE154" s="343"/>
      <c r="GF154" s="343"/>
      <c r="GG154" s="343"/>
      <c r="GH154" s="343"/>
      <c r="GI154" s="343"/>
      <c r="GJ154" s="343"/>
      <c r="GK154" s="343"/>
      <c r="GL154" s="343"/>
      <c r="GM154" s="343"/>
      <c r="GN154" s="343"/>
      <c r="GO154" s="343"/>
      <c r="GP154" s="343"/>
      <c r="GQ154" s="343"/>
      <c r="GR154" s="343"/>
      <c r="GS154" s="343"/>
      <c r="GT154" s="354"/>
      <c r="GU154" s="343"/>
      <c r="GV154" s="343"/>
      <c r="GW154" s="242"/>
      <c r="GX154" s="242"/>
      <c r="GY154" s="246"/>
      <c r="GZ154" s="244"/>
      <c r="HA154" s="244"/>
      <c r="HB154" s="343"/>
      <c r="HC154" s="343"/>
      <c r="HD154" s="343"/>
      <c r="HE154" s="343"/>
      <c r="HF154" s="343"/>
      <c r="HG154" s="343"/>
      <c r="HH154" s="343"/>
      <c r="HI154" s="343"/>
      <c r="HJ154" s="343"/>
      <c r="HK154" s="343"/>
      <c r="HL154" s="343"/>
      <c r="HM154" s="238"/>
      <c r="HN154" s="343"/>
      <c r="HO154" s="343"/>
      <c r="HP154" s="343"/>
      <c r="HQ154" s="238"/>
      <c r="HR154" s="343"/>
      <c r="HS154" s="343"/>
      <c r="HT154" s="343"/>
      <c r="HU154" s="345"/>
      <c r="HV154" s="343"/>
      <c r="HW154" s="343"/>
      <c r="HX154" s="343"/>
      <c r="HY154" s="343"/>
      <c r="HZ154" s="353"/>
      <c r="IA154" s="343"/>
      <c r="IB154" s="343"/>
      <c r="IC154" s="343"/>
      <c r="ID154" s="343"/>
      <c r="IE154" s="343"/>
      <c r="IF154" s="343"/>
      <c r="IG154" s="343"/>
      <c r="IH154" s="343"/>
      <c r="II154" s="343"/>
      <c r="IJ154" s="343"/>
      <c r="IK154" s="343"/>
      <c r="IL154" s="343"/>
      <c r="IM154" s="343"/>
      <c r="IN154" s="343"/>
      <c r="IO154" s="343"/>
      <c r="IP154" s="343"/>
      <c r="IQ154" s="354"/>
      <c r="IR154" s="343"/>
      <c r="IS154" s="250"/>
      <c r="IT154" s="242"/>
      <c r="IU154" s="242"/>
      <c r="IV154" s="246"/>
      <c r="IW154" s="244"/>
      <c r="IX154" s="346"/>
      <c r="IY154" s="346"/>
      <c r="IZ154" s="346"/>
      <c r="JA154" s="254"/>
      <c r="JB154" s="254"/>
      <c r="JC154" s="254"/>
      <c r="JD154" s="254"/>
      <c r="JE154" s="247"/>
      <c r="JF154" s="346"/>
      <c r="JG154" s="346"/>
      <c r="JH154" s="346"/>
      <c r="JI154" s="247"/>
      <c r="JJ154" s="346"/>
      <c r="JK154" s="346"/>
      <c r="JL154" s="346"/>
      <c r="JM154" s="247"/>
      <c r="JN154" s="346"/>
      <c r="JO154" s="346"/>
      <c r="JP154" s="346"/>
      <c r="JQ154" s="347"/>
      <c r="JR154" s="346"/>
      <c r="JS154" s="346"/>
      <c r="JT154" s="346"/>
      <c r="JU154" s="346"/>
      <c r="JV154" s="355"/>
      <c r="JW154" s="563"/>
      <c r="JX154" s="592"/>
      <c r="JY154" s="593"/>
      <c r="JZ154" s="576"/>
      <c r="KA154" s="346"/>
      <c r="KB154" s="247"/>
      <c r="KC154" s="346"/>
      <c r="KD154" s="346"/>
      <c r="KE154" s="346"/>
      <c r="KF154" s="247"/>
      <c r="KG154" s="346"/>
      <c r="KH154" s="346"/>
      <c r="KI154" s="346"/>
      <c r="KJ154" s="346"/>
      <c r="KK154" s="346"/>
      <c r="KL154" s="346"/>
      <c r="KM154" s="346"/>
      <c r="KN154" s="346"/>
      <c r="KO154" s="356"/>
      <c r="KP154" s="346"/>
      <c r="KQ154" s="254"/>
      <c r="KR154" s="347"/>
      <c r="KS154" s="348"/>
      <c r="KT154" s="211"/>
      <c r="KU154" s="211"/>
      <c r="KV154" s="211"/>
      <c r="KW154" s="211"/>
      <c r="KX154" s="211"/>
      <c r="KY154" s="211"/>
      <c r="KZ154" s="211"/>
      <c r="LA154" s="211"/>
      <c r="LB154" s="211"/>
      <c r="LC154" s="211"/>
      <c r="LD154" s="211"/>
      <c r="LF154" s="109"/>
      <c r="LG154" s="109"/>
      <c r="LH154" s="109"/>
      <c r="LI154" s="109"/>
      <c r="LJ154" s="109"/>
      <c r="LK154" s="109"/>
      <c r="LL154" s="109"/>
      <c r="LM154" s="109"/>
      <c r="LN154" s="109"/>
      <c r="LO154" s="109"/>
      <c r="LP154" s="109"/>
      <c r="LQ154" s="194"/>
      <c r="LR154" s="109"/>
      <c r="LS154" s="109"/>
      <c r="LT154" s="109"/>
      <c r="LU154" s="194"/>
      <c r="LV154" s="109"/>
      <c r="LW154" s="109"/>
      <c r="LX154" s="109"/>
      <c r="LY154" s="139"/>
      <c r="LZ154" s="109"/>
      <c r="MA154" s="109"/>
      <c r="MB154" s="109"/>
      <c r="MC154" s="109"/>
      <c r="MD154" s="110"/>
      <c r="ME154" s="109"/>
      <c r="MF154" s="109"/>
      <c r="MG154" s="109"/>
      <c r="MH154" s="194"/>
      <c r="MI154" s="109"/>
      <c r="MJ154" s="109"/>
      <c r="MK154" s="109"/>
      <c r="ML154" s="194"/>
      <c r="MM154" s="109"/>
      <c r="MN154" s="109"/>
      <c r="MO154" s="109"/>
      <c r="MP154" s="139"/>
      <c r="MQ154" s="109"/>
      <c r="MR154" s="109"/>
      <c r="MS154" s="109"/>
      <c r="MT154" s="109"/>
      <c r="MU154" s="110"/>
      <c r="MV154" s="109"/>
      <c r="MW154" s="109"/>
      <c r="MX154" s="138"/>
      <c r="MY154" s="138"/>
      <c r="MZ154" s="115"/>
      <c r="NB154" s="109"/>
      <c r="NC154" s="109"/>
      <c r="ND154" s="109"/>
      <c r="NE154" s="109"/>
      <c r="NF154" s="109"/>
      <c r="NG154" s="109"/>
      <c r="NH154" s="109"/>
      <c r="NI154" s="109"/>
      <c r="NJ154" s="109"/>
      <c r="NK154" s="109"/>
      <c r="NL154" s="109"/>
      <c r="NM154" s="194"/>
      <c r="NN154" s="109"/>
      <c r="NO154" s="109"/>
      <c r="NP154" s="109"/>
      <c r="NQ154" s="194"/>
      <c r="NR154" s="109"/>
      <c r="NS154" s="109"/>
      <c r="NT154" s="109"/>
      <c r="NU154" s="139"/>
      <c r="NV154" s="109"/>
      <c r="NW154" s="109"/>
      <c r="NX154" s="109"/>
      <c r="NY154" s="109"/>
      <c r="NZ154" s="110"/>
      <c r="OA154" s="109"/>
      <c r="OB154" s="109"/>
      <c r="OC154" s="109"/>
      <c r="OD154" s="109"/>
      <c r="OE154" s="109"/>
      <c r="OF154" s="109"/>
      <c r="OG154" s="109"/>
      <c r="OH154" s="109"/>
      <c r="OI154" s="109"/>
      <c r="OJ154" s="109"/>
      <c r="OK154" s="109"/>
      <c r="OL154" s="109"/>
      <c r="OM154" s="109"/>
      <c r="ON154" s="109"/>
      <c r="OO154" s="109"/>
      <c r="OP154" s="109"/>
      <c r="OQ154" s="111"/>
      <c r="OR154" s="109"/>
      <c r="OS154" s="109"/>
      <c r="OT154" s="138"/>
      <c r="OU154" s="138"/>
      <c r="OV154" s="115"/>
      <c r="OX154" s="109"/>
      <c r="OY154" s="109"/>
      <c r="OZ154" s="109"/>
      <c r="PA154" s="109"/>
      <c r="PB154" s="109"/>
      <c r="PC154" s="109"/>
      <c r="PD154" s="109"/>
      <c r="PE154" s="109"/>
      <c r="PF154" s="109"/>
      <c r="PG154" s="109"/>
      <c r="PH154" s="109"/>
      <c r="PI154" s="194"/>
      <c r="PJ154" s="109"/>
      <c r="PK154" s="109"/>
      <c r="PL154" s="109"/>
      <c r="PM154" s="194"/>
      <c r="PN154" s="109"/>
      <c r="PO154" s="109"/>
      <c r="PP154" s="109"/>
      <c r="PQ154" s="139"/>
      <c r="PR154" s="109"/>
      <c r="PS154" s="109"/>
      <c r="PT154" s="109"/>
      <c r="PU154" s="109"/>
      <c r="PV154" s="110"/>
      <c r="PW154" s="109"/>
      <c r="PX154" s="109"/>
      <c r="PY154" s="109"/>
      <c r="PZ154" s="194"/>
      <c r="QA154" s="109"/>
      <c r="QB154" s="109"/>
      <c r="QC154" s="109"/>
      <c r="QD154" s="194"/>
      <c r="QE154" s="109"/>
      <c r="QF154" s="109"/>
      <c r="QG154" s="109"/>
      <c r="QH154" s="109"/>
      <c r="QI154" s="109"/>
      <c r="QJ154" s="109"/>
      <c r="QK154" s="109"/>
      <c r="QL154" s="109"/>
      <c r="QM154" s="111"/>
      <c r="QN154" s="109"/>
      <c r="QO154" s="193"/>
      <c r="QP154" s="138"/>
      <c r="QQ154" s="138"/>
      <c r="QR154" s="115"/>
      <c r="QT154" s="109"/>
      <c r="QU154" s="109"/>
      <c r="QV154" s="109"/>
      <c r="QW154" s="109"/>
      <c r="QX154" s="109"/>
      <c r="QY154" s="109"/>
      <c r="QZ154" s="109"/>
      <c r="RA154" s="109"/>
      <c r="RB154" s="109"/>
      <c r="RC154" s="109"/>
      <c r="RD154" s="109"/>
      <c r="RE154" s="194"/>
      <c r="RF154" s="109"/>
      <c r="RG154" s="109"/>
      <c r="RH154" s="109"/>
      <c r="RI154" s="194"/>
      <c r="RJ154" s="109"/>
      <c r="RK154" s="109"/>
      <c r="RL154" s="109"/>
      <c r="RM154" s="139"/>
      <c r="RN154" s="109"/>
      <c r="RO154" s="109"/>
      <c r="RP154" s="109"/>
      <c r="RQ154" s="109"/>
      <c r="RR154" s="110"/>
      <c r="RS154" s="109"/>
      <c r="RT154" s="109"/>
      <c r="RU154" s="109"/>
      <c r="RV154" s="194"/>
      <c r="RW154" s="109"/>
      <c r="RX154" s="109"/>
      <c r="RY154" s="109"/>
      <c r="RZ154" s="194"/>
      <c r="SA154" s="109"/>
      <c r="SB154" s="109"/>
      <c r="SC154" s="109"/>
      <c r="SD154" s="109"/>
      <c r="SE154" s="109"/>
      <c r="SF154" s="109"/>
      <c r="SG154" s="109"/>
      <c r="SH154" s="109"/>
      <c r="SI154" s="111"/>
      <c r="SJ154" s="109"/>
      <c r="SK154" s="109"/>
      <c r="SL154" s="138"/>
      <c r="SM154" s="138"/>
      <c r="SN154" s="115"/>
      <c r="SP154" s="109"/>
      <c r="SQ154" s="109"/>
      <c r="SR154" s="194"/>
      <c r="SS154" s="193"/>
      <c r="ST154" s="193"/>
      <c r="SU154" s="193"/>
      <c r="SV154" s="193"/>
      <c r="SW154" s="194"/>
      <c r="SX154" s="109"/>
      <c r="SY154" s="109"/>
      <c r="SZ154" s="109"/>
      <c r="TA154" s="194"/>
      <c r="TB154" s="109"/>
      <c r="TC154" s="109"/>
      <c r="TD154" s="109"/>
      <c r="TE154" s="194"/>
      <c r="TF154" s="109"/>
      <c r="TG154" s="109"/>
      <c r="TH154" s="109"/>
      <c r="TI154" s="139"/>
      <c r="TJ154" s="109"/>
      <c r="TK154" s="109"/>
      <c r="TL154" s="109"/>
      <c r="TM154" s="109"/>
      <c r="TN154" s="110"/>
      <c r="TO154" s="109"/>
      <c r="TP154" s="109"/>
      <c r="TQ154" s="109"/>
      <c r="TR154" s="109"/>
      <c r="TS154" s="109"/>
      <c r="TT154" s="109"/>
      <c r="TU154" s="109"/>
      <c r="TV154" s="109"/>
      <c r="TW154" s="109"/>
      <c r="TX154" s="109"/>
      <c r="TY154" s="109"/>
      <c r="TZ154" s="109"/>
      <c r="UA154" s="109"/>
      <c r="UB154" s="109"/>
      <c r="UC154" s="109"/>
      <c r="UD154" s="109"/>
      <c r="UE154" s="111"/>
      <c r="UF154" s="109"/>
      <c r="UG154" s="109"/>
      <c r="UH154" s="138"/>
      <c r="UI154" s="138"/>
      <c r="UJ154" s="138"/>
      <c r="UK154" s="115"/>
      <c r="UL154" s="115"/>
      <c r="UM154" s="115"/>
      <c r="UN154" s="115"/>
      <c r="UO154" s="115"/>
      <c r="UP154" s="115"/>
      <c r="UQ154" s="115"/>
      <c r="UR154" s="115"/>
      <c r="US154" s="115"/>
      <c r="UT154" s="115"/>
      <c r="UU154" s="115"/>
      <c r="UV154" s="115"/>
      <c r="UW154" s="115"/>
      <c r="UX154" s="115"/>
      <c r="UY154" s="115"/>
      <c r="UZ154" s="115"/>
      <c r="VA154" s="115"/>
      <c r="VB154" s="193"/>
      <c r="VC154" s="193"/>
      <c r="VD154" s="193"/>
      <c r="VE154" s="193"/>
      <c r="VF154" s="193"/>
      <c r="VG154" s="193"/>
      <c r="VH154" s="193"/>
      <c r="VI154" s="193"/>
      <c r="VJ154" s="109"/>
      <c r="VK154" s="109"/>
      <c r="VL154" s="109"/>
      <c r="VM154" s="194"/>
      <c r="VN154" s="109"/>
      <c r="VO154" s="109"/>
      <c r="VP154" s="109"/>
      <c r="VQ154" s="194"/>
      <c r="VR154" s="109"/>
      <c r="VS154" s="109"/>
      <c r="VT154" s="109"/>
      <c r="VU154" s="139"/>
      <c r="VV154" s="109"/>
      <c r="VW154" s="109"/>
      <c r="VX154" s="109"/>
      <c r="VY154" s="109"/>
      <c r="VZ154" s="110"/>
      <c r="WA154" s="109"/>
      <c r="WB154" s="109"/>
      <c r="WC154" s="109"/>
      <c r="WD154" s="109"/>
      <c r="WE154" s="109"/>
      <c r="WF154" s="109"/>
      <c r="WG154" s="109"/>
      <c r="WH154" s="109"/>
      <c r="WI154" s="109"/>
      <c r="WJ154" s="109"/>
      <c r="WK154" s="109"/>
      <c r="WL154" s="109"/>
      <c r="WM154" s="109"/>
      <c r="WN154" s="109"/>
      <c r="WO154" s="109"/>
      <c r="WP154" s="109"/>
      <c r="WQ154" s="111"/>
      <c r="WR154" s="112"/>
      <c r="WS154" s="112"/>
      <c r="WT154" s="138"/>
      <c r="WU154" s="138"/>
      <c r="WV154" s="115"/>
      <c r="WY154" s="115"/>
      <c r="WZ154" s="115"/>
    </row>
    <row r="155" spans="1:624" s="116" customFormat="1" ht="13.5" x14ac:dyDescent="0.25">
      <c r="A155" s="455" t="s">
        <v>244</v>
      </c>
      <c r="B155" s="415"/>
      <c r="C155" s="415"/>
      <c r="D155" s="415"/>
      <c r="E155" s="415"/>
      <c r="F155" s="249"/>
      <c r="G155" s="334"/>
      <c r="H155" s="250">
        <f>SUM(H156:H156)</f>
        <v>3402000</v>
      </c>
      <c r="I155" s="250">
        <f>SUM(I156:I156)</f>
        <v>0</v>
      </c>
      <c r="J155" s="238">
        <f>SUM(H155:I155)</f>
        <v>3402000</v>
      </c>
      <c r="K155" s="250">
        <f>SUM(K156:K156)</f>
        <v>3402000</v>
      </c>
      <c r="L155" s="250">
        <f>SUM(L156:L156)</f>
        <v>0</v>
      </c>
      <c r="M155" s="250">
        <f>SUM(M156:M156)</f>
        <v>0</v>
      </c>
      <c r="N155" s="250">
        <f>SUM(N156:N156)</f>
        <v>0</v>
      </c>
      <c r="O155" s="238">
        <f>SUM(K155-L155-M155+N155)</f>
        <v>3402000</v>
      </c>
      <c r="P155" s="238">
        <f>SUM(P156:P156)</f>
        <v>269956.08</v>
      </c>
      <c r="Q155" s="238">
        <f>SUM(Q156:Q156)</f>
        <v>284996.87999999995</v>
      </c>
      <c r="R155" s="238">
        <f>SUM(R156:R156)</f>
        <v>22394.639999999999</v>
      </c>
      <c r="S155" s="238">
        <f>SUM(P155:R155)</f>
        <v>577347.6</v>
      </c>
      <c r="T155" s="238">
        <f>SUM(T156:T156)</f>
        <v>22394.639999999999</v>
      </c>
      <c r="U155" s="238">
        <f>SUM(U156:U156)</f>
        <v>22394.639999999999</v>
      </c>
      <c r="V155" s="238">
        <f>SUM(V156:V156)</f>
        <v>22394.639999999999</v>
      </c>
      <c r="W155" s="238">
        <f>SUM(T155:V155)</f>
        <v>67183.92</v>
      </c>
      <c r="X155" s="238">
        <f>SUM(X156:X156)</f>
        <v>25248.29</v>
      </c>
      <c r="Y155" s="238">
        <f>SUM(Y156:Y156)</f>
        <v>24432.959999999999</v>
      </c>
      <c r="Z155" s="238">
        <f>SUM(Z156:Z156)</f>
        <v>24432.959999999999</v>
      </c>
      <c r="AA155" s="238">
        <f>SUM(X155:Z155)</f>
        <v>74114.209999999992</v>
      </c>
      <c r="AB155" s="250">
        <f>CG155+EC155+FY155+HV155+JR155+LZ155+NV155+PR155+RN155+TJ155</f>
        <v>0</v>
      </c>
      <c r="AC155" s="250">
        <f>SUM(AC156:AC156)</f>
        <v>0</v>
      </c>
      <c r="AD155" s="250">
        <f>SUM(AD156:AD156)</f>
        <v>0</v>
      </c>
      <c r="AE155" s="250">
        <f>SUM(AB155:AD155)</f>
        <v>0</v>
      </c>
      <c r="AF155" s="238">
        <f>SUM(AF156)</f>
        <v>718645.73</v>
      </c>
      <c r="AG155" s="238">
        <f t="shared" ref="AG155:AW155" si="1006">SUM(AG156:AG156)</f>
        <v>269956.08</v>
      </c>
      <c r="AH155" s="238">
        <f t="shared" si="1006"/>
        <v>269956.08</v>
      </c>
      <c r="AI155" s="238">
        <f t="shared" si="1006"/>
        <v>22394.639999999999</v>
      </c>
      <c r="AJ155" s="238">
        <f t="shared" si="1006"/>
        <v>562306.80000000005</v>
      </c>
      <c r="AK155" s="238">
        <f t="shared" si="1006"/>
        <v>22394.639999999999</v>
      </c>
      <c r="AL155" s="238">
        <f t="shared" si="1006"/>
        <v>22394.639999999999</v>
      </c>
      <c r="AM155" s="238">
        <f t="shared" si="1006"/>
        <v>22394.639999999999</v>
      </c>
      <c r="AN155" s="238">
        <f t="shared" si="1006"/>
        <v>67183.92</v>
      </c>
      <c r="AO155" s="238">
        <f t="shared" si="1006"/>
        <v>25248.29</v>
      </c>
      <c r="AP155" s="238">
        <f t="shared" si="1006"/>
        <v>24432.959999999999</v>
      </c>
      <c r="AQ155" s="238">
        <f t="shared" si="1006"/>
        <v>24432.959999999999</v>
      </c>
      <c r="AR155" s="238">
        <f t="shared" si="1006"/>
        <v>74114.209999999992</v>
      </c>
      <c r="AS155" s="238">
        <f t="shared" si="1006"/>
        <v>0</v>
      </c>
      <c r="AT155" s="238">
        <f t="shared" si="1006"/>
        <v>0</v>
      </c>
      <c r="AU155" s="238">
        <f t="shared" si="1006"/>
        <v>0</v>
      </c>
      <c r="AV155" s="238">
        <f t="shared" si="1006"/>
        <v>0</v>
      </c>
      <c r="AW155" s="238">
        <f t="shared" si="1006"/>
        <v>703604.93</v>
      </c>
      <c r="AX155" s="238">
        <f>J155-O155</f>
        <v>0</v>
      </c>
      <c r="AY155" s="238">
        <f>O155-AF155</f>
        <v>2683354.27</v>
      </c>
      <c r="AZ155" s="238">
        <f>AZ156</f>
        <v>0</v>
      </c>
      <c r="BA155" s="238"/>
      <c r="BB155" s="239">
        <f>CK155+EG155+GC155+HZ155+JV155+MD155+NZ155+PV155+RR155+TN155</f>
        <v>718645.72999999986</v>
      </c>
      <c r="BC155" s="239">
        <f t="shared" si="903"/>
        <v>0</v>
      </c>
      <c r="BD155" s="238">
        <f>AZ155-DE155-FA155-GW155-IT155-KR155-MX155-OT155-QP155-SL155-UH155</f>
        <v>-15040.799999999996</v>
      </c>
      <c r="BE155" s="240"/>
      <c r="BF155" s="241">
        <f t="shared" si="898"/>
        <v>0</v>
      </c>
      <c r="BG155" s="251">
        <f>SUM(BG156:BG156)</f>
        <v>3402000</v>
      </c>
      <c r="BH155" s="242"/>
      <c r="BI155" s="242"/>
      <c r="BJ155" s="241"/>
      <c r="BK155" s="251">
        <f>SUM(BK156:BK156)</f>
        <v>3402000</v>
      </c>
      <c r="BL155" s="251">
        <f>DI155+FE155+HB155+IX155+LF155+NB155+OX155+QT155+SP155</f>
        <v>376082.08999999997</v>
      </c>
      <c r="BM155" s="251">
        <f>SUM(BM156:BM156)</f>
        <v>3025917.91</v>
      </c>
      <c r="BN155" s="251">
        <f>SUM(BN156:BN156)</f>
        <v>0</v>
      </c>
      <c r="BO155" s="251">
        <f>SUM(BM155:BN155)</f>
        <v>3025917.91</v>
      </c>
      <c r="BP155" s="251">
        <f>SUM(BP156:BP156)</f>
        <v>3025917.91</v>
      </c>
      <c r="BQ155" s="251">
        <f>SUM(BQ156:BQ156)</f>
        <v>0</v>
      </c>
      <c r="BR155" s="251">
        <f>SUM(BR156:BR156)</f>
        <v>0</v>
      </c>
      <c r="BS155" s="251">
        <f>SUM(BS156:BS156)</f>
        <v>0</v>
      </c>
      <c r="BT155" s="251">
        <f>SUM(BP155-BQ155-BR155+BS155)</f>
        <v>3025917.91</v>
      </c>
      <c r="BU155" s="238">
        <f>SUM(BU156)</f>
        <v>79961.399999999994</v>
      </c>
      <c r="BV155" s="238">
        <f t="shared" ref="BV155:CY155" si="1007">SUM(BV156)</f>
        <v>79961.399999999994</v>
      </c>
      <c r="BW155" s="238">
        <f t="shared" si="1007"/>
        <v>0</v>
      </c>
      <c r="BX155" s="238">
        <f t="shared" si="1007"/>
        <v>159922.79999999999</v>
      </c>
      <c r="BY155" s="238">
        <f t="shared" si="1007"/>
        <v>0</v>
      </c>
      <c r="BZ155" s="238">
        <f t="shared" si="1007"/>
        <v>0</v>
      </c>
      <c r="CA155" s="238">
        <f t="shared" si="1007"/>
        <v>0</v>
      </c>
      <c r="CB155" s="238">
        <f t="shared" si="1007"/>
        <v>0</v>
      </c>
      <c r="CC155" s="238">
        <f t="shared" si="1007"/>
        <v>0</v>
      </c>
      <c r="CD155" s="238">
        <f t="shared" si="1007"/>
        <v>0</v>
      </c>
      <c r="CE155" s="238">
        <f t="shared" si="1007"/>
        <v>0</v>
      </c>
      <c r="CF155" s="238">
        <f t="shared" si="1007"/>
        <v>0</v>
      </c>
      <c r="CG155" s="238">
        <f t="shared" si="1007"/>
        <v>0</v>
      </c>
      <c r="CH155" s="238">
        <f t="shared" si="1007"/>
        <v>0</v>
      </c>
      <c r="CI155" s="238">
        <f t="shared" si="1007"/>
        <v>0</v>
      </c>
      <c r="CJ155" s="238">
        <f t="shared" si="1007"/>
        <v>0</v>
      </c>
      <c r="CK155" s="238">
        <f>SUM(CK156)</f>
        <v>159922.79999999999</v>
      </c>
      <c r="CL155" s="238">
        <f>SUM(CL156)</f>
        <v>79961.399999999994</v>
      </c>
      <c r="CM155" s="238">
        <f t="shared" si="1007"/>
        <v>79961.399999999994</v>
      </c>
      <c r="CN155" s="238">
        <f t="shared" si="1007"/>
        <v>0</v>
      </c>
      <c r="CO155" s="238">
        <f t="shared" si="1007"/>
        <v>159922.79999999999</v>
      </c>
      <c r="CP155" s="238">
        <f t="shared" si="1007"/>
        <v>0</v>
      </c>
      <c r="CQ155" s="238">
        <f t="shared" si="1007"/>
        <v>0</v>
      </c>
      <c r="CR155" s="238">
        <f t="shared" si="1007"/>
        <v>0</v>
      </c>
      <c r="CS155" s="238">
        <f t="shared" si="1007"/>
        <v>0</v>
      </c>
      <c r="CT155" s="238">
        <f t="shared" si="1007"/>
        <v>0</v>
      </c>
      <c r="CU155" s="238">
        <f t="shared" si="1007"/>
        <v>0</v>
      </c>
      <c r="CV155" s="238">
        <f t="shared" si="1007"/>
        <v>0</v>
      </c>
      <c r="CW155" s="238">
        <f t="shared" si="1007"/>
        <v>0</v>
      </c>
      <c r="CX155" s="238">
        <f t="shared" si="1007"/>
        <v>0</v>
      </c>
      <c r="CY155" s="238">
        <f t="shared" si="1007"/>
        <v>0</v>
      </c>
      <c r="CZ155" s="238">
        <f>SUM(CZ156)</f>
        <v>0</v>
      </c>
      <c r="DA155" s="238">
        <f>SUM(DA156)</f>
        <v>0</v>
      </c>
      <c r="DB155" s="238">
        <f>SUM(DB156)</f>
        <v>159922.79999999999</v>
      </c>
      <c r="DC155" s="238">
        <f>BO155-BT155</f>
        <v>0</v>
      </c>
      <c r="DD155" s="238">
        <f>BT155-CK155</f>
        <v>2865995.1100000003</v>
      </c>
      <c r="DE155" s="238">
        <f>CK155-DB155</f>
        <v>0</v>
      </c>
      <c r="DF155" s="238"/>
      <c r="DG155" s="243">
        <f t="shared" si="996"/>
        <v>0</v>
      </c>
      <c r="DH155" s="244"/>
      <c r="DI155" s="250">
        <f>SUM(DI156:DI156)</f>
        <v>14706.72</v>
      </c>
      <c r="DJ155" s="250">
        <f>SUM(DJ156:DJ156)</f>
        <v>0</v>
      </c>
      <c r="DK155" s="250">
        <f>SUM(DI155:DJ155)</f>
        <v>14706.72</v>
      </c>
      <c r="DL155" s="250">
        <f>SUM(DL156:DL156)</f>
        <v>14706.72</v>
      </c>
      <c r="DM155" s="250">
        <f>SUM(DM156:DM156)</f>
        <v>0</v>
      </c>
      <c r="DN155" s="250">
        <f>SUM(DN156:DN156)</f>
        <v>0</v>
      </c>
      <c r="DO155" s="250">
        <f>SUM(DO156:DO156)</f>
        <v>0</v>
      </c>
      <c r="DP155" s="238">
        <f>SUM(DL155-DM155-DN155+DO155)</f>
        <v>14706.72</v>
      </c>
      <c r="DQ155" s="239">
        <f t="shared" ref="DQ155:FB155" si="1008">SUM(DQ156:DQ156)</f>
        <v>14706.72</v>
      </c>
      <c r="DR155" s="239">
        <f t="shared" si="1008"/>
        <v>14706.72</v>
      </c>
      <c r="DS155" s="239">
        <f t="shared" si="1008"/>
        <v>0</v>
      </c>
      <c r="DT155" s="239">
        <f t="shared" si="1008"/>
        <v>29413.439999999999</v>
      </c>
      <c r="DU155" s="239">
        <f t="shared" si="1008"/>
        <v>0</v>
      </c>
      <c r="DV155" s="239">
        <f t="shared" si="1008"/>
        <v>0</v>
      </c>
      <c r="DW155" s="239">
        <f t="shared" si="1008"/>
        <v>0</v>
      </c>
      <c r="DX155" s="239">
        <f t="shared" si="1008"/>
        <v>0</v>
      </c>
      <c r="DY155" s="239">
        <f t="shared" si="1008"/>
        <v>0</v>
      </c>
      <c r="DZ155" s="239">
        <f t="shared" si="1008"/>
        <v>0</v>
      </c>
      <c r="EA155" s="239">
        <f t="shared" si="1008"/>
        <v>0</v>
      </c>
      <c r="EB155" s="239">
        <f t="shared" si="1008"/>
        <v>0</v>
      </c>
      <c r="EC155" s="239">
        <f t="shared" si="1008"/>
        <v>0</v>
      </c>
      <c r="ED155" s="239">
        <f t="shared" si="1008"/>
        <v>0</v>
      </c>
      <c r="EE155" s="239">
        <f t="shared" si="1008"/>
        <v>0</v>
      </c>
      <c r="EF155" s="239">
        <f t="shared" si="1008"/>
        <v>0</v>
      </c>
      <c r="EG155" s="239">
        <f t="shared" si="1008"/>
        <v>29413.439999999999</v>
      </c>
      <c r="EH155" s="239">
        <f t="shared" si="1008"/>
        <v>14706.72</v>
      </c>
      <c r="EI155" s="239">
        <f t="shared" si="1008"/>
        <v>14706.72</v>
      </c>
      <c r="EJ155" s="239">
        <f t="shared" si="1008"/>
        <v>0</v>
      </c>
      <c r="EK155" s="239">
        <f t="shared" si="1008"/>
        <v>29413.439999999999</v>
      </c>
      <c r="EL155" s="239">
        <f t="shared" si="1008"/>
        <v>0</v>
      </c>
      <c r="EM155" s="239">
        <f t="shared" si="1008"/>
        <v>0</v>
      </c>
      <c r="EN155" s="239">
        <f t="shared" si="1008"/>
        <v>0</v>
      </c>
      <c r="EO155" s="239">
        <f t="shared" si="1008"/>
        <v>0</v>
      </c>
      <c r="EP155" s="239">
        <f t="shared" si="1008"/>
        <v>0</v>
      </c>
      <c r="EQ155" s="239">
        <f t="shared" si="1008"/>
        <v>0</v>
      </c>
      <c r="ER155" s="239">
        <f t="shared" si="1008"/>
        <v>0</v>
      </c>
      <c r="ES155" s="239">
        <f t="shared" si="1008"/>
        <v>0</v>
      </c>
      <c r="ET155" s="239">
        <f t="shared" si="1008"/>
        <v>0</v>
      </c>
      <c r="EU155" s="239">
        <f t="shared" si="1008"/>
        <v>0</v>
      </c>
      <c r="EV155" s="239">
        <f t="shared" si="1008"/>
        <v>0</v>
      </c>
      <c r="EW155" s="239">
        <f t="shared" si="1008"/>
        <v>0</v>
      </c>
      <c r="EX155" s="239">
        <f t="shared" si="1008"/>
        <v>29413.439999999999</v>
      </c>
      <c r="EY155" s="239">
        <f t="shared" si="1008"/>
        <v>0</v>
      </c>
      <c r="EZ155" s="239">
        <f t="shared" si="1008"/>
        <v>-14706.72</v>
      </c>
      <c r="FA155" s="239">
        <f t="shared" si="1008"/>
        <v>0</v>
      </c>
      <c r="FB155" s="239">
        <f t="shared" si="1008"/>
        <v>0</v>
      </c>
      <c r="FC155" s="246">
        <f t="shared" si="997"/>
        <v>0</v>
      </c>
      <c r="FD155" s="244"/>
      <c r="FE155" s="238">
        <f>SUM(FE156:FE156)</f>
        <v>19312.2</v>
      </c>
      <c r="FF155" s="238">
        <f>SUM(FF156:FF156)</f>
        <v>0</v>
      </c>
      <c r="FG155" s="238">
        <f>SUM(FE155:FF155)</f>
        <v>19312.2</v>
      </c>
      <c r="FH155" s="250">
        <f>SUM(FH156:FH156)</f>
        <v>19312.2</v>
      </c>
      <c r="FI155" s="250">
        <f>SUM(FI156:FI156)</f>
        <v>0</v>
      </c>
      <c r="FJ155" s="250">
        <f>SUM(FJ156:FJ156)</f>
        <v>0</v>
      </c>
      <c r="FK155" s="250">
        <f>SUM(FK156:FK156)</f>
        <v>0</v>
      </c>
      <c r="FL155" s="250">
        <f>SUM(FH155-FI155-FJ155+FK155)</f>
        <v>19312.2</v>
      </c>
      <c r="FM155" s="250">
        <f>SUM(FM156:FM156)</f>
        <v>19312.2</v>
      </c>
      <c r="FN155" s="250">
        <f>SUM(FN156:FN156)</f>
        <v>19312.2</v>
      </c>
      <c r="FO155" s="250">
        <f>SUM(FO156:FO156)</f>
        <v>0</v>
      </c>
      <c r="FP155" s="250">
        <f>SUM(FM155:FO155)</f>
        <v>38624.400000000001</v>
      </c>
      <c r="FQ155" s="250">
        <f>SUM(FQ156:FQ156)</f>
        <v>0</v>
      </c>
      <c r="FR155" s="250">
        <f>SUM(FR156:FR156)</f>
        <v>0</v>
      </c>
      <c r="FS155" s="250">
        <f>SUM(FS156:FS156)</f>
        <v>0</v>
      </c>
      <c r="FT155" s="250">
        <f>SUM(FQ155:FS155)</f>
        <v>0</v>
      </c>
      <c r="FU155" s="250">
        <f>SUM(FU156:FU156)</f>
        <v>0</v>
      </c>
      <c r="FV155" s="250">
        <f>SUM(FV156:FV156)</f>
        <v>0</v>
      </c>
      <c r="FW155" s="250">
        <f>SUM(FW156:FW156)</f>
        <v>0</v>
      </c>
      <c r="FX155" s="238">
        <f>SUM(FU155:FW155)</f>
        <v>0</v>
      </c>
      <c r="FY155" s="250">
        <f>SUM(FY156:FY156)</f>
        <v>0</v>
      </c>
      <c r="FZ155" s="250">
        <f>SUM(FZ156:FZ156)</f>
        <v>0</v>
      </c>
      <c r="GA155" s="250">
        <f>SUM(GA156:GA156)</f>
        <v>0</v>
      </c>
      <c r="GB155" s="250">
        <f>SUM(FY155:GA155)</f>
        <v>0</v>
      </c>
      <c r="GC155" s="259">
        <f>SUM(GB155,FX155,FT155,FP155)</f>
        <v>38624.400000000001</v>
      </c>
      <c r="GD155" s="250">
        <f>SUM(GD156:GD156)</f>
        <v>19312.2</v>
      </c>
      <c r="GE155" s="250">
        <f>SUM(GE156:GE156)</f>
        <v>19312.2</v>
      </c>
      <c r="GF155" s="250">
        <f>SUM(GF156:GF156)</f>
        <v>0</v>
      </c>
      <c r="GG155" s="250">
        <f>SUM(GD155:GF155)</f>
        <v>38624.400000000001</v>
      </c>
      <c r="GH155" s="250">
        <f>SUM(GH156:GH156)</f>
        <v>0</v>
      </c>
      <c r="GI155" s="250">
        <f>SUM(GI156:GI156)</f>
        <v>0</v>
      </c>
      <c r="GJ155" s="250">
        <f>SUM(GJ156:GJ156)</f>
        <v>0</v>
      </c>
      <c r="GK155" s="250">
        <f>SUM(GH155:GJ155)</f>
        <v>0</v>
      </c>
      <c r="GL155" s="250">
        <f>SUM(GL156:GL156)</f>
        <v>0</v>
      </c>
      <c r="GM155" s="250">
        <f>SUM(GM156:GM156)</f>
        <v>0</v>
      </c>
      <c r="GN155" s="250">
        <f>SUM(GN156:GN156)</f>
        <v>0</v>
      </c>
      <c r="GO155" s="238">
        <f>SUM(GL155:GN155)</f>
        <v>0</v>
      </c>
      <c r="GP155" s="250">
        <f>SUM(GP156:GP156)</f>
        <v>0</v>
      </c>
      <c r="GQ155" s="250">
        <f>SUM(GQ156:GQ156)</f>
        <v>0</v>
      </c>
      <c r="GR155" s="250">
        <f>SUM(GR156:GR156)</f>
        <v>0</v>
      </c>
      <c r="GS155" s="250">
        <f>SUM(GP155:GR155)</f>
        <v>0</v>
      </c>
      <c r="GT155" s="260">
        <f>SUM(GS155,GO155,GK155,GG155)</f>
        <v>38624.400000000001</v>
      </c>
      <c r="GU155" s="238">
        <f>FG155-FL155</f>
        <v>0</v>
      </c>
      <c r="GV155" s="238">
        <f>FL155-GC155</f>
        <v>-19312.2</v>
      </c>
      <c r="GW155" s="238">
        <f>GC155-GT155</f>
        <v>0</v>
      </c>
      <c r="GX155" s="238"/>
      <c r="GY155" s="246">
        <f t="shared" si="998"/>
        <v>0</v>
      </c>
      <c r="GZ155" s="244"/>
      <c r="HA155" s="244"/>
      <c r="HB155" s="250">
        <f>SUM(HB156:HB156)</f>
        <v>19482.84</v>
      </c>
      <c r="HC155" s="250">
        <f>SUM(HC156:HC156)</f>
        <v>0</v>
      </c>
      <c r="HD155" s="250">
        <f>SUM(HB155:HC155)</f>
        <v>19482.84</v>
      </c>
      <c r="HE155" s="250">
        <f>SUM(HE156:HE156)</f>
        <v>19482.84</v>
      </c>
      <c r="HF155" s="250">
        <f>SUM(HF156:HF156)</f>
        <v>0</v>
      </c>
      <c r="HG155" s="250">
        <f>SUM(HG156:HG156)</f>
        <v>0</v>
      </c>
      <c r="HH155" s="250">
        <f>SUM(HH156:HH156)</f>
        <v>0</v>
      </c>
      <c r="HI155" s="238">
        <f>SUM(HE155-HF155-HG155+HH155)</f>
        <v>19482.84</v>
      </c>
      <c r="HJ155" s="250">
        <f>SUM(HJ156:HJ156)</f>
        <v>19482.84</v>
      </c>
      <c r="HK155" s="250">
        <f>SUM(HK156:HK156)</f>
        <v>34523.64</v>
      </c>
      <c r="HL155" s="250">
        <f>SUM(HL156:HL156)</f>
        <v>0</v>
      </c>
      <c r="HM155" s="250">
        <f>SUM(HJ155:HL155)</f>
        <v>54006.479999999996</v>
      </c>
      <c r="HN155" s="250">
        <f>SUM(HN156:HN156)</f>
        <v>0</v>
      </c>
      <c r="HO155" s="250">
        <f>SUM(HO156:HO156)</f>
        <v>0</v>
      </c>
      <c r="HP155" s="250">
        <f>SUM(HP156:HP156)</f>
        <v>0</v>
      </c>
      <c r="HQ155" s="250">
        <f>SUM(HN155:HP155)</f>
        <v>0</v>
      </c>
      <c r="HR155" s="250">
        <f>SUM(HR156:HR156)</f>
        <v>0</v>
      </c>
      <c r="HS155" s="250">
        <f>SUM(HS156:HS156)</f>
        <v>0</v>
      </c>
      <c r="HT155" s="250">
        <f>SUM(HT156:HT156)</f>
        <v>0</v>
      </c>
      <c r="HU155" s="238">
        <f>SUM(HR155:HT155)</f>
        <v>0</v>
      </c>
      <c r="HV155" s="250">
        <f>SUM(HV156:HV156)</f>
        <v>0</v>
      </c>
      <c r="HW155" s="250">
        <f>SUM(HW156:HW156)</f>
        <v>0</v>
      </c>
      <c r="HX155" s="250">
        <f>SUM(HX156:HX156)</f>
        <v>0</v>
      </c>
      <c r="HY155" s="250">
        <f>SUM(HV155:HX155)</f>
        <v>0</v>
      </c>
      <c r="HZ155" s="259">
        <f>SUM(HY155,HU155,HQ155,HM155)</f>
        <v>54006.479999999996</v>
      </c>
      <c r="IA155" s="250">
        <f>SUM(IA156:IA156)</f>
        <v>19482.84</v>
      </c>
      <c r="IB155" s="250">
        <f>SUM(IB156:IB156)</f>
        <v>19482.84</v>
      </c>
      <c r="IC155" s="250">
        <f>SUM(IC156:IC156)</f>
        <v>0</v>
      </c>
      <c r="ID155" s="250">
        <f>SUM(IA155:IC155)</f>
        <v>38965.68</v>
      </c>
      <c r="IE155" s="250">
        <f>SUM(IE156:IE156)</f>
        <v>0</v>
      </c>
      <c r="IF155" s="250">
        <f>SUM(IF156:IF156)</f>
        <v>0</v>
      </c>
      <c r="IG155" s="250">
        <f>SUM(IG156:IG156)</f>
        <v>0</v>
      </c>
      <c r="IH155" s="250">
        <f>SUM(IE155:IG155)</f>
        <v>0</v>
      </c>
      <c r="II155" s="250">
        <f>SUM(II156:II156)</f>
        <v>0</v>
      </c>
      <c r="IJ155" s="250">
        <f>SUM(IJ156:IJ156)</f>
        <v>0</v>
      </c>
      <c r="IK155" s="250">
        <f>SUM(IK156:IK156)</f>
        <v>0</v>
      </c>
      <c r="IL155" s="238">
        <f>SUM(II155:IK155)</f>
        <v>0</v>
      </c>
      <c r="IM155" s="250">
        <f>SUM(IM156:IM156)</f>
        <v>0</v>
      </c>
      <c r="IN155" s="250">
        <f>SUM(IN156:IN156)</f>
        <v>0</v>
      </c>
      <c r="IO155" s="250">
        <f>SUM(IO156:IO156)</f>
        <v>0</v>
      </c>
      <c r="IP155" s="250">
        <f>SUM(IM155:IO155)</f>
        <v>0</v>
      </c>
      <c r="IQ155" s="260">
        <f>SUM(IP155,IL155,IH155,ID155)</f>
        <v>38965.68</v>
      </c>
      <c r="IR155" s="238">
        <f>HD155-HI155</f>
        <v>0</v>
      </c>
      <c r="IS155" s="238">
        <f>HI155-HZ155</f>
        <v>-34523.64</v>
      </c>
      <c r="IT155" s="238">
        <f>HZ155-IQ155</f>
        <v>15040.799999999996</v>
      </c>
      <c r="IU155" s="238"/>
      <c r="IV155" s="246">
        <f t="shared" si="510"/>
        <v>15040.799999999996</v>
      </c>
      <c r="IW155" s="244"/>
      <c r="IX155" s="463">
        <f>SUM(IX156:IX156)</f>
        <v>208482.05</v>
      </c>
      <c r="IY155" s="463">
        <f>SUM(IY156:IY156)</f>
        <v>0</v>
      </c>
      <c r="IZ155" s="463">
        <f>SUM(IX155:IY155)</f>
        <v>208482.05</v>
      </c>
      <c r="JA155" s="463">
        <f>SUM(JA156:JA156)</f>
        <v>208482.05</v>
      </c>
      <c r="JB155" s="463">
        <f>SUM(JB156:JB156)</f>
        <v>0</v>
      </c>
      <c r="JC155" s="463">
        <f>SUM(JC156:JC156)</f>
        <v>0</v>
      </c>
      <c r="JD155" s="463">
        <f>SUM(JD156:JD156)</f>
        <v>0</v>
      </c>
      <c r="JE155" s="463">
        <f>SUM(JA155-JB155-JC155+JD155)</f>
        <v>208482.05</v>
      </c>
      <c r="JF155" s="463">
        <f>SUM(JF156:JF156)</f>
        <v>22394.639999999999</v>
      </c>
      <c r="JG155" s="463">
        <f>SUM(JG156:JG156)</f>
        <v>22394.639999999999</v>
      </c>
      <c r="JH155" s="463">
        <f>SUM(JH156:JH156)</f>
        <v>22394.639999999999</v>
      </c>
      <c r="JI155" s="463">
        <f>SUM(JF155:JH155)</f>
        <v>67183.92</v>
      </c>
      <c r="JJ155" s="463">
        <f>SUM(JJ156:JJ156)</f>
        <v>22394.639999999999</v>
      </c>
      <c r="JK155" s="463">
        <f>SUM(JK156:JK156)</f>
        <v>22394.639999999999</v>
      </c>
      <c r="JL155" s="463">
        <f>SUM(JL156:JL156)</f>
        <v>22394.639999999999</v>
      </c>
      <c r="JM155" s="463">
        <f>SUM(JJ155:JL155)</f>
        <v>67183.92</v>
      </c>
      <c r="JN155" s="463">
        <f>SUM(JN156:JN156)</f>
        <v>25248.29</v>
      </c>
      <c r="JO155" s="463">
        <f>SUM(JO156:JO156)</f>
        <v>24432.959999999999</v>
      </c>
      <c r="JP155" s="463">
        <f>SUM(JP156:JP156)</f>
        <v>24432.959999999999</v>
      </c>
      <c r="JQ155" s="464">
        <f>SUM(JN155:JP155)</f>
        <v>74114.209999999992</v>
      </c>
      <c r="JR155" s="463">
        <f>SUM(JR156:JR156)</f>
        <v>0</v>
      </c>
      <c r="JS155" s="463">
        <f>SUM(JS156:JS156)</f>
        <v>0</v>
      </c>
      <c r="JT155" s="463">
        <f>SUM(JT156:JT156)</f>
        <v>0</v>
      </c>
      <c r="JU155" s="463">
        <f>SUM(JR155:JT155)</f>
        <v>0</v>
      </c>
      <c r="JV155" s="464">
        <f>SUM(JU155,JQ155,JM155,JI155)</f>
        <v>208482.05</v>
      </c>
      <c r="JW155" s="564">
        <f>SUM(JW156:JW156)</f>
        <v>22394.639999999999</v>
      </c>
      <c r="JX155" s="588"/>
      <c r="JY155" s="589"/>
      <c r="JZ155" s="577">
        <f>SUM(JZ156:JZ156)</f>
        <v>22394.639999999999</v>
      </c>
      <c r="KA155" s="463">
        <f>SUM(KA156:KA156)</f>
        <v>22394.639999999999</v>
      </c>
      <c r="KB155" s="463">
        <f>SUM(JW155:KA155)</f>
        <v>67183.92</v>
      </c>
      <c r="KC155" s="463">
        <f>SUM(KC156:KC156)</f>
        <v>22394.639999999999</v>
      </c>
      <c r="KD155" s="463">
        <f>SUM(KD156:KD156)</f>
        <v>22394.639999999999</v>
      </c>
      <c r="KE155" s="463">
        <f>SUM(KE156:KE156)</f>
        <v>22394.639999999999</v>
      </c>
      <c r="KF155" s="463">
        <f>SUM(KC155:KE155)</f>
        <v>67183.92</v>
      </c>
      <c r="KG155" s="463">
        <f>SUM(KG156:KG156)</f>
        <v>25248.29</v>
      </c>
      <c r="KH155" s="463">
        <f>SUM(KH156:KH156)</f>
        <v>24432.959999999999</v>
      </c>
      <c r="KI155" s="463">
        <f>SUM(KI156:KI156)</f>
        <v>24432.959999999999</v>
      </c>
      <c r="KJ155" s="464">
        <f>SUM(KG155:KI155)</f>
        <v>74114.209999999992</v>
      </c>
      <c r="KK155" s="463">
        <f>SUM(KK156:KK156)</f>
        <v>0</v>
      </c>
      <c r="KL155" s="463">
        <f>SUM(KL156:KL156)</f>
        <v>0</v>
      </c>
      <c r="KM155" s="463">
        <f>SUM(KM156:KM156)</f>
        <v>0</v>
      </c>
      <c r="KN155" s="463">
        <f>SUM(KK155:KM155)</f>
        <v>0</v>
      </c>
      <c r="KO155" s="464">
        <f>SUM(KN155,KJ155,KF155,KB155)</f>
        <v>208482.05</v>
      </c>
      <c r="KP155" s="464">
        <f>IZ155-JE155</f>
        <v>0</v>
      </c>
      <c r="KQ155" s="464">
        <f>JE155-JV155</f>
        <v>0</v>
      </c>
      <c r="KR155" s="464">
        <f>JV155-KO155</f>
        <v>0</v>
      </c>
      <c r="KS155" s="465"/>
      <c r="KT155" s="211">
        <f>JV155-KO155</f>
        <v>0</v>
      </c>
      <c r="KU155" s="211"/>
      <c r="KV155" s="211"/>
      <c r="KW155" s="211"/>
      <c r="KX155" s="211"/>
      <c r="KY155" s="211"/>
      <c r="KZ155" s="211"/>
      <c r="LA155" s="211"/>
      <c r="LB155" s="211"/>
      <c r="LC155" s="211"/>
      <c r="LD155" s="211"/>
      <c r="LF155" s="190">
        <f>SUM(LF156:LF156)</f>
        <v>30461.759999999998</v>
      </c>
      <c r="LG155" s="190">
        <f>SUM(LG156:LG156)</f>
        <v>0</v>
      </c>
      <c r="LH155" s="190">
        <f>SUM(LF155:LG155)</f>
        <v>30461.759999999998</v>
      </c>
      <c r="LI155" s="190">
        <f>SUM(LI156:LI156)</f>
        <v>30461.759999999998</v>
      </c>
      <c r="LJ155" s="190">
        <f>SUM(LJ156:LJ156)</f>
        <v>0</v>
      </c>
      <c r="LK155" s="190">
        <f>SUM(LK156:LK156)</f>
        <v>0</v>
      </c>
      <c r="LL155" s="190">
        <f>SUM(LL156:LL156)</f>
        <v>0</v>
      </c>
      <c r="LM155" s="190">
        <f>SUM(LI155-LJ155-LK155+LL155)</f>
        <v>30461.759999999998</v>
      </c>
      <c r="LN155" s="190">
        <f>SUM(LN156:LN156)</f>
        <v>30461.759999999998</v>
      </c>
      <c r="LO155" s="190">
        <f>SUM(LO156:LO156)</f>
        <v>30461.759999999998</v>
      </c>
      <c r="LP155" s="190">
        <f>SUM(LP156:LP156)</f>
        <v>0</v>
      </c>
      <c r="LQ155" s="190">
        <f>SUM(LN155:LP155)</f>
        <v>60923.519999999997</v>
      </c>
      <c r="LR155" s="190">
        <f>SUM(LR156:LR156)</f>
        <v>0</v>
      </c>
      <c r="LS155" s="190">
        <f>SUM(LS156:LS156)</f>
        <v>0</v>
      </c>
      <c r="LT155" s="190">
        <f>SUM(LT156:LT156)</f>
        <v>0</v>
      </c>
      <c r="LU155" s="190">
        <f>SUM(LR155:LT155)</f>
        <v>0</v>
      </c>
      <c r="LV155" s="190">
        <f>SUM(LV156:LV156)</f>
        <v>0</v>
      </c>
      <c r="LW155" s="190">
        <f>SUM(LW156:LW156)</f>
        <v>0</v>
      </c>
      <c r="LX155" s="190">
        <f>SUM(LX156:LX156)</f>
        <v>0</v>
      </c>
      <c r="LY155" s="17">
        <f>SUM(LV155:LX155)</f>
        <v>0</v>
      </c>
      <c r="LZ155" s="190">
        <f>SUM(LZ156:LZ156)</f>
        <v>0</v>
      </c>
      <c r="MA155" s="190">
        <f>SUM(MA156:MA156)</f>
        <v>0</v>
      </c>
      <c r="MB155" s="190">
        <f>SUM(MB156:MB156)</f>
        <v>0</v>
      </c>
      <c r="MC155" s="190">
        <f>SUM(LZ155:MB155)</f>
        <v>0</v>
      </c>
      <c r="MD155" s="127">
        <f>SUM(MC155,LY155,LU155,LQ155)</f>
        <v>60923.519999999997</v>
      </c>
      <c r="ME155" s="190">
        <f>SUM(ME156:ME156)</f>
        <v>30461.759999999998</v>
      </c>
      <c r="MF155" s="190">
        <f>SUM(MF156:MF156)</f>
        <v>30461.759999999998</v>
      </c>
      <c r="MG155" s="190">
        <f>SUM(MG156:MG156)</f>
        <v>0</v>
      </c>
      <c r="MH155" s="190">
        <f>SUM(ME155:MG155)</f>
        <v>60923.519999999997</v>
      </c>
      <c r="MI155" s="190">
        <f>SUM(MI156:MI156)</f>
        <v>0</v>
      </c>
      <c r="MJ155" s="190">
        <f>SUM(MJ156:MJ156)</f>
        <v>0</v>
      </c>
      <c r="MK155" s="190">
        <f>SUM(MK156:MK156)</f>
        <v>0</v>
      </c>
      <c r="ML155" s="190">
        <f>SUM(MI155:MK155)</f>
        <v>0</v>
      </c>
      <c r="MM155" s="190">
        <f>SUM(MM156:MM156)</f>
        <v>0</v>
      </c>
      <c r="MN155" s="190">
        <f>SUM(MN156:MN156)</f>
        <v>0</v>
      </c>
      <c r="MO155" s="190">
        <f>SUM(MO156:MO156)</f>
        <v>0</v>
      </c>
      <c r="MP155" s="17">
        <f>SUM(MM155:MO155)</f>
        <v>0</v>
      </c>
      <c r="MQ155" s="190">
        <f>SUM(MQ156:MQ156)</f>
        <v>0</v>
      </c>
      <c r="MR155" s="190">
        <f>SUM(MR156:MR156)</f>
        <v>0</v>
      </c>
      <c r="MS155" s="190">
        <f>SUM(MS156:MS156)</f>
        <v>0</v>
      </c>
      <c r="MT155" s="190">
        <f>SUM(MQ155:MS155)</f>
        <v>0</v>
      </c>
      <c r="MU155" s="127">
        <f>SUM(MT155,MP155,ML155,MH155)</f>
        <v>60923.519999999997</v>
      </c>
      <c r="MV155" s="17">
        <f>LH155-LM155</f>
        <v>0</v>
      </c>
      <c r="MW155" s="17">
        <f>LM155-MD155</f>
        <v>-30461.759999999998</v>
      </c>
      <c r="MX155" s="17">
        <f>MD155-MU155</f>
        <v>0</v>
      </c>
      <c r="MY155" s="17"/>
      <c r="MZ155" s="115">
        <f t="shared" si="999"/>
        <v>0</v>
      </c>
      <c r="NB155" s="190">
        <f>SUM(NB156:NB156)</f>
        <v>23987.4</v>
      </c>
      <c r="NC155" s="190">
        <f>SUM(NC156:NC156)</f>
        <v>0</v>
      </c>
      <c r="ND155" s="190">
        <f>SUM(NB155:NC155)</f>
        <v>23987.4</v>
      </c>
      <c r="NE155" s="190">
        <f>SUM(NE156:NE156)</f>
        <v>23987.4</v>
      </c>
      <c r="NF155" s="190">
        <f>SUM(NF156:NF156)</f>
        <v>0</v>
      </c>
      <c r="NG155" s="190">
        <f>SUM(NG156:NG156)</f>
        <v>0</v>
      </c>
      <c r="NH155" s="190">
        <f>SUM(NH156:NH156)</f>
        <v>0</v>
      </c>
      <c r="NI155" s="190">
        <f>SUM(NE155-NF155-NG155+NH155)</f>
        <v>23987.4</v>
      </c>
      <c r="NJ155" s="190">
        <f>SUM(NJ156:NJ156)</f>
        <v>23987.4</v>
      </c>
      <c r="NK155" s="190">
        <f>SUM(NK156:NK156)</f>
        <v>23987.4</v>
      </c>
      <c r="NL155" s="190">
        <f>SUM(NL156:NL156)</f>
        <v>0</v>
      </c>
      <c r="NM155" s="190">
        <f>SUM(NJ155:NL155)</f>
        <v>47974.8</v>
      </c>
      <c r="NN155" s="190">
        <f>SUM(NN156:NN156)</f>
        <v>0</v>
      </c>
      <c r="NO155" s="190">
        <f>SUM(NO156:NO156)</f>
        <v>0</v>
      </c>
      <c r="NP155" s="190">
        <f>SUM(NP156:NP156)</f>
        <v>0</v>
      </c>
      <c r="NQ155" s="190">
        <f>SUM(NN155:NP155)</f>
        <v>0</v>
      </c>
      <c r="NR155" s="190">
        <f>SUM(NR156:NR156)</f>
        <v>0</v>
      </c>
      <c r="NS155" s="190">
        <f>SUM(NS156:NS156)</f>
        <v>0</v>
      </c>
      <c r="NT155" s="190">
        <f>SUM(NT156:NT156)</f>
        <v>0</v>
      </c>
      <c r="NU155" s="17">
        <f>SUM(NR155:NT155)</f>
        <v>0</v>
      </c>
      <c r="NV155" s="190">
        <f>SUM(NV156:NV156)</f>
        <v>0</v>
      </c>
      <c r="NW155" s="190">
        <f>SUM(NW156:NW156)</f>
        <v>0</v>
      </c>
      <c r="NX155" s="190">
        <f>SUM(NX156:NX156)</f>
        <v>0</v>
      </c>
      <c r="NY155" s="190">
        <f>SUM(NV155:NX155)</f>
        <v>0</v>
      </c>
      <c r="NZ155" s="127">
        <f>SUM(NY155,NU155,NQ155,NM155)</f>
        <v>47974.8</v>
      </c>
      <c r="OA155" s="190">
        <f>SUM(OA156:OA156)</f>
        <v>23987.4</v>
      </c>
      <c r="OB155" s="190">
        <f>SUM(OB156:OB156)</f>
        <v>23987.4</v>
      </c>
      <c r="OC155" s="190">
        <f>SUM(OC156:OC156)</f>
        <v>0</v>
      </c>
      <c r="OD155" s="190">
        <f>SUM(OA155:OC155)</f>
        <v>47974.8</v>
      </c>
      <c r="OE155" s="190">
        <f>SUM(OE156:OE156)</f>
        <v>0</v>
      </c>
      <c r="OF155" s="190">
        <f>SUM(OF156:OF156)</f>
        <v>0</v>
      </c>
      <c r="OG155" s="190">
        <f>SUM(OG156:OG156)</f>
        <v>0</v>
      </c>
      <c r="OH155" s="190">
        <f>SUM(OE155:OG155)</f>
        <v>0</v>
      </c>
      <c r="OI155" s="190">
        <f>SUM(OI156:OI156)</f>
        <v>0</v>
      </c>
      <c r="OJ155" s="190">
        <f>SUM(OJ156:OJ156)</f>
        <v>0</v>
      </c>
      <c r="OK155" s="190">
        <f>SUM(OK156:OK156)</f>
        <v>0</v>
      </c>
      <c r="OL155" s="17">
        <f>SUM(OI155:OK155)</f>
        <v>0</v>
      </c>
      <c r="OM155" s="190">
        <f>SUM(OM156:OM156)</f>
        <v>0</v>
      </c>
      <c r="ON155" s="190">
        <f>SUM(ON156:ON156)</f>
        <v>0</v>
      </c>
      <c r="OO155" s="190">
        <f>SUM(OO156:OO156)</f>
        <v>0</v>
      </c>
      <c r="OP155" s="190">
        <f>SUM(OM155:OO155)</f>
        <v>0</v>
      </c>
      <c r="OQ155" s="128">
        <f>SUM(OP155,OL155,OH155,OD155)</f>
        <v>47974.8</v>
      </c>
      <c r="OR155" s="17">
        <f>ND155-NI155</f>
        <v>0</v>
      </c>
      <c r="OS155" s="17">
        <f>NI155-NZ155</f>
        <v>-23987.4</v>
      </c>
      <c r="OT155" s="17">
        <f>NZ155-OQ155</f>
        <v>0</v>
      </c>
      <c r="OU155" s="17"/>
      <c r="OV155" s="115">
        <f t="shared" si="515"/>
        <v>0</v>
      </c>
      <c r="OX155" s="190">
        <f>SUM(OX156:OX156)</f>
        <v>25283.040000000001</v>
      </c>
      <c r="OY155" s="190">
        <f>SUM(OY156:OY156)</f>
        <v>0</v>
      </c>
      <c r="OZ155" s="190">
        <f>SUM(OX155:OY155)</f>
        <v>25283.040000000001</v>
      </c>
      <c r="PA155" s="190">
        <f>SUM(PA156:PA156)</f>
        <v>25283.040000000001</v>
      </c>
      <c r="PB155" s="190">
        <f>SUM(PB156:PB156)</f>
        <v>0</v>
      </c>
      <c r="PC155" s="190">
        <f>SUM(PC156:PC156)</f>
        <v>0</v>
      </c>
      <c r="PD155" s="190">
        <f>SUM(PD156:PD156)</f>
        <v>0</v>
      </c>
      <c r="PE155" s="190">
        <f>SUM(PA155-PB155-PC155+PD155)</f>
        <v>25283.040000000001</v>
      </c>
      <c r="PF155" s="190">
        <f>SUM(PF156:PF156)</f>
        <v>25283.040000000001</v>
      </c>
      <c r="PG155" s="190">
        <f>SUM(PG156:PG156)</f>
        <v>25283.040000000001</v>
      </c>
      <c r="PH155" s="190">
        <f>SUM(PH156:PH156)</f>
        <v>0</v>
      </c>
      <c r="PI155" s="190">
        <f>SUM(PF155:PH155)</f>
        <v>50566.080000000002</v>
      </c>
      <c r="PJ155" s="190">
        <f>SUM(PJ156:PJ156)</f>
        <v>0</v>
      </c>
      <c r="PK155" s="190">
        <f>SUM(PK156:PK156)</f>
        <v>0</v>
      </c>
      <c r="PL155" s="190">
        <f>SUM(PL156:PL156)</f>
        <v>0</v>
      </c>
      <c r="PM155" s="190">
        <f>SUM(PJ155:PL155)</f>
        <v>0</v>
      </c>
      <c r="PN155" s="190">
        <f>SUM(PN156:PN156)</f>
        <v>0</v>
      </c>
      <c r="PO155" s="190">
        <f>SUM(PO156:PO156)</f>
        <v>0</v>
      </c>
      <c r="PP155" s="190">
        <f>SUM(PP156:PP156)</f>
        <v>0</v>
      </c>
      <c r="PQ155" s="17">
        <f>SUM(PN155:PP155)</f>
        <v>0</v>
      </c>
      <c r="PR155" s="190">
        <f>SUM(PR156:PR156)</f>
        <v>0</v>
      </c>
      <c r="PS155" s="190">
        <f>SUM(PS156:PS156)</f>
        <v>0</v>
      </c>
      <c r="PT155" s="190">
        <f>SUM(PT156:PT156)</f>
        <v>0</v>
      </c>
      <c r="PU155" s="190">
        <f>SUM(PR155:PT155)</f>
        <v>0</v>
      </c>
      <c r="PV155" s="127">
        <f>SUM(PU155,PQ155,PM155,PI155)</f>
        <v>50566.080000000002</v>
      </c>
      <c r="PW155" s="190">
        <f>SUM(PW156:PW156)</f>
        <v>25283.040000000001</v>
      </c>
      <c r="PX155" s="190">
        <f>SUM(PX156:PX156)</f>
        <v>25283.040000000001</v>
      </c>
      <c r="PY155" s="190">
        <f>SUM(PY156:PY156)</f>
        <v>0</v>
      </c>
      <c r="PZ155" s="190">
        <f>SUM(PW155:PY155)</f>
        <v>50566.080000000002</v>
      </c>
      <c r="QA155" s="190">
        <f>SUM(QA156:QA156)</f>
        <v>0</v>
      </c>
      <c r="QB155" s="190">
        <f>SUM(QB156:QB156)</f>
        <v>0</v>
      </c>
      <c r="QC155" s="190">
        <f>SUM(QC156:QC156)</f>
        <v>0</v>
      </c>
      <c r="QD155" s="190">
        <f>SUM(QA155:QC155)</f>
        <v>0</v>
      </c>
      <c r="QE155" s="190">
        <f>SUM(QE156:QE156)</f>
        <v>0</v>
      </c>
      <c r="QF155" s="190">
        <f>SUM(QF156:QF156)</f>
        <v>0</v>
      </c>
      <c r="QG155" s="190">
        <f>SUM(QG156:QG156)</f>
        <v>0</v>
      </c>
      <c r="QH155" s="17">
        <f>SUM(QE155:QG155)</f>
        <v>0</v>
      </c>
      <c r="QI155" s="190">
        <f>SUM(QI156:QI156)</f>
        <v>0</v>
      </c>
      <c r="QJ155" s="190">
        <f>SUM(QJ156:QJ156)</f>
        <v>0</v>
      </c>
      <c r="QK155" s="190">
        <f>SUM(QK156:QK156)</f>
        <v>0</v>
      </c>
      <c r="QL155" s="190">
        <f>SUM(QI155:QK155)</f>
        <v>0</v>
      </c>
      <c r="QM155" s="128">
        <f>SUM(QL155,QH155,QD155,PZ155)</f>
        <v>50566.080000000002</v>
      </c>
      <c r="QN155" s="17">
        <f>OZ155-PE155</f>
        <v>0</v>
      </c>
      <c r="QO155" s="17">
        <f>PE155-PV155</f>
        <v>-25283.040000000001</v>
      </c>
      <c r="QP155" s="17">
        <f>PV155-QM155</f>
        <v>0</v>
      </c>
      <c r="QQ155" s="17"/>
      <c r="QR155" s="115">
        <f t="shared" si="1000"/>
        <v>0</v>
      </c>
      <c r="QT155" s="190">
        <f>SUM(QT156:QT156)</f>
        <v>19173.599999999999</v>
      </c>
      <c r="QU155" s="190">
        <f>SUM(QU156:QU156)</f>
        <v>0</v>
      </c>
      <c r="QV155" s="190">
        <f>SUM(QT155:QU155)</f>
        <v>19173.599999999999</v>
      </c>
      <c r="QW155" s="190">
        <f>SUM(QW156:QW156)</f>
        <v>19173.599999999999</v>
      </c>
      <c r="QX155" s="190">
        <f>SUM(QX156:QX156)</f>
        <v>0</v>
      </c>
      <c r="QY155" s="190">
        <f>SUM(QY156:QY156)</f>
        <v>0</v>
      </c>
      <c r="QZ155" s="190">
        <f>SUM(QZ156:QZ156)</f>
        <v>0</v>
      </c>
      <c r="RA155" s="190">
        <f>SUM(QW155-QX155-QY155+QZ155)</f>
        <v>19173.599999999999</v>
      </c>
      <c r="RB155" s="190">
        <f>SUM(RB156:RB156)</f>
        <v>19173.599999999999</v>
      </c>
      <c r="RC155" s="190">
        <f>SUM(RC156:RC156)</f>
        <v>19173.599999999999</v>
      </c>
      <c r="RD155" s="190">
        <f>SUM(RD156:RD156)</f>
        <v>0</v>
      </c>
      <c r="RE155" s="190">
        <f>SUM(RB155:RD155)</f>
        <v>38347.199999999997</v>
      </c>
      <c r="RF155" s="190">
        <f>SUM(RF156:RF156)</f>
        <v>0</v>
      </c>
      <c r="RG155" s="190">
        <f>SUM(RG156:RG156)</f>
        <v>0</v>
      </c>
      <c r="RH155" s="190">
        <f>SUM(RH156:RH156)</f>
        <v>0</v>
      </c>
      <c r="RI155" s="190">
        <f>SUM(RF155:RH155)</f>
        <v>0</v>
      </c>
      <c r="RJ155" s="190">
        <f>SUM(RJ156:RJ156)</f>
        <v>0</v>
      </c>
      <c r="RK155" s="190">
        <f>SUM(RK156:RK156)</f>
        <v>0</v>
      </c>
      <c r="RL155" s="190">
        <f>SUM(RL156:RL156)</f>
        <v>0</v>
      </c>
      <c r="RM155" s="17">
        <f>SUM(RJ155:RL155)</f>
        <v>0</v>
      </c>
      <c r="RN155" s="190">
        <f>SUM(RN156:RN156)</f>
        <v>0</v>
      </c>
      <c r="RO155" s="190">
        <f>SUM(RO156:RO156)</f>
        <v>0</v>
      </c>
      <c r="RP155" s="190">
        <f>SUM(RP156:RP156)</f>
        <v>0</v>
      </c>
      <c r="RQ155" s="190">
        <f>SUM(RN155:RP155)</f>
        <v>0</v>
      </c>
      <c r="RR155" s="127">
        <f>SUM(RQ155,RM155,RI155,RE155)</f>
        <v>38347.199999999997</v>
      </c>
      <c r="RS155" s="190">
        <f>SUM(RS156:RS156)</f>
        <v>19173.599999999999</v>
      </c>
      <c r="RT155" s="190">
        <f>SUM(RT156:RT156)</f>
        <v>19173.599999999999</v>
      </c>
      <c r="RU155" s="190">
        <f>SUM(RU156:RU156)</f>
        <v>0</v>
      </c>
      <c r="RV155" s="190">
        <f>SUM(RS155:RU155)</f>
        <v>38347.199999999997</v>
      </c>
      <c r="RW155" s="190">
        <f>SUM(RW156:RW156)</f>
        <v>0</v>
      </c>
      <c r="RX155" s="190">
        <f>SUM(RX156:RX156)</f>
        <v>0</v>
      </c>
      <c r="RY155" s="190">
        <f>SUM(RY156:RY156)</f>
        <v>0</v>
      </c>
      <c r="RZ155" s="190">
        <f>SUM(RW155:RY155)</f>
        <v>0</v>
      </c>
      <c r="SA155" s="190">
        <f>SUM(SA156:SA156)</f>
        <v>0</v>
      </c>
      <c r="SB155" s="190">
        <f>SUM(SB156:SB156)</f>
        <v>0</v>
      </c>
      <c r="SC155" s="190">
        <f>SUM(SC156:SC156)</f>
        <v>0</v>
      </c>
      <c r="SD155" s="17">
        <f>SUM(SA155:SC155)</f>
        <v>0</v>
      </c>
      <c r="SE155" s="190">
        <f>SUM(SE156:SE156)</f>
        <v>0</v>
      </c>
      <c r="SF155" s="190">
        <f>SUM(SF156:SF156)</f>
        <v>0</v>
      </c>
      <c r="SG155" s="190">
        <f>SUM(SG156:SG156)</f>
        <v>0</v>
      </c>
      <c r="SH155" s="190">
        <f>SUM(SE155:SG155)</f>
        <v>0</v>
      </c>
      <c r="SI155" s="128">
        <f>SUM(SH155,SD155,RZ155,RV155)</f>
        <v>38347.199999999997</v>
      </c>
      <c r="SJ155" s="17">
        <f>QV155-RA155</f>
        <v>0</v>
      </c>
      <c r="SK155" s="17">
        <f>RA155-RR155</f>
        <v>-19173.599999999999</v>
      </c>
      <c r="SL155" s="17">
        <f>RR155-SI155</f>
        <v>0</v>
      </c>
      <c r="SM155" s="17"/>
      <c r="SN155" s="115">
        <f t="shared" si="1001"/>
        <v>0</v>
      </c>
      <c r="SP155" s="190">
        <f>SUM(SP156:SP156)</f>
        <v>15192.48</v>
      </c>
      <c r="SQ155" s="190">
        <f>SUM(SQ156:SQ156)</f>
        <v>0</v>
      </c>
      <c r="SR155" s="190">
        <f>SUM(SP155:SQ155)</f>
        <v>15192.48</v>
      </c>
      <c r="SS155" s="190">
        <f>SUM(SS156:SS156)</f>
        <v>15192.48</v>
      </c>
      <c r="ST155" s="190">
        <f>SUM(ST156:ST156)</f>
        <v>0</v>
      </c>
      <c r="SU155" s="190">
        <f>SUM(SU156:SU156)</f>
        <v>0</v>
      </c>
      <c r="SV155" s="190">
        <f>SUM(SV156:SV156)</f>
        <v>0</v>
      </c>
      <c r="SW155" s="190">
        <f>SUM(SS155-ST155-SU155+SV155)</f>
        <v>15192.48</v>
      </c>
      <c r="SX155" s="190">
        <f>SUM(SX156:SX156)</f>
        <v>15192.48</v>
      </c>
      <c r="SY155" s="190">
        <f>SUM(SY156:SY156)</f>
        <v>15192.48</v>
      </c>
      <c r="SZ155" s="190">
        <f>SUM(SZ156:SZ156)</f>
        <v>0</v>
      </c>
      <c r="TA155" s="190">
        <f>SUM(SX155:SZ155)</f>
        <v>30384.959999999999</v>
      </c>
      <c r="TB155" s="190">
        <f>SUM(TB156:TB156)</f>
        <v>0</v>
      </c>
      <c r="TC155" s="190">
        <f>SUM(TC156:TC156)</f>
        <v>0</v>
      </c>
      <c r="TD155" s="190">
        <f>SUM(TD156:TD156)</f>
        <v>0</v>
      </c>
      <c r="TE155" s="190">
        <f>SUM(TB155:TD155)</f>
        <v>0</v>
      </c>
      <c r="TF155" s="190">
        <f>SUM(TF156:TF156)</f>
        <v>0</v>
      </c>
      <c r="TG155" s="190">
        <f>SUM(TG156:TG156)</f>
        <v>0</v>
      </c>
      <c r="TH155" s="190">
        <f>SUM(TH156:TH156)</f>
        <v>0</v>
      </c>
      <c r="TI155" s="17">
        <f>SUM(TF155:TH155)</f>
        <v>0</v>
      </c>
      <c r="TJ155" s="190">
        <f>SUM(TJ156:TJ156)</f>
        <v>0</v>
      </c>
      <c r="TK155" s="190">
        <f>SUM(TK156:TK156)</f>
        <v>0</v>
      </c>
      <c r="TL155" s="190">
        <f>SUM(TL156:TL156)</f>
        <v>0</v>
      </c>
      <c r="TM155" s="190">
        <f>SUM(TJ155:TL155)</f>
        <v>0</v>
      </c>
      <c r="TN155" s="127">
        <f>SUM(TM155,TI155,TE155,TA155)</f>
        <v>30384.959999999999</v>
      </c>
      <c r="TO155" s="190">
        <f>SUM(TO156:TO156)</f>
        <v>15192.48</v>
      </c>
      <c r="TP155" s="190">
        <f>SUM(TP156:TP156)</f>
        <v>15192.48</v>
      </c>
      <c r="TQ155" s="190">
        <f>SUM(TQ156:TQ156)</f>
        <v>0</v>
      </c>
      <c r="TR155" s="190">
        <f>SUM(TO155:TQ155)</f>
        <v>30384.959999999999</v>
      </c>
      <c r="TS155" s="190">
        <f>SUM(TS156:TS156)</f>
        <v>0</v>
      </c>
      <c r="TT155" s="190">
        <f>SUM(TT156:TT156)</f>
        <v>0</v>
      </c>
      <c r="TU155" s="190">
        <f>SUM(TU156:TU156)</f>
        <v>0</v>
      </c>
      <c r="TV155" s="190">
        <f>SUM(TS155:TU155)</f>
        <v>0</v>
      </c>
      <c r="TW155" s="190">
        <f>SUM(TW156:TW156)</f>
        <v>0</v>
      </c>
      <c r="TX155" s="190">
        <f>SUM(TX156:TX156)</f>
        <v>0</v>
      </c>
      <c r="TY155" s="190">
        <f>SUM(TY156:TY156)</f>
        <v>0</v>
      </c>
      <c r="TZ155" s="17">
        <f>SUM(TW155:TY155)</f>
        <v>0</v>
      </c>
      <c r="UA155" s="190">
        <f>SUM(UA156:UA156)</f>
        <v>0</v>
      </c>
      <c r="UB155" s="190">
        <f>SUM(UB156:UB156)</f>
        <v>0</v>
      </c>
      <c r="UC155" s="190">
        <f>SUM(UC156:UC156)</f>
        <v>0</v>
      </c>
      <c r="UD155" s="190">
        <f>SUM(UA155:UC155)</f>
        <v>0</v>
      </c>
      <c r="UE155" s="128">
        <f>SUM(UD155,TZ155,TV155,TR155)</f>
        <v>30384.959999999999</v>
      </c>
      <c r="UF155" s="17">
        <f>SR155-SW155</f>
        <v>0</v>
      </c>
      <c r="UG155" s="17">
        <f>SW155-TN155</f>
        <v>-15192.48</v>
      </c>
      <c r="UH155" s="17">
        <f>TN155-UE155</f>
        <v>0</v>
      </c>
      <c r="UI155" s="17"/>
      <c r="UJ155" s="194"/>
      <c r="UK155" s="115">
        <f t="shared" si="1002"/>
        <v>0</v>
      </c>
      <c r="UL155" s="115">
        <f>CK155+EG155+GC155+HZ155+JV155+MD155+NZ155+PV155+RR155+TN155</f>
        <v>718645.72999999986</v>
      </c>
      <c r="UM155" s="115">
        <f>UL155-AF155</f>
        <v>0</v>
      </c>
      <c r="UN155" s="115">
        <f>DB155+EX155+GT155+IQ155+KO155+MU155+OQ155+QM155+SI155+UE155</f>
        <v>703604.92999999993</v>
      </c>
      <c r="UO155" s="115">
        <f>UN155-AW155</f>
        <v>0</v>
      </c>
      <c r="UP155" s="115"/>
      <c r="UQ155" s="115"/>
      <c r="UR155" s="115">
        <f>BU155+DQ155+FM155+HJ155+JF155+LN155+NJ155+PF155+RB155+SX155</f>
        <v>269956.08</v>
      </c>
      <c r="US155" s="115">
        <f>UR155-P155</f>
        <v>0</v>
      </c>
      <c r="UT155" s="115"/>
      <c r="UU155" s="115"/>
      <c r="UV155" s="115"/>
      <c r="UW155" s="115"/>
      <c r="UX155" s="115"/>
      <c r="UY155" s="115"/>
      <c r="UZ155" s="115"/>
      <c r="VA155" s="115">
        <f>H155-VB155</f>
        <v>0</v>
      </c>
      <c r="VB155" s="17">
        <f t="shared" ref="VB155:VL155" si="1009">SUM(VB156:VB156)</f>
        <v>3402000</v>
      </c>
      <c r="VC155" s="17">
        <f t="shared" si="1009"/>
        <v>0</v>
      </c>
      <c r="VD155" s="17">
        <f t="shared" si="1009"/>
        <v>3402000</v>
      </c>
      <c r="VE155" s="17">
        <f t="shared" si="1009"/>
        <v>3402000</v>
      </c>
      <c r="VF155" s="17">
        <f t="shared" si="1009"/>
        <v>0</v>
      </c>
      <c r="VG155" s="17">
        <f t="shared" si="1009"/>
        <v>0</v>
      </c>
      <c r="VH155" s="17">
        <f t="shared" si="1009"/>
        <v>0</v>
      </c>
      <c r="VI155" s="17">
        <f t="shared" si="1009"/>
        <v>3402000</v>
      </c>
      <c r="VJ155" s="190">
        <f t="shared" si="1009"/>
        <v>0</v>
      </c>
      <c r="VK155" s="190">
        <f t="shared" si="1009"/>
        <v>0</v>
      </c>
      <c r="VL155" s="190">
        <f t="shared" si="1009"/>
        <v>0</v>
      </c>
      <c r="VM155" s="190">
        <f>SUM(VJ155:VL155)</f>
        <v>0</v>
      </c>
      <c r="VN155" s="190">
        <f>SUM(VN156:VN156)</f>
        <v>0</v>
      </c>
      <c r="VO155" s="190">
        <f>SUM(VO156:VO156)</f>
        <v>0</v>
      </c>
      <c r="VP155" s="190">
        <f>SUM(VP156:VP156)</f>
        <v>0</v>
      </c>
      <c r="VQ155" s="190">
        <f>SUM(VN155:VP155)</f>
        <v>0</v>
      </c>
      <c r="VR155" s="190">
        <f>SUM(VR156:VR156)</f>
        <v>0</v>
      </c>
      <c r="VS155" s="190">
        <f>SUM(VS156:VS156)</f>
        <v>0</v>
      </c>
      <c r="VT155" s="190">
        <f>SUM(VT156:VT156)</f>
        <v>0</v>
      </c>
      <c r="VU155" s="17">
        <f>SUM(VR155:VT155)</f>
        <v>0</v>
      </c>
      <c r="VV155" s="190">
        <f>SUM(VV156:VV156)</f>
        <v>0</v>
      </c>
      <c r="VW155" s="190">
        <f>SUM(VW156:VW156)</f>
        <v>0</v>
      </c>
      <c r="VX155" s="190">
        <f>SUM(VX156:VX156)</f>
        <v>0</v>
      </c>
      <c r="VY155" s="190">
        <f>SUM(VV155:VX155)</f>
        <v>0</v>
      </c>
      <c r="VZ155" s="127">
        <f>SUM(VY155,VU155,VQ155,VM155)</f>
        <v>0</v>
      </c>
      <c r="WA155" s="190">
        <f>SUM(WA156:WA156)</f>
        <v>0</v>
      </c>
      <c r="WB155" s="190">
        <f>SUM(WB156:WB156)</f>
        <v>0</v>
      </c>
      <c r="WC155" s="190">
        <f>SUM(WC156:WC156)</f>
        <v>0</v>
      </c>
      <c r="WD155" s="190">
        <f>SUM(WA155:WC155)</f>
        <v>0</v>
      </c>
      <c r="WE155" s="190">
        <f>SUM(WE156:WE156)</f>
        <v>0</v>
      </c>
      <c r="WF155" s="190">
        <f>SUM(WF156:WF156)</f>
        <v>0</v>
      </c>
      <c r="WG155" s="190">
        <f>SUM(WG156:WG156)</f>
        <v>0</v>
      </c>
      <c r="WH155" s="190">
        <f>SUM(WE155:WG155)</f>
        <v>0</v>
      </c>
      <c r="WI155" s="190">
        <f>SUM(WI156:WI156)</f>
        <v>0</v>
      </c>
      <c r="WJ155" s="190">
        <f>SUM(WJ156:WJ156)</f>
        <v>0</v>
      </c>
      <c r="WK155" s="190">
        <f>SUM(WK156:WK156)</f>
        <v>0</v>
      </c>
      <c r="WL155" s="17">
        <f>SUM(WI155:WK155)</f>
        <v>0</v>
      </c>
      <c r="WM155" s="190">
        <f>SUM(WM156:WM156)</f>
        <v>0</v>
      </c>
      <c r="WN155" s="190">
        <f>SUM(WN156:WN156)</f>
        <v>0</v>
      </c>
      <c r="WO155" s="190">
        <f>SUM(WO156:WO156)</f>
        <v>0</v>
      </c>
      <c r="WP155" s="190">
        <f>SUM(WM155:WO155)</f>
        <v>0</v>
      </c>
      <c r="WQ155" s="128">
        <f>SUM(WP155,WL155,WH155,WD155)</f>
        <v>0</v>
      </c>
      <c r="WR155" s="129">
        <f>VD155-VI155</f>
        <v>0</v>
      </c>
      <c r="WS155" s="129">
        <f>VI155-VZ155</f>
        <v>3402000</v>
      </c>
      <c r="WT155" s="17">
        <f>VZ155-WQ155</f>
        <v>0</v>
      </c>
      <c r="WU155" s="17"/>
      <c r="WV155" s="115">
        <f t="shared" si="526"/>
        <v>0</v>
      </c>
      <c r="WY155" s="115">
        <f>VI155-BT155-DP155-FL155-HI155-JE155-LM155-NI155-PE155-RA155-SW155</f>
        <v>-1.4188117347657681E-10</v>
      </c>
      <c r="WZ155" s="115">
        <f>VD155-BO155-DK155-FG155-HD155-IZ155-LH155-ND155-OZ155-QV155-SR155</f>
        <v>-1.4188117347657681E-10</v>
      </c>
    </row>
    <row r="156" spans="1:624" s="116" customFormat="1" ht="13.5" x14ac:dyDescent="0.25">
      <c r="A156" s="443" t="s">
        <v>245</v>
      </c>
      <c r="B156" s="415"/>
      <c r="C156" s="415"/>
      <c r="D156" s="415"/>
      <c r="E156" s="415"/>
      <c r="F156" s="249"/>
      <c r="G156" s="263" t="s">
        <v>246</v>
      </c>
      <c r="H156" s="250">
        <f>BM156+DI156+FE156+HB156+IX156+LF156+NB156+OX156+QT156+SP156</f>
        <v>3402000</v>
      </c>
      <c r="I156" s="250">
        <f>BN156+DJ156+FF156+HC156+IY156+LG156+NC156+OY156+QU156+SQ156</f>
        <v>0</v>
      </c>
      <c r="J156" s="238">
        <f>SUM(H156:I156)</f>
        <v>3402000</v>
      </c>
      <c r="K156" s="250">
        <f>J156</f>
        <v>3402000</v>
      </c>
      <c r="L156" s="250"/>
      <c r="M156" s="250"/>
      <c r="N156" s="250"/>
      <c r="O156" s="238">
        <f>SUM(K156:N156)</f>
        <v>3402000</v>
      </c>
      <c r="P156" s="250">
        <f>BU156+DQ156+FM156+HJ156+JF156+LN156+NJ156+PF156+RB156+SX156</f>
        <v>269956.08</v>
      </c>
      <c r="Q156" s="250">
        <f>BV156+DR156+FN156+HK156+JG156+LO156+NK156+PG156+RC156+SY156</f>
        <v>284996.87999999995</v>
      </c>
      <c r="R156" s="250">
        <f>BW156+DS156+FO156+HL156+JH156+LP156+NL156+PH156+RD156+SZ156</f>
        <v>22394.639999999999</v>
      </c>
      <c r="S156" s="238">
        <f>SUM(P156:R156)</f>
        <v>577347.6</v>
      </c>
      <c r="T156" s="250">
        <f>BY156+DU156+FQ156+HN156+JJ156+LR156+NN156+PJ156+RF156+TB156</f>
        <v>22394.639999999999</v>
      </c>
      <c r="U156" s="250">
        <f>BZ156+DV156+FR156+HO156+JK156+LS156+NO156+PK156+RG156+TC156</f>
        <v>22394.639999999999</v>
      </c>
      <c r="V156" s="250">
        <f>CA156+DW156+FS156+HP156+JL156+LT156+NP156+PL156+RH156+TD156</f>
        <v>22394.639999999999</v>
      </c>
      <c r="W156" s="238">
        <f>SUM(T156:V156)</f>
        <v>67183.92</v>
      </c>
      <c r="X156" s="250">
        <f>CC156+DY156+FU156+HR156+JN156+LV156+NR156+PN156+RJ156+TF156</f>
        <v>25248.29</v>
      </c>
      <c r="Y156" s="250">
        <f>CD156+DZ156+FV156+HS156+JO156+LW156+NS156+PO156+RK156+TG156</f>
        <v>24432.959999999999</v>
      </c>
      <c r="Z156" s="250">
        <f>CE156+EA156+FW156+HT156+JP156+LX156+NT156+PP156+RL156+TH156</f>
        <v>24432.959999999999</v>
      </c>
      <c r="AA156" s="238">
        <f>SUM(X156:Z156)</f>
        <v>74114.209999999992</v>
      </c>
      <c r="AB156" s="250">
        <f>CG156+EC156+FY156+HV156+JR156+LZ156+NV156+PR156+RN156+TJ156</f>
        <v>0</v>
      </c>
      <c r="AC156" s="250">
        <f>CH156+ED156+FZ156+HW156+JS156+MA156+NW156+PS156+RO156+TK156</f>
        <v>0</v>
      </c>
      <c r="AD156" s="250">
        <f>CI156+EE156+GA156+HX156+JT156+MB156+NX156+PT156+RP156+TL156</f>
        <v>0</v>
      </c>
      <c r="AE156" s="250">
        <f>SUM(AB156:AD156)</f>
        <v>0</v>
      </c>
      <c r="AF156" s="238">
        <f>SUM(AE156,AA156,W156,S156)</f>
        <v>718645.73</v>
      </c>
      <c r="AG156" s="250">
        <f>CL156+EH156+GD156+IA156+JW156+ME156+OA156+PW156+RS156+TO156</f>
        <v>269956.08</v>
      </c>
      <c r="AH156" s="250">
        <f>CM156+EI156+GE156+IB156+JZ156+MF156+OB156+PX156+RT156+TP156</f>
        <v>269956.08</v>
      </c>
      <c r="AI156" s="250">
        <f>CN156+EJ156+GF156+IC156+KA156+MG156+OC156+PY156+RU156+TQ156</f>
        <v>22394.639999999999</v>
      </c>
      <c r="AJ156" s="238">
        <f>SUM(AG156:AI156)</f>
        <v>562306.80000000005</v>
      </c>
      <c r="AK156" s="250">
        <f>CP156+EL156+GH156+IE156+KC156+MI156+OE156+QA156+RW156+TS156</f>
        <v>22394.639999999999</v>
      </c>
      <c r="AL156" s="250">
        <f>CQ156+EM156+GI156+IF156+KD156+MJ156+OF156+QB156+RX156+TT156</f>
        <v>22394.639999999999</v>
      </c>
      <c r="AM156" s="250">
        <f>CR156+EN156+GJ156+IG156+KE156+MK156+OG156+QC156+RY156+TU156</f>
        <v>22394.639999999999</v>
      </c>
      <c r="AN156" s="238">
        <f>SUM(AK156:AM156)</f>
        <v>67183.92</v>
      </c>
      <c r="AO156" s="250">
        <f>CT156+EP156+GL156+II156+KG156+MM156+OI156+QE156+SA156+TW156</f>
        <v>25248.29</v>
      </c>
      <c r="AP156" s="250">
        <f>CU156+EQ156+GM156+IJ156+KH156+MN156+OJ156+QF156+SB156+TX156</f>
        <v>24432.959999999999</v>
      </c>
      <c r="AQ156" s="250">
        <f>CV156+ER156+GN156+IK156+KI156+MO156+OK156+QG156+SC156+TY156</f>
        <v>24432.959999999999</v>
      </c>
      <c r="AR156" s="238">
        <f>SUM(AO156:AQ156)</f>
        <v>74114.209999999992</v>
      </c>
      <c r="AS156" s="250">
        <f>CX156+ET156+GP156+IM156+KK156+MQ156+OM156+QI156+SE156+UA156</f>
        <v>0</v>
      </c>
      <c r="AT156" s="250">
        <f>CY156+EU156+GQ156+IN156+KL156+MR156+ON156+QJ156+SF156+UB156</f>
        <v>0</v>
      </c>
      <c r="AU156" s="250">
        <f>CZ156+EV156+GR156+IO156+KM156+MS156+OO156+QK156+SG156+UC156</f>
        <v>0</v>
      </c>
      <c r="AV156" s="238">
        <f>SUM(AS156:AU156)</f>
        <v>0</v>
      </c>
      <c r="AW156" s="238">
        <f>SUM(AV156,AR156,AN156,AJ156)</f>
        <v>703604.93</v>
      </c>
      <c r="AX156" s="250">
        <f t="shared" si="918"/>
        <v>0</v>
      </c>
      <c r="AY156" s="238">
        <f t="shared" si="919"/>
        <v>2683354.27</v>
      </c>
      <c r="AZ156" s="250">
        <f>DE156+FA156+GW156+IT156+KR156+MX156+OT156+QP156+SL156+UH156</f>
        <v>0</v>
      </c>
      <c r="BA156" s="250">
        <f>DF156+FB156+GX156+IU156+KS156+MY156+OU156+QQ156+SM156+UI156</f>
        <v>0</v>
      </c>
      <c r="BB156" s="239">
        <f>CK156+EG156+GC156+HZ156+JV156+MD156+NZ156+PV156+RR156+TN156</f>
        <v>718645.72999999986</v>
      </c>
      <c r="BC156" s="239">
        <f t="shared" si="903"/>
        <v>0</v>
      </c>
      <c r="BD156" s="238">
        <f>AZ156-DE156-FA156-GW156-IT156-KR156-MX156-OT156-QP156-SL156-UH156</f>
        <v>0</v>
      </c>
      <c r="BE156" s="240"/>
      <c r="BF156" s="241">
        <f t="shared" si="898"/>
        <v>0</v>
      </c>
      <c r="BG156" s="251">
        <v>3402000</v>
      </c>
      <c r="BH156" s="242"/>
      <c r="BI156" s="242"/>
      <c r="BJ156" s="241"/>
      <c r="BK156" s="251">
        <v>3402000</v>
      </c>
      <c r="BL156" s="251">
        <f>DI156+FE156+HB156+IX156+LF156+NB156+OX156+QT156+SP156</f>
        <v>376082.08999999997</v>
      </c>
      <c r="BM156" s="251">
        <f>3402000-BL156</f>
        <v>3025917.91</v>
      </c>
      <c r="BN156" s="251"/>
      <c r="BO156" s="238">
        <f>SUM(BM156:BN156)</f>
        <v>3025917.91</v>
      </c>
      <c r="BP156" s="251">
        <f>BO156</f>
        <v>3025917.91</v>
      </c>
      <c r="BQ156" s="251"/>
      <c r="BR156" s="251"/>
      <c r="BS156" s="251"/>
      <c r="BT156" s="241">
        <f>SUM(BP156:BS156)</f>
        <v>3025917.91</v>
      </c>
      <c r="BU156" s="251">
        <v>79961.399999999994</v>
      </c>
      <c r="BV156" s="251">
        <v>79961.399999999994</v>
      </c>
      <c r="BW156" s="251"/>
      <c r="BX156" s="238">
        <f>SUM(BU156:BW156)</f>
        <v>159922.79999999999</v>
      </c>
      <c r="BY156" s="251"/>
      <c r="BZ156" s="251"/>
      <c r="CA156" s="251"/>
      <c r="CB156" s="238">
        <f>SUM(BY156:CA156)</f>
        <v>0</v>
      </c>
      <c r="CC156" s="251"/>
      <c r="CD156" s="251"/>
      <c r="CE156" s="251"/>
      <c r="CF156" s="238">
        <f>SUM(CC156:CE156)</f>
        <v>0</v>
      </c>
      <c r="CG156" s="251"/>
      <c r="CH156" s="251"/>
      <c r="CI156" s="251"/>
      <c r="CJ156" s="251">
        <f>SUM(CG156:CI156)</f>
        <v>0</v>
      </c>
      <c r="CK156" s="238">
        <f>SUM(CJ156,CF156,CB156,BX156)</f>
        <v>159922.79999999999</v>
      </c>
      <c r="CL156" s="251">
        <v>79961.399999999994</v>
      </c>
      <c r="CM156" s="251">
        <v>79961.399999999994</v>
      </c>
      <c r="CN156" s="251"/>
      <c r="CO156" s="238">
        <f>SUM(CL156:CN156)</f>
        <v>159922.79999999999</v>
      </c>
      <c r="CP156" s="251"/>
      <c r="CQ156" s="251"/>
      <c r="CR156" s="251"/>
      <c r="CS156" s="238">
        <f>SUM(CP156:CR156)</f>
        <v>0</v>
      </c>
      <c r="CT156" s="251"/>
      <c r="CU156" s="251"/>
      <c r="CV156" s="251"/>
      <c r="CW156" s="238">
        <f>SUM(CT156:CV156)</f>
        <v>0</v>
      </c>
      <c r="CX156" s="251"/>
      <c r="CY156" s="251"/>
      <c r="CZ156" s="251"/>
      <c r="DA156" s="251">
        <f>SUM(CX156:CZ156)</f>
        <v>0</v>
      </c>
      <c r="DB156" s="238">
        <f>SUM(DA156,CW156,CS156,CO156)</f>
        <v>159922.79999999999</v>
      </c>
      <c r="DC156" s="251"/>
      <c r="DD156" s="251">
        <f>BT156-CK156</f>
        <v>2865995.1100000003</v>
      </c>
      <c r="DE156" s="250">
        <f>CK156-DB156</f>
        <v>0</v>
      </c>
      <c r="DF156" s="238"/>
      <c r="DG156" s="243">
        <f>CK156-DB156</f>
        <v>0</v>
      </c>
      <c r="DH156" s="244"/>
      <c r="DI156" s="250">
        <v>14706.72</v>
      </c>
      <c r="DJ156" s="250"/>
      <c r="DK156" s="250">
        <f>DI156+DJ156</f>
        <v>14706.72</v>
      </c>
      <c r="DL156" s="250">
        <f>DK156</f>
        <v>14706.72</v>
      </c>
      <c r="DM156" s="250"/>
      <c r="DN156" s="250"/>
      <c r="DO156" s="250"/>
      <c r="DP156" s="238">
        <f>DL156</f>
        <v>14706.72</v>
      </c>
      <c r="DQ156" s="250">
        <v>14706.72</v>
      </c>
      <c r="DR156" s="250">
        <v>14706.72</v>
      </c>
      <c r="DS156" s="250"/>
      <c r="DT156" s="238">
        <f>SUM(DQ156:DS156)</f>
        <v>29413.439999999999</v>
      </c>
      <c r="DU156" s="250"/>
      <c r="DV156" s="250"/>
      <c r="DW156" s="250"/>
      <c r="DX156" s="238">
        <f>SUM(DU156:DW156)</f>
        <v>0</v>
      </c>
      <c r="DY156" s="250"/>
      <c r="DZ156" s="250"/>
      <c r="EA156" s="250"/>
      <c r="EB156" s="238">
        <f>SUM(DY156:EA156)</f>
        <v>0</v>
      </c>
      <c r="EC156" s="250"/>
      <c r="ED156" s="250"/>
      <c r="EE156" s="250"/>
      <c r="EF156" s="265">
        <f>SUM(EC156:EE156)</f>
        <v>0</v>
      </c>
      <c r="EG156" s="259">
        <f>SUM(EF156,EB156,DX156,DT156)</f>
        <v>29413.439999999999</v>
      </c>
      <c r="EH156" s="250">
        <v>14706.72</v>
      </c>
      <c r="EI156" s="250">
        <v>14706.72</v>
      </c>
      <c r="EJ156" s="250"/>
      <c r="EK156" s="238">
        <f>SUM(EH156:EJ156)</f>
        <v>29413.439999999999</v>
      </c>
      <c r="EL156" s="250"/>
      <c r="EM156" s="250"/>
      <c r="EN156" s="250"/>
      <c r="EO156" s="238">
        <f>SUM(EL156:EN156)</f>
        <v>0</v>
      </c>
      <c r="EP156" s="250"/>
      <c r="EQ156" s="250"/>
      <c r="ER156" s="250"/>
      <c r="ES156" s="238">
        <f>SUM(EP156:ER156)</f>
        <v>0</v>
      </c>
      <c r="ET156" s="250"/>
      <c r="EU156" s="250"/>
      <c r="EV156" s="250"/>
      <c r="EW156" s="265">
        <f>SUM(ET156:EV156)</f>
        <v>0</v>
      </c>
      <c r="EX156" s="260">
        <f>SUM(EW156,ES156,EO156,EK156)</f>
        <v>29413.439999999999</v>
      </c>
      <c r="EY156" s="250"/>
      <c r="EZ156" s="250">
        <f>DP156-EG156</f>
        <v>-14706.72</v>
      </c>
      <c r="FA156" s="238"/>
      <c r="FB156" s="238"/>
      <c r="FC156" s="246">
        <f t="shared" si="997"/>
        <v>0</v>
      </c>
      <c r="FD156" s="244"/>
      <c r="FE156" s="250">
        <v>19312.2</v>
      </c>
      <c r="FF156" s="250"/>
      <c r="FG156" s="250">
        <f>SUM(FE156:FF156)</f>
        <v>19312.2</v>
      </c>
      <c r="FH156" s="250">
        <f t="shared" si="935"/>
        <v>19312.2</v>
      </c>
      <c r="FI156" s="250"/>
      <c r="FJ156" s="250"/>
      <c r="FK156" s="250"/>
      <c r="FL156" s="238">
        <f>SUM(FH156+FI156-FJ156+FK156)</f>
        <v>19312.2</v>
      </c>
      <c r="FM156" s="267">
        <v>19312.2</v>
      </c>
      <c r="FN156" s="267">
        <v>19312.2</v>
      </c>
      <c r="FO156" s="267"/>
      <c r="FP156" s="238">
        <f>SUM(FM156:FO156)</f>
        <v>38624.400000000001</v>
      </c>
      <c r="FQ156" s="267"/>
      <c r="FR156" s="267"/>
      <c r="FS156" s="267"/>
      <c r="FT156" s="238">
        <f>SUM(FQ156:FS156)</f>
        <v>0</v>
      </c>
      <c r="FU156" s="267"/>
      <c r="FV156" s="267"/>
      <c r="FW156" s="250"/>
      <c r="FX156" s="238">
        <f>SUM(FU156:FW156)</f>
        <v>0</v>
      </c>
      <c r="FY156" s="250"/>
      <c r="FZ156" s="250"/>
      <c r="GA156" s="250"/>
      <c r="GB156" s="265">
        <f>SUM(FY156:GA156)</f>
        <v>0</v>
      </c>
      <c r="GC156" s="259">
        <f>SUM(GB156,FX156,FT156,FP156)</f>
        <v>38624.400000000001</v>
      </c>
      <c r="GD156" s="267">
        <v>19312.2</v>
      </c>
      <c r="GE156" s="267">
        <v>19312.2</v>
      </c>
      <c r="GF156" s="267"/>
      <c r="GG156" s="238">
        <f>SUM(GD156:GF156)</f>
        <v>38624.400000000001</v>
      </c>
      <c r="GH156" s="267"/>
      <c r="GI156" s="267"/>
      <c r="GJ156" s="267"/>
      <c r="GK156" s="238">
        <f>SUM(GH156:GJ156)</f>
        <v>0</v>
      </c>
      <c r="GL156" s="267"/>
      <c r="GM156" s="267"/>
      <c r="GN156" s="250"/>
      <c r="GO156" s="238">
        <f>SUM(GL156:GN156)</f>
        <v>0</v>
      </c>
      <c r="GP156" s="250"/>
      <c r="GQ156" s="250"/>
      <c r="GR156" s="250"/>
      <c r="GS156" s="238">
        <f>SUM(GP156:GR156)</f>
        <v>0</v>
      </c>
      <c r="GT156" s="259">
        <f>SUM(GS156,GO156,GK156,GG156)</f>
        <v>38624.400000000001</v>
      </c>
      <c r="GU156" s="250"/>
      <c r="GV156" s="250">
        <f>FL156-GC156</f>
        <v>-19312.2</v>
      </c>
      <c r="GW156" s="238"/>
      <c r="GX156" s="238"/>
      <c r="GY156" s="246">
        <f t="shared" si="998"/>
        <v>0</v>
      </c>
      <c r="GZ156" s="244"/>
      <c r="HA156" s="244"/>
      <c r="HB156" s="250">
        <v>19482.84</v>
      </c>
      <c r="HC156" s="250"/>
      <c r="HD156" s="250">
        <f>SUM(HB156:HC156)</f>
        <v>19482.84</v>
      </c>
      <c r="HE156" s="250">
        <f>SUM(HD156)</f>
        <v>19482.84</v>
      </c>
      <c r="HF156" s="250"/>
      <c r="HG156" s="250"/>
      <c r="HH156" s="238"/>
      <c r="HI156" s="238">
        <f>SUM(HE156:HH156)</f>
        <v>19482.84</v>
      </c>
      <c r="HJ156" s="268">
        <v>19482.84</v>
      </c>
      <c r="HK156" s="268">
        <v>34523.64</v>
      </c>
      <c r="HL156" s="267"/>
      <c r="HM156" s="238">
        <f>SUM(HJ156:HL156)</f>
        <v>54006.479999999996</v>
      </c>
      <c r="HN156" s="267"/>
      <c r="HO156" s="267"/>
      <c r="HP156" s="267"/>
      <c r="HQ156" s="238">
        <f>SUM(HN156:HP156)</f>
        <v>0</v>
      </c>
      <c r="HR156" s="267"/>
      <c r="HS156" s="267"/>
      <c r="HT156" s="250"/>
      <c r="HU156" s="238">
        <f>SUM(HR156:HT156)</f>
        <v>0</v>
      </c>
      <c r="HV156" s="250"/>
      <c r="HW156" s="250"/>
      <c r="HX156" s="250"/>
      <c r="HY156" s="265">
        <f>SUM(HV156:HX156)</f>
        <v>0</v>
      </c>
      <c r="HZ156" s="259">
        <f>SUM(HY156,HU156,HQ156,HM156)</f>
        <v>54006.479999999996</v>
      </c>
      <c r="IA156" s="267">
        <v>19482.84</v>
      </c>
      <c r="IB156" s="267">
        <v>19482.84</v>
      </c>
      <c r="IC156" s="267"/>
      <c r="ID156" s="238">
        <f>SUM(IA156:IC156)</f>
        <v>38965.68</v>
      </c>
      <c r="IE156" s="267"/>
      <c r="IF156" s="267"/>
      <c r="IG156" s="267"/>
      <c r="IH156" s="238">
        <f>SUM(IE156:IG156)</f>
        <v>0</v>
      </c>
      <c r="II156" s="267"/>
      <c r="IJ156" s="267"/>
      <c r="IK156" s="250"/>
      <c r="IL156" s="238">
        <f>SUM(II156:IK156)</f>
        <v>0</v>
      </c>
      <c r="IM156" s="250"/>
      <c r="IN156" s="250"/>
      <c r="IO156" s="250"/>
      <c r="IP156" s="265">
        <f>SUM(IM156:IO156)</f>
        <v>0</v>
      </c>
      <c r="IQ156" s="260">
        <f>SUM(IP156,IL156,IH156,ID156)</f>
        <v>38965.68</v>
      </c>
      <c r="IR156" s="250"/>
      <c r="IS156" s="250">
        <f t="shared" si="944"/>
        <v>-34523.64</v>
      </c>
      <c r="IT156" s="238"/>
      <c r="IU156" s="238"/>
      <c r="IV156" s="246">
        <f t="shared" si="510"/>
        <v>15040.799999999996</v>
      </c>
      <c r="IW156" s="244"/>
      <c r="IX156" s="254">
        <f>22394.64+22394.64+22394.64+22394.64+22394.64+22394.64+25248.29+24432.96+24432.96</f>
        <v>208482.05</v>
      </c>
      <c r="IY156" s="254"/>
      <c r="IZ156" s="247">
        <f>SUM(IX156:IY156)</f>
        <v>208482.05</v>
      </c>
      <c r="JA156" s="254">
        <f t="shared" si="946"/>
        <v>208482.05</v>
      </c>
      <c r="JB156" s="254"/>
      <c r="JC156" s="254"/>
      <c r="JD156" s="254"/>
      <c r="JE156" s="247">
        <f>SUM(JA156+JB156-JC156+JD156)</f>
        <v>208482.05</v>
      </c>
      <c r="JF156" s="269">
        <v>22394.639999999999</v>
      </c>
      <c r="JG156" s="269">
        <v>22394.639999999999</v>
      </c>
      <c r="JH156" s="269">
        <v>22394.639999999999</v>
      </c>
      <c r="JI156" s="247">
        <f>SUM(JF156:JH156)</f>
        <v>67183.92</v>
      </c>
      <c r="JJ156" s="269">
        <v>22394.639999999999</v>
      </c>
      <c r="JK156" s="269">
        <v>22394.639999999999</v>
      </c>
      <c r="JL156" s="269">
        <v>22394.639999999999</v>
      </c>
      <c r="JM156" s="247">
        <f>JJ156+JK156+JL156</f>
        <v>67183.92</v>
      </c>
      <c r="JN156" s="269">
        <v>25248.29</v>
      </c>
      <c r="JO156" s="269">
        <v>24432.959999999999</v>
      </c>
      <c r="JP156" s="269">
        <v>24432.959999999999</v>
      </c>
      <c r="JQ156" s="247">
        <f>SUM(JN156:JP156)</f>
        <v>74114.209999999992</v>
      </c>
      <c r="JR156" s="254"/>
      <c r="JS156" s="254"/>
      <c r="JT156" s="254"/>
      <c r="JU156" s="254">
        <f>SUM(JR156:JT156)</f>
        <v>0</v>
      </c>
      <c r="JV156" s="261">
        <f>JI156+JM156+JQ156+JU156</f>
        <v>208482.05</v>
      </c>
      <c r="JW156" s="559">
        <v>22394.639999999999</v>
      </c>
      <c r="JX156" s="588"/>
      <c r="JY156" s="589"/>
      <c r="JZ156" s="572">
        <v>22394.639999999999</v>
      </c>
      <c r="KA156" s="269">
        <v>22394.639999999999</v>
      </c>
      <c r="KB156" s="247">
        <f>JW156+JZ156+KA156</f>
        <v>67183.92</v>
      </c>
      <c r="KC156" s="269">
        <v>22394.639999999999</v>
      </c>
      <c r="KD156" s="269">
        <v>22394.639999999999</v>
      </c>
      <c r="KE156" s="269">
        <v>22394.639999999999</v>
      </c>
      <c r="KF156" s="247">
        <f>KC156+KD156+KE156</f>
        <v>67183.92</v>
      </c>
      <c r="KG156" s="269">
        <v>25248.29</v>
      </c>
      <c r="KH156" s="269">
        <v>24432.959999999999</v>
      </c>
      <c r="KI156" s="269">
        <v>24432.959999999999</v>
      </c>
      <c r="KJ156" s="247">
        <f>SUM(KG156:KI156)</f>
        <v>74114.209999999992</v>
      </c>
      <c r="KK156" s="254"/>
      <c r="KL156" s="254"/>
      <c r="KM156" s="254"/>
      <c r="KN156" s="254">
        <f>SUM(KK156:KM156)</f>
        <v>0</v>
      </c>
      <c r="KO156" s="262">
        <f>SUM(KN156,KJ156,KF156,KB156)</f>
        <v>208482.05</v>
      </c>
      <c r="KP156" s="254"/>
      <c r="KQ156" s="254">
        <f>JE156-JV156</f>
        <v>0</v>
      </c>
      <c r="KR156" s="247"/>
      <c r="KS156" s="248"/>
      <c r="KT156" s="211">
        <f>JV156-KO156</f>
        <v>0</v>
      </c>
      <c r="KU156" s="211"/>
      <c r="KV156" s="211"/>
      <c r="KW156" s="211"/>
      <c r="KX156" s="211"/>
      <c r="KY156" s="211"/>
      <c r="KZ156" s="211"/>
      <c r="LA156" s="211"/>
      <c r="LB156" s="211"/>
      <c r="LC156" s="211"/>
      <c r="LD156" s="211"/>
      <c r="LF156" s="193">
        <v>30461.759999999998</v>
      </c>
      <c r="LG156" s="193"/>
      <c r="LH156" s="194">
        <f>SUM(LF156:LG156)</f>
        <v>30461.759999999998</v>
      </c>
      <c r="LI156" s="193">
        <f>SUM(LH156)</f>
        <v>30461.759999999998</v>
      </c>
      <c r="LJ156" s="193"/>
      <c r="LK156" s="193"/>
      <c r="LL156" s="193"/>
      <c r="LM156" s="194">
        <f>SUM(LI156+LJ156-LK156+LL156)</f>
        <v>30461.759999999998</v>
      </c>
      <c r="LN156" s="189">
        <v>30461.759999999998</v>
      </c>
      <c r="LO156" s="189">
        <v>30461.759999999998</v>
      </c>
      <c r="LP156" s="189"/>
      <c r="LQ156" s="194">
        <f>SUM(LN156:LP156)</f>
        <v>60923.519999999997</v>
      </c>
      <c r="LR156" s="189"/>
      <c r="LS156" s="189"/>
      <c r="LT156" s="189"/>
      <c r="LU156" s="194">
        <f>SUM(LR156:LT156)</f>
        <v>0</v>
      </c>
      <c r="LV156" s="189"/>
      <c r="LW156" s="189"/>
      <c r="LX156" s="193"/>
      <c r="LY156" s="194">
        <f>SUM(LV156:LX156)</f>
        <v>0</v>
      </c>
      <c r="LZ156" s="193"/>
      <c r="MA156" s="193"/>
      <c r="MB156" s="193"/>
      <c r="MC156" s="123">
        <f>SUM(LZ156:MB156)</f>
        <v>0</v>
      </c>
      <c r="MD156" s="121">
        <f>SUM(MC156,LY156,LU156,LQ156)</f>
        <v>60923.519999999997</v>
      </c>
      <c r="ME156" s="189">
        <v>30461.759999999998</v>
      </c>
      <c r="MF156" s="189">
        <v>30461.759999999998</v>
      </c>
      <c r="MG156" s="189"/>
      <c r="MH156" s="194">
        <f>SUM(ME156:MG156)</f>
        <v>60923.519999999997</v>
      </c>
      <c r="MI156" s="189"/>
      <c r="MJ156" s="189"/>
      <c r="MK156" s="189"/>
      <c r="ML156" s="194">
        <f>SUM(MI156:MK156)</f>
        <v>0</v>
      </c>
      <c r="MM156" s="189"/>
      <c r="MN156" s="189"/>
      <c r="MO156" s="193"/>
      <c r="MP156" s="194">
        <f>SUM(MM156:MO156)</f>
        <v>0</v>
      </c>
      <c r="MQ156" s="193"/>
      <c r="MR156" s="193"/>
      <c r="MS156" s="193"/>
      <c r="MT156" s="123">
        <f>SUM(MQ156:MS156)</f>
        <v>0</v>
      </c>
      <c r="MU156" s="121">
        <f>SUM(MT156,MP156,ML156,MH156)</f>
        <v>60923.519999999997</v>
      </c>
      <c r="MV156" s="193"/>
      <c r="MW156" s="193">
        <f>LM156-MD156</f>
        <v>-30461.759999999998</v>
      </c>
      <c r="MX156" s="190">
        <f>MD156-MU156</f>
        <v>0</v>
      </c>
      <c r="MY156" s="194"/>
      <c r="MZ156" s="115">
        <f t="shared" si="999"/>
        <v>0</v>
      </c>
      <c r="NB156" s="193">
        <v>23987.4</v>
      </c>
      <c r="NC156" s="193"/>
      <c r="ND156" s="194">
        <f>SUM(NB156:NC156)</f>
        <v>23987.4</v>
      </c>
      <c r="NE156" s="193">
        <f>ND156</f>
        <v>23987.4</v>
      </c>
      <c r="NF156" s="193"/>
      <c r="NG156" s="193"/>
      <c r="NH156" s="193"/>
      <c r="NI156" s="193">
        <f>SUM(NE156:NH156)</f>
        <v>23987.4</v>
      </c>
      <c r="NJ156" s="193">
        <v>23987.4</v>
      </c>
      <c r="NK156" s="193">
        <v>23987.4</v>
      </c>
      <c r="NL156" s="193"/>
      <c r="NM156" s="194">
        <f>SUM(NJ156:NL156)</f>
        <v>47974.8</v>
      </c>
      <c r="NN156" s="193"/>
      <c r="NO156" s="193"/>
      <c r="NP156" s="193"/>
      <c r="NQ156" s="194">
        <f>SUM(NN156:NP156)</f>
        <v>0</v>
      </c>
      <c r="NR156" s="189"/>
      <c r="NS156" s="189"/>
      <c r="NT156" s="193"/>
      <c r="NU156" s="194">
        <f>SUM(NR156:NT156)</f>
        <v>0</v>
      </c>
      <c r="NV156" s="193"/>
      <c r="NW156" s="193"/>
      <c r="NX156" s="193"/>
      <c r="NY156" s="193">
        <f>SUM(NV156:NX156)</f>
        <v>0</v>
      </c>
      <c r="NZ156" s="121">
        <f>SUM(NY156,NU156,NQ156,NM156)</f>
        <v>47974.8</v>
      </c>
      <c r="OA156" s="193">
        <v>23987.4</v>
      </c>
      <c r="OB156" s="193">
        <v>23987.4</v>
      </c>
      <c r="OC156" s="193"/>
      <c r="OD156" s="194">
        <f>SUM(OA156:OC156)</f>
        <v>47974.8</v>
      </c>
      <c r="OE156" s="193"/>
      <c r="OF156" s="193"/>
      <c r="OG156" s="193"/>
      <c r="OH156" s="194">
        <f>SUM(OE156:OG156)</f>
        <v>0</v>
      </c>
      <c r="OI156" s="189"/>
      <c r="OJ156" s="189"/>
      <c r="OK156" s="193"/>
      <c r="OL156" s="194">
        <f>SUM(OI156:OK156)</f>
        <v>0</v>
      </c>
      <c r="OM156" s="193"/>
      <c r="ON156" s="193"/>
      <c r="OO156" s="193"/>
      <c r="OP156" s="193">
        <f>SUM(OM156:OO156)</f>
        <v>0</v>
      </c>
      <c r="OQ156" s="122">
        <f>SUM(OP156,OL156,OH156,OD156)</f>
        <v>47974.8</v>
      </c>
      <c r="OR156" s="193"/>
      <c r="OS156" s="193">
        <f>NI156-NZ156</f>
        <v>-23987.4</v>
      </c>
      <c r="OT156" s="194"/>
      <c r="OU156" s="194"/>
      <c r="OV156" s="115">
        <f t="shared" si="515"/>
        <v>0</v>
      </c>
      <c r="OX156" s="193">
        <v>25283.040000000001</v>
      </c>
      <c r="OY156" s="193"/>
      <c r="OZ156" s="194">
        <f>SUM(OX156:OY156)</f>
        <v>25283.040000000001</v>
      </c>
      <c r="PA156" s="193">
        <f>OZ156</f>
        <v>25283.040000000001</v>
      </c>
      <c r="PB156" s="193"/>
      <c r="PC156" s="193"/>
      <c r="PD156" s="193"/>
      <c r="PE156" s="194">
        <f>SUM(PA156:PD156)</f>
        <v>25283.040000000001</v>
      </c>
      <c r="PF156" s="189">
        <v>25283.040000000001</v>
      </c>
      <c r="PG156" s="189">
        <v>25283.040000000001</v>
      </c>
      <c r="PH156" s="189"/>
      <c r="PI156" s="194">
        <f>SUM(PF156:PH156)</f>
        <v>50566.080000000002</v>
      </c>
      <c r="PJ156" s="189"/>
      <c r="PK156" s="189"/>
      <c r="PL156" s="189"/>
      <c r="PM156" s="194">
        <f>SUM(PJ156:PL156)</f>
        <v>0</v>
      </c>
      <c r="PN156" s="189"/>
      <c r="PO156" s="189"/>
      <c r="PP156" s="193"/>
      <c r="PQ156" s="194">
        <f>SUM(PN156:PP156)</f>
        <v>0</v>
      </c>
      <c r="PR156" s="193"/>
      <c r="PS156" s="189"/>
      <c r="PT156" s="193"/>
      <c r="PU156" s="123">
        <f>SUM(PR156:PT156)</f>
        <v>0</v>
      </c>
      <c r="PV156" s="121">
        <f>SUM(PU156,PQ156,PM156,PI156)</f>
        <v>50566.080000000002</v>
      </c>
      <c r="PW156" s="189">
        <v>25283.040000000001</v>
      </c>
      <c r="PX156" s="189">
        <v>25283.040000000001</v>
      </c>
      <c r="PY156" s="189"/>
      <c r="PZ156" s="194">
        <f>SUM(PW156:PY156)</f>
        <v>50566.080000000002</v>
      </c>
      <c r="QA156" s="189"/>
      <c r="QB156" s="189"/>
      <c r="QC156" s="189"/>
      <c r="QD156" s="194">
        <f>SUM(QA156:QC156)</f>
        <v>0</v>
      </c>
      <c r="QE156" s="189"/>
      <c r="QF156" s="189"/>
      <c r="QG156" s="193"/>
      <c r="QH156" s="194">
        <f>SUM(QE156:QG156)</f>
        <v>0</v>
      </c>
      <c r="QI156" s="193"/>
      <c r="QJ156" s="189"/>
      <c r="QK156" s="193"/>
      <c r="QL156" s="123">
        <f>SUM(QI156:QK156)</f>
        <v>0</v>
      </c>
      <c r="QM156" s="122">
        <f>SUM(QL156,QH156,QD156,PZ156)</f>
        <v>50566.080000000002</v>
      </c>
      <c r="QN156" s="193"/>
      <c r="QO156" s="193">
        <f t="shared" si="971"/>
        <v>-25283.040000000001</v>
      </c>
      <c r="QP156" s="194"/>
      <c r="QQ156" s="194"/>
      <c r="QR156" s="115">
        <f t="shared" si="1000"/>
        <v>0</v>
      </c>
      <c r="QT156" s="193">
        <v>19173.599999999999</v>
      </c>
      <c r="QU156" s="193"/>
      <c r="QV156" s="194">
        <f>SUM(QT156:QU156)</f>
        <v>19173.599999999999</v>
      </c>
      <c r="QW156" s="193">
        <f>QV156</f>
        <v>19173.599999999999</v>
      </c>
      <c r="QX156" s="193"/>
      <c r="QY156" s="193"/>
      <c r="QZ156" s="193"/>
      <c r="RA156" s="194">
        <f>SUM(QW156:QZ156)</f>
        <v>19173.599999999999</v>
      </c>
      <c r="RB156" s="189">
        <v>19173.599999999999</v>
      </c>
      <c r="RC156" s="189">
        <v>19173.599999999999</v>
      </c>
      <c r="RD156" s="189"/>
      <c r="RE156" s="194">
        <f>SUM(RB156:RD156)</f>
        <v>38347.199999999997</v>
      </c>
      <c r="RF156" s="189"/>
      <c r="RG156" s="189"/>
      <c r="RH156" s="189"/>
      <c r="RI156" s="194">
        <f>SUM(RF156:RH156)</f>
        <v>0</v>
      </c>
      <c r="RJ156" s="189"/>
      <c r="RK156" s="189"/>
      <c r="RL156" s="193"/>
      <c r="RM156" s="194">
        <f>SUM(RJ156:RL156)</f>
        <v>0</v>
      </c>
      <c r="RN156" s="193"/>
      <c r="RO156" s="193"/>
      <c r="RP156" s="193"/>
      <c r="RQ156" s="123">
        <f>SUM(RN156:RP156)</f>
        <v>0</v>
      </c>
      <c r="RR156" s="121">
        <f>SUM(RQ156,RM156,RI156,RE156)</f>
        <v>38347.199999999997</v>
      </c>
      <c r="RS156" s="189">
        <v>19173.599999999999</v>
      </c>
      <c r="RT156" s="189">
        <v>19173.599999999999</v>
      </c>
      <c r="RU156" s="189"/>
      <c r="RV156" s="194">
        <f>SUM(RS156:RU156)</f>
        <v>38347.199999999997</v>
      </c>
      <c r="RW156" s="189"/>
      <c r="RX156" s="189"/>
      <c r="RY156" s="189"/>
      <c r="RZ156" s="194">
        <f>SUM(RW156:RY156)</f>
        <v>0</v>
      </c>
      <c r="SA156" s="189"/>
      <c r="SB156" s="189"/>
      <c r="SC156" s="193"/>
      <c r="SD156" s="194">
        <f>SUM(SA156:SC156)</f>
        <v>0</v>
      </c>
      <c r="SE156" s="193"/>
      <c r="SF156" s="193"/>
      <c r="SG156" s="193"/>
      <c r="SH156" s="123">
        <f>SUM(SE156:SG156)</f>
        <v>0</v>
      </c>
      <c r="SI156" s="122">
        <f>SUM(SH156,SD156,RZ156,RV156)</f>
        <v>38347.199999999997</v>
      </c>
      <c r="SJ156" s="193"/>
      <c r="SK156" s="193">
        <f>RA156-RR156</f>
        <v>-19173.599999999999</v>
      </c>
      <c r="SL156" s="17">
        <f>RR156-SI156</f>
        <v>0</v>
      </c>
      <c r="SM156" s="194"/>
      <c r="SN156" s="115">
        <f t="shared" si="1001"/>
        <v>0</v>
      </c>
      <c r="SP156" s="193">
        <v>15192.48</v>
      </c>
      <c r="SQ156" s="193"/>
      <c r="SR156" s="194">
        <f>SUM(SP156:SQ156)</f>
        <v>15192.48</v>
      </c>
      <c r="SS156" s="193">
        <f t="shared" si="982"/>
        <v>15192.48</v>
      </c>
      <c r="ST156" s="193"/>
      <c r="SU156" s="193"/>
      <c r="SV156" s="193"/>
      <c r="SW156" s="194">
        <f>SUM(SS156+ST156-SU156+SV156)</f>
        <v>15192.48</v>
      </c>
      <c r="SX156" s="189">
        <v>15192.48</v>
      </c>
      <c r="SY156" s="189">
        <v>15192.48</v>
      </c>
      <c r="SZ156" s="189"/>
      <c r="TA156" s="194">
        <f>SUM(SX156:SZ156)</f>
        <v>30384.959999999999</v>
      </c>
      <c r="TB156" s="189"/>
      <c r="TC156" s="189"/>
      <c r="TD156" s="189"/>
      <c r="TE156" s="194">
        <f>SUM(TB156:TD156)</f>
        <v>0</v>
      </c>
      <c r="TF156" s="189"/>
      <c r="TG156" s="189"/>
      <c r="TH156" s="193"/>
      <c r="TI156" s="194">
        <f>SUM(TF156:TH156)</f>
        <v>0</v>
      </c>
      <c r="TJ156" s="193"/>
      <c r="TK156" s="193"/>
      <c r="TL156" s="193"/>
      <c r="TM156" s="193">
        <f>SUM(TJ156:TL156)</f>
        <v>0</v>
      </c>
      <c r="TN156" s="121">
        <f>SUM(TM156,TI156,TE156,TA156)</f>
        <v>30384.959999999999</v>
      </c>
      <c r="TO156" s="189">
        <v>15192.48</v>
      </c>
      <c r="TP156" s="189">
        <v>15192.48</v>
      </c>
      <c r="TQ156" s="189"/>
      <c r="TR156" s="194">
        <f>SUM(TO156:TQ156)</f>
        <v>30384.959999999999</v>
      </c>
      <c r="TS156" s="189"/>
      <c r="TT156" s="189"/>
      <c r="TU156" s="189"/>
      <c r="TV156" s="194">
        <f>SUM(TS156:TU156)</f>
        <v>0</v>
      </c>
      <c r="TW156" s="189"/>
      <c r="TX156" s="189"/>
      <c r="TY156" s="193"/>
      <c r="TZ156" s="194">
        <f>SUM(TW156:TY156)</f>
        <v>0</v>
      </c>
      <c r="UA156" s="193"/>
      <c r="UB156" s="193"/>
      <c r="UC156" s="193"/>
      <c r="UD156" s="193">
        <f>SUM(UA156:UC156)</f>
        <v>0</v>
      </c>
      <c r="UE156" s="122">
        <f>SUM(UD156,TZ156,TV156,TR156)</f>
        <v>30384.959999999999</v>
      </c>
      <c r="UF156" s="193"/>
      <c r="UG156" s="193">
        <f>SW156-TN156</f>
        <v>-15192.48</v>
      </c>
      <c r="UH156" s="194"/>
      <c r="UI156" s="194"/>
      <c r="UJ156" s="194"/>
      <c r="UK156" s="115">
        <f t="shared" si="1002"/>
        <v>0</v>
      </c>
      <c r="UL156" s="115">
        <f>CK156+EG156+GC156+HZ156+JV156+MD156+NZ156+PV156+RR156+TN156</f>
        <v>718645.72999999986</v>
      </c>
      <c r="UM156" s="115">
        <f>UL156-AF156</f>
        <v>0</v>
      </c>
      <c r="UN156" s="115">
        <f>DB156+EX156+GT156+IQ156+KO156+MU156+OQ156+QM156+SI156+UE156</f>
        <v>703604.92999999993</v>
      </c>
      <c r="UO156" s="115">
        <f>UN156-AW156</f>
        <v>0</v>
      </c>
      <c r="UP156" s="115"/>
      <c r="UQ156" s="115"/>
      <c r="UR156" s="115">
        <f>BU156+DQ156+FM156+HJ156+JF156+LN156+NJ156+PF156+RB156+SX156</f>
        <v>269956.08</v>
      </c>
      <c r="US156" s="115">
        <f>UR156-P156</f>
        <v>0</v>
      </c>
      <c r="UT156" s="115"/>
      <c r="UU156" s="115"/>
      <c r="UV156" s="115"/>
      <c r="UW156" s="115"/>
      <c r="UX156" s="115"/>
      <c r="UY156" s="115"/>
      <c r="UZ156" s="115"/>
      <c r="VA156" s="115">
        <f>H156-VB156</f>
        <v>0</v>
      </c>
      <c r="VB156" s="193">
        <f>BM156+DI156+FE156+HB156+IX156+LF156+NB156+OX156+QT156+SP156</f>
        <v>3402000</v>
      </c>
      <c r="VC156" s="193">
        <f>BN156+DJ156+FF156+HC156+IY156+LG156+NC156+OY156+QU156+SQ156</f>
        <v>0</v>
      </c>
      <c r="VD156" s="194">
        <f>VB156+VC156</f>
        <v>3402000</v>
      </c>
      <c r="VE156" s="193">
        <f>SUM(VD156)</f>
        <v>3402000</v>
      </c>
      <c r="VF156" s="193"/>
      <c r="VG156" s="193"/>
      <c r="VH156" s="193"/>
      <c r="VI156" s="194">
        <f>SUM(VE156+VF156-VG156+VH156)</f>
        <v>3402000</v>
      </c>
      <c r="VJ156" s="189"/>
      <c r="VK156" s="189"/>
      <c r="VL156" s="189"/>
      <c r="VM156" s="194">
        <f>SUM(VJ156:VL156)</f>
        <v>0</v>
      </c>
      <c r="VN156" s="189"/>
      <c r="VO156" s="189"/>
      <c r="VP156" s="189"/>
      <c r="VQ156" s="194">
        <f>SUM(VN156:VP156)</f>
        <v>0</v>
      </c>
      <c r="VR156" s="189"/>
      <c r="VS156" s="189"/>
      <c r="VT156" s="193"/>
      <c r="VU156" s="194">
        <f>SUM(VR156:VT156)</f>
        <v>0</v>
      </c>
      <c r="VV156" s="193"/>
      <c r="VW156" s="193"/>
      <c r="VX156" s="193"/>
      <c r="VY156" s="193"/>
      <c r="VZ156" s="121">
        <f>SUM(VY156,VU156,VQ156,VM156)</f>
        <v>0</v>
      </c>
      <c r="WA156" s="193"/>
      <c r="WB156" s="193"/>
      <c r="WC156" s="193"/>
      <c r="WD156" s="194">
        <f>SUM(WA156:WC156)</f>
        <v>0</v>
      </c>
      <c r="WE156" s="193"/>
      <c r="WF156" s="193"/>
      <c r="WG156" s="193"/>
      <c r="WH156" s="194">
        <f>SUM(WE156:WG156)</f>
        <v>0</v>
      </c>
      <c r="WI156" s="193"/>
      <c r="WJ156" s="193"/>
      <c r="WK156" s="193"/>
      <c r="WL156" s="194">
        <f>SUM(WI156:WK156)</f>
        <v>0</v>
      </c>
      <c r="WM156" s="193"/>
      <c r="WN156" s="193"/>
      <c r="WO156" s="193"/>
      <c r="WP156" s="193"/>
      <c r="WQ156" s="122">
        <f>SUM(WP156,WL156,WH156,WD156)</f>
        <v>0</v>
      </c>
      <c r="WR156" s="120"/>
      <c r="WS156" s="120"/>
      <c r="WT156" s="194"/>
      <c r="WU156" s="194"/>
      <c r="WV156" s="115">
        <f t="shared" si="526"/>
        <v>0</v>
      </c>
      <c r="WY156" s="115">
        <f>VI156-BT156-DP156-FL156-HI156-JE156-LM156-NI156-PE156-RA156-SW156</f>
        <v>-1.4188117347657681E-10</v>
      </c>
      <c r="WZ156" s="115">
        <f>VD156-BO156-DK156-FG156-HD156-IZ156-LH156-ND156-OZ156-QV156-SR156</f>
        <v>-1.4188117347657681E-10</v>
      </c>
    </row>
    <row r="157" spans="1:624" ht="12" customHeight="1" x14ac:dyDescent="0.25">
      <c r="A157" s="444"/>
      <c r="B157" s="415"/>
      <c r="C157" s="415"/>
      <c r="D157" s="415"/>
      <c r="E157" s="415"/>
      <c r="F157" s="249"/>
      <c r="G157" s="358"/>
      <c r="H157" s="359"/>
      <c r="I157" s="359"/>
      <c r="J157" s="360"/>
      <c r="K157" s="359"/>
      <c r="L157" s="359"/>
      <c r="M157" s="360"/>
      <c r="N157" s="360"/>
      <c r="O157" s="360"/>
      <c r="P157" s="360"/>
      <c r="Q157" s="360"/>
      <c r="R157" s="360"/>
      <c r="S157" s="359"/>
      <c r="T157" s="359"/>
      <c r="U157" s="359"/>
      <c r="V157" s="359"/>
      <c r="W157" s="359"/>
      <c r="X157" s="359"/>
      <c r="Y157" s="359"/>
      <c r="Z157" s="359"/>
      <c r="AA157" s="359"/>
      <c r="AB157" s="250">
        <f>CG157+EC157+FY157+HV157+JR157+LZ157+NV157+PR157+RN157+TJ157</f>
        <v>0</v>
      </c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250"/>
      <c r="AS157" s="250"/>
      <c r="AT157" s="250"/>
      <c r="AU157" s="250"/>
      <c r="AV157" s="250"/>
      <c r="AW157" s="250"/>
      <c r="AX157" s="250"/>
      <c r="AY157" s="250"/>
      <c r="AZ157" s="250"/>
      <c r="BA157" s="250"/>
      <c r="BB157" s="239">
        <f>CK157+EG157+GC157+HZ157+JV157+MD157+NZ157+PV157+RR157+TN157</f>
        <v>0</v>
      </c>
      <c r="BC157" s="239">
        <f t="shared" si="903"/>
        <v>0</v>
      </c>
      <c r="BD157" s="238">
        <f>AZ157-DE157-FA157-GW157-IT157-KR157-MX157-OT157-QP157-SL157-UH157</f>
        <v>0</v>
      </c>
      <c r="BE157" s="361"/>
      <c r="BF157" s="241">
        <f t="shared" si="898"/>
        <v>0</v>
      </c>
      <c r="BG157" s="362"/>
      <c r="BH157" s="362"/>
      <c r="BI157" s="362"/>
      <c r="BJ157" s="241"/>
      <c r="BK157" s="359"/>
      <c r="BL157" s="251">
        <f>DI157+FE157+HB157+IX157+LF157+NB157+OX157+QT157+SP157</f>
        <v>0</v>
      </c>
      <c r="BM157" s="359"/>
      <c r="BN157" s="359"/>
      <c r="BO157" s="359"/>
      <c r="BP157" s="359"/>
      <c r="BQ157" s="359"/>
      <c r="BR157" s="359"/>
      <c r="BS157" s="359"/>
      <c r="BT157" s="359"/>
      <c r="BU157" s="359"/>
      <c r="BV157" s="359"/>
      <c r="BW157" s="359"/>
      <c r="BX157" s="238">
        <f t="shared" si="922"/>
        <v>0</v>
      </c>
      <c r="BY157" s="359"/>
      <c r="BZ157" s="359"/>
      <c r="CA157" s="359"/>
      <c r="CB157" s="238">
        <f t="shared" si="923"/>
        <v>0</v>
      </c>
      <c r="CC157" s="359"/>
      <c r="CD157" s="359"/>
      <c r="CE157" s="359"/>
      <c r="CF157" s="359"/>
      <c r="CG157" s="359"/>
      <c r="CH157" s="359"/>
      <c r="CI157" s="359"/>
      <c r="CJ157" s="359"/>
      <c r="CK157" s="359"/>
      <c r="CL157" s="359"/>
      <c r="CM157" s="359"/>
      <c r="CN157" s="359"/>
      <c r="CO157" s="238">
        <f>SUM(CL157:CN157)</f>
        <v>0</v>
      </c>
      <c r="CP157" s="359"/>
      <c r="CQ157" s="359"/>
      <c r="CR157" s="359"/>
      <c r="CS157" s="238">
        <f>SUM(CP157:CR157)</f>
        <v>0</v>
      </c>
      <c r="CT157" s="359"/>
      <c r="CU157" s="359"/>
      <c r="CV157" s="359"/>
      <c r="CW157" s="359"/>
      <c r="CX157" s="359"/>
      <c r="CY157" s="359"/>
      <c r="CZ157" s="359"/>
      <c r="DA157" s="359"/>
      <c r="DB157" s="359"/>
      <c r="DC157" s="251"/>
      <c r="DD157" s="251"/>
      <c r="DE157" s="251"/>
      <c r="DF157" s="251"/>
      <c r="DG157" s="243">
        <f t="shared" si="996"/>
        <v>0</v>
      </c>
      <c r="DH157" s="363"/>
      <c r="DI157" s="359"/>
      <c r="DJ157" s="359"/>
      <c r="DK157" s="360"/>
      <c r="DL157" s="359"/>
      <c r="DM157" s="359"/>
      <c r="DN157" s="360"/>
      <c r="DO157" s="360"/>
      <c r="DP157" s="360"/>
      <c r="DQ157" s="360"/>
      <c r="DR157" s="360"/>
      <c r="DS157" s="360"/>
      <c r="DT157" s="238">
        <f>SUM(DQ157:DS157)</f>
        <v>0</v>
      </c>
      <c r="DU157" s="359"/>
      <c r="DV157" s="359"/>
      <c r="DW157" s="359"/>
      <c r="DX157" s="238">
        <f>SUM(DU157:DW157)</f>
        <v>0</v>
      </c>
      <c r="DY157" s="359"/>
      <c r="DZ157" s="359"/>
      <c r="EA157" s="359"/>
      <c r="EB157" s="359"/>
      <c r="EC157" s="359"/>
      <c r="ED157" s="359"/>
      <c r="EE157" s="359"/>
      <c r="EF157" s="359"/>
      <c r="EG157" s="364"/>
      <c r="EH157" s="359"/>
      <c r="EI157" s="359"/>
      <c r="EJ157" s="359"/>
      <c r="EK157" s="359"/>
      <c r="EL157" s="359"/>
      <c r="EM157" s="359"/>
      <c r="EN157" s="359"/>
      <c r="EO157" s="359"/>
      <c r="EP157" s="359"/>
      <c r="EQ157" s="359"/>
      <c r="ER157" s="359"/>
      <c r="ES157" s="250"/>
      <c r="ET157" s="250"/>
      <c r="EU157" s="250"/>
      <c r="EV157" s="359"/>
      <c r="EW157" s="250"/>
      <c r="EX157" s="253"/>
      <c r="EY157" s="250"/>
      <c r="EZ157" s="250"/>
      <c r="FA157" s="250"/>
      <c r="FB157" s="250"/>
      <c r="FC157" s="246">
        <f t="shared" si="997"/>
        <v>0</v>
      </c>
      <c r="FD157" s="363"/>
      <c r="FE157" s="359"/>
      <c r="FF157" s="359"/>
      <c r="FG157" s="360"/>
      <c r="FH157" s="359"/>
      <c r="FI157" s="359"/>
      <c r="FJ157" s="360"/>
      <c r="FK157" s="360"/>
      <c r="FL157" s="360"/>
      <c r="FM157" s="360"/>
      <c r="FN157" s="360"/>
      <c r="FO157" s="360"/>
      <c r="FP157" s="238">
        <f>SUM(FM157:FO157)</f>
        <v>0</v>
      </c>
      <c r="FQ157" s="359"/>
      <c r="FR157" s="359"/>
      <c r="FS157" s="359"/>
      <c r="FT157" s="238">
        <f>SUM(FQ157:FS157)</f>
        <v>0</v>
      </c>
      <c r="FU157" s="359"/>
      <c r="FV157" s="359"/>
      <c r="FW157" s="359"/>
      <c r="FX157" s="359"/>
      <c r="FY157" s="359"/>
      <c r="FZ157" s="359"/>
      <c r="GA157" s="359"/>
      <c r="GB157" s="359"/>
      <c r="GC157" s="364"/>
      <c r="GD157" s="359"/>
      <c r="GE157" s="359"/>
      <c r="GF157" s="359"/>
      <c r="GG157" s="359"/>
      <c r="GH157" s="359"/>
      <c r="GI157" s="359"/>
      <c r="GJ157" s="359"/>
      <c r="GK157" s="359"/>
      <c r="GL157" s="359"/>
      <c r="GM157" s="359"/>
      <c r="GN157" s="359"/>
      <c r="GO157" s="250"/>
      <c r="GP157" s="250"/>
      <c r="GQ157" s="250"/>
      <c r="GR157" s="250"/>
      <c r="GS157" s="250"/>
      <c r="GT157" s="253"/>
      <c r="GU157" s="250"/>
      <c r="GV157" s="250"/>
      <c r="GW157" s="250"/>
      <c r="GX157" s="250"/>
      <c r="GY157" s="246">
        <f t="shared" si="998"/>
        <v>0</v>
      </c>
      <c r="GZ157" s="363"/>
      <c r="HA157" s="363"/>
      <c r="HB157" s="359"/>
      <c r="HC157" s="359"/>
      <c r="HD157" s="360"/>
      <c r="HE157" s="359"/>
      <c r="HF157" s="359"/>
      <c r="HG157" s="360"/>
      <c r="HH157" s="360"/>
      <c r="HI157" s="360"/>
      <c r="HJ157" s="360"/>
      <c r="HK157" s="360"/>
      <c r="HL157" s="360"/>
      <c r="HM157" s="238">
        <f>SUM(HJ157:HL157)</f>
        <v>0</v>
      </c>
      <c r="HN157" s="359"/>
      <c r="HO157" s="359"/>
      <c r="HP157" s="359"/>
      <c r="HQ157" s="238">
        <f>SUM(HN157:HP157)</f>
        <v>0</v>
      </c>
      <c r="HR157" s="359"/>
      <c r="HS157" s="359"/>
      <c r="HT157" s="359"/>
      <c r="HU157" s="359"/>
      <c r="HV157" s="359"/>
      <c r="HW157" s="359"/>
      <c r="HX157" s="359"/>
      <c r="HY157" s="359"/>
      <c r="HZ157" s="364"/>
      <c r="IA157" s="359"/>
      <c r="IB157" s="359"/>
      <c r="IC157" s="359"/>
      <c r="ID157" s="359"/>
      <c r="IE157" s="359"/>
      <c r="IF157" s="359"/>
      <c r="IG157" s="359"/>
      <c r="IH157" s="359"/>
      <c r="II157" s="359"/>
      <c r="IJ157" s="359"/>
      <c r="IK157" s="359"/>
      <c r="IL157" s="250"/>
      <c r="IM157" s="250"/>
      <c r="IN157" s="250"/>
      <c r="IO157" s="359"/>
      <c r="IP157" s="250"/>
      <c r="IQ157" s="253"/>
      <c r="IR157" s="250"/>
      <c r="IS157" s="250"/>
      <c r="IT157" s="250"/>
      <c r="IU157" s="250"/>
      <c r="IV157" s="246">
        <f t="shared" si="510"/>
        <v>0</v>
      </c>
      <c r="IW157" s="363"/>
      <c r="IX157" s="247"/>
      <c r="IY157" s="247"/>
      <c r="IZ157" s="365"/>
      <c r="JA157" s="247"/>
      <c r="JB157" s="247"/>
      <c r="JC157" s="365"/>
      <c r="JD157" s="365"/>
      <c r="JE157" s="365"/>
      <c r="JF157" s="365"/>
      <c r="JG157" s="365"/>
      <c r="JH157" s="365"/>
      <c r="JI157" s="247">
        <f>SUM(JF157:JH157)</f>
        <v>0</v>
      </c>
      <c r="JJ157" s="247"/>
      <c r="JK157" s="247"/>
      <c r="JL157" s="247"/>
      <c r="JM157" s="247">
        <f>SUM(JJ157:JL157)</f>
        <v>0</v>
      </c>
      <c r="JN157" s="247"/>
      <c r="JO157" s="247"/>
      <c r="JP157" s="247"/>
      <c r="JQ157" s="247"/>
      <c r="JR157" s="247"/>
      <c r="JS157" s="247"/>
      <c r="JT157" s="247"/>
      <c r="JU157" s="247"/>
      <c r="JV157" s="366"/>
      <c r="JW157" s="557"/>
      <c r="JX157" s="586"/>
      <c r="JY157" s="587"/>
      <c r="JZ157" s="570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54"/>
      <c r="KK157" s="254"/>
      <c r="KL157" s="254"/>
      <c r="KM157" s="247"/>
      <c r="KN157" s="254"/>
      <c r="KO157" s="256"/>
      <c r="KP157" s="254"/>
      <c r="KQ157" s="254"/>
      <c r="KR157" s="254"/>
      <c r="KS157" s="367"/>
      <c r="KT157" s="211">
        <f>JV157-KO157</f>
        <v>0</v>
      </c>
      <c r="KU157" s="211"/>
      <c r="KV157" s="211"/>
      <c r="KW157" s="211"/>
      <c r="KX157" s="211"/>
      <c r="KY157" s="211"/>
      <c r="KZ157" s="211"/>
      <c r="LA157" s="211"/>
      <c r="LB157" s="211"/>
      <c r="LC157" s="211"/>
      <c r="LD157" s="211"/>
      <c r="LF157" s="141"/>
      <c r="LG157" s="141"/>
      <c r="LH157" s="142"/>
      <c r="LI157" s="141"/>
      <c r="LJ157" s="141"/>
      <c r="LK157" s="142"/>
      <c r="LL157" s="142"/>
      <c r="LM157" s="142"/>
      <c r="LN157" s="142"/>
      <c r="LO157" s="142"/>
      <c r="LP157" s="142"/>
      <c r="LQ157" s="194">
        <f>SUM(LN157:LP157)</f>
        <v>0</v>
      </c>
      <c r="LR157" s="141"/>
      <c r="LS157" s="141"/>
      <c r="LT157" s="141"/>
      <c r="LU157" s="194">
        <f>SUM(LR157:LT157)</f>
        <v>0</v>
      </c>
      <c r="LV157" s="141"/>
      <c r="LW157" s="141"/>
      <c r="LX157" s="141"/>
      <c r="LY157" s="141"/>
      <c r="LZ157" s="141"/>
      <c r="MA157" s="141"/>
      <c r="MB157" s="141"/>
      <c r="MC157" s="141"/>
      <c r="MD157" s="143"/>
      <c r="ME157" s="142"/>
      <c r="MF157" s="142"/>
      <c r="MG157" s="142"/>
      <c r="MH157" s="194">
        <f>SUM(ME157:MG157)</f>
        <v>0</v>
      </c>
      <c r="MI157" s="141"/>
      <c r="MJ157" s="141"/>
      <c r="MK157" s="141"/>
      <c r="ML157" s="194">
        <f>SUM(MI157:MK157)</f>
        <v>0</v>
      </c>
      <c r="MM157" s="141"/>
      <c r="MN157" s="141"/>
      <c r="MO157" s="141"/>
      <c r="MP157" s="141"/>
      <c r="MQ157" s="141"/>
      <c r="MR157" s="141"/>
      <c r="MS157" s="141"/>
      <c r="MT157" s="141"/>
      <c r="MU157" s="143"/>
      <c r="MV157" s="193"/>
      <c r="MW157" s="193"/>
      <c r="MX157" s="193"/>
      <c r="MY157" s="193"/>
      <c r="MZ157" s="115">
        <f t="shared" si="999"/>
        <v>0</v>
      </c>
      <c r="NB157" s="141"/>
      <c r="NC157" s="141"/>
      <c r="ND157" s="142"/>
      <c r="NE157" s="141"/>
      <c r="NF157" s="141"/>
      <c r="NG157" s="142"/>
      <c r="NH157" s="142"/>
      <c r="NI157" s="142"/>
      <c r="NJ157" s="142"/>
      <c r="NK157" s="142"/>
      <c r="NL157" s="142"/>
      <c r="NM157" s="194">
        <f>SUM(NJ157:NL157)</f>
        <v>0</v>
      </c>
      <c r="NN157" s="141"/>
      <c r="NO157" s="141"/>
      <c r="NP157" s="141"/>
      <c r="NQ157" s="194">
        <f>SUM(NN157:NP157)</f>
        <v>0</v>
      </c>
      <c r="NR157" s="141"/>
      <c r="NS157" s="141"/>
      <c r="NT157" s="141"/>
      <c r="NU157" s="141"/>
      <c r="NV157" s="141"/>
      <c r="NW157" s="141"/>
      <c r="NX157" s="141"/>
      <c r="NY157" s="141"/>
      <c r="NZ157" s="143"/>
      <c r="OA157" s="141"/>
      <c r="OB157" s="141"/>
      <c r="OC157" s="141"/>
      <c r="OD157" s="141"/>
      <c r="OE157" s="141"/>
      <c r="OF157" s="141"/>
      <c r="OG157" s="141"/>
      <c r="OH157" s="141"/>
      <c r="OI157" s="141"/>
      <c r="OJ157" s="141"/>
      <c r="OK157" s="141"/>
      <c r="OL157" s="193"/>
      <c r="OM157" s="193"/>
      <c r="ON157" s="193"/>
      <c r="OO157" s="141"/>
      <c r="OP157" s="193"/>
      <c r="OQ157" s="119"/>
      <c r="OR157" s="193"/>
      <c r="OS157" s="193"/>
      <c r="OT157" s="193"/>
      <c r="OU157" s="193"/>
      <c r="OV157" s="115">
        <f t="shared" si="515"/>
        <v>0</v>
      </c>
      <c r="OX157" s="141"/>
      <c r="OY157" s="141"/>
      <c r="OZ157" s="142"/>
      <c r="PA157" s="141"/>
      <c r="PB157" s="141"/>
      <c r="PC157" s="142"/>
      <c r="PD157" s="142"/>
      <c r="PE157" s="142"/>
      <c r="PF157" s="142"/>
      <c r="PG157" s="142"/>
      <c r="PH157" s="142"/>
      <c r="PI157" s="194">
        <f>SUM(PF157:PH157)</f>
        <v>0</v>
      </c>
      <c r="PJ157" s="141"/>
      <c r="PK157" s="141"/>
      <c r="PL157" s="141"/>
      <c r="PM157" s="194">
        <f>SUM(PJ157:PL157)</f>
        <v>0</v>
      </c>
      <c r="PN157" s="141"/>
      <c r="PO157" s="141"/>
      <c r="PP157" s="141"/>
      <c r="PQ157" s="141"/>
      <c r="PR157" s="141"/>
      <c r="PS157" s="141"/>
      <c r="PT157" s="141"/>
      <c r="PU157" s="141"/>
      <c r="PV157" s="143"/>
      <c r="PW157" s="141"/>
      <c r="PX157" s="141"/>
      <c r="PY157" s="141"/>
      <c r="PZ157" s="141"/>
      <c r="QA157" s="141"/>
      <c r="QB157" s="141"/>
      <c r="QC157" s="141"/>
      <c r="QD157" s="141"/>
      <c r="QE157" s="141"/>
      <c r="QF157" s="141"/>
      <c r="QG157" s="141"/>
      <c r="QH157" s="193"/>
      <c r="QI157" s="193"/>
      <c r="QJ157" s="193"/>
      <c r="QK157" s="141"/>
      <c r="QL157" s="193"/>
      <c r="QM157" s="119"/>
      <c r="QN157" s="193"/>
      <c r="QO157" s="193"/>
      <c r="QP157" s="193"/>
      <c r="QQ157" s="193"/>
      <c r="QR157" s="115">
        <f t="shared" si="1000"/>
        <v>0</v>
      </c>
      <c r="QT157" s="141"/>
      <c r="QU157" s="141"/>
      <c r="QV157" s="142"/>
      <c r="QW157" s="141"/>
      <c r="QX157" s="141"/>
      <c r="QY157" s="142"/>
      <c r="QZ157" s="142"/>
      <c r="RA157" s="142"/>
      <c r="RB157" s="142"/>
      <c r="RC157" s="142"/>
      <c r="RD157" s="142"/>
      <c r="RE157" s="194">
        <f>SUM(RB157:RD157)</f>
        <v>0</v>
      </c>
      <c r="RF157" s="141"/>
      <c r="RG157" s="141"/>
      <c r="RH157" s="141"/>
      <c r="RI157" s="194">
        <f>SUM(RF157:RH157)</f>
        <v>0</v>
      </c>
      <c r="RJ157" s="141"/>
      <c r="RK157" s="141"/>
      <c r="RL157" s="141"/>
      <c r="RM157" s="141"/>
      <c r="RN157" s="141"/>
      <c r="RO157" s="141"/>
      <c r="RP157" s="141"/>
      <c r="RQ157" s="141"/>
      <c r="RR157" s="143"/>
      <c r="RS157" s="141"/>
      <c r="RT157" s="141"/>
      <c r="RU157" s="141"/>
      <c r="RV157" s="141"/>
      <c r="RW157" s="141"/>
      <c r="RX157" s="141"/>
      <c r="RY157" s="141"/>
      <c r="RZ157" s="141"/>
      <c r="SA157" s="141"/>
      <c r="SB157" s="141"/>
      <c r="SC157" s="141"/>
      <c r="SD157" s="193"/>
      <c r="SE157" s="193"/>
      <c r="SF157" s="193"/>
      <c r="SG157" s="141"/>
      <c r="SH157" s="193"/>
      <c r="SI157" s="119"/>
      <c r="SJ157" s="193"/>
      <c r="SK157" s="193"/>
      <c r="SL157" s="193"/>
      <c r="SM157" s="193"/>
      <c r="SN157" s="115">
        <f t="shared" si="1001"/>
        <v>0</v>
      </c>
      <c r="SP157" s="141"/>
      <c r="SQ157" s="141"/>
      <c r="SR157" s="142"/>
      <c r="SS157" s="141"/>
      <c r="ST157" s="141"/>
      <c r="SU157" s="142"/>
      <c r="SV157" s="142"/>
      <c r="SW157" s="142"/>
      <c r="SX157" s="142"/>
      <c r="SY157" s="142"/>
      <c r="SZ157" s="142"/>
      <c r="TA157" s="194">
        <f>SUM(SX157:SZ157)</f>
        <v>0</v>
      </c>
      <c r="TB157" s="141"/>
      <c r="TC157" s="141"/>
      <c r="TD157" s="141"/>
      <c r="TE157" s="194">
        <f>SUM(TB157:TD157)</f>
        <v>0</v>
      </c>
      <c r="TF157" s="141"/>
      <c r="TG157" s="141"/>
      <c r="TH157" s="141"/>
      <c r="TI157" s="141"/>
      <c r="TJ157" s="141"/>
      <c r="TK157" s="141"/>
      <c r="TL157" s="141"/>
      <c r="TM157" s="141"/>
      <c r="TN157" s="143"/>
      <c r="TO157" s="141"/>
      <c r="TP157" s="141"/>
      <c r="TQ157" s="141"/>
      <c r="TR157" s="141"/>
      <c r="TS157" s="141"/>
      <c r="TT157" s="141"/>
      <c r="TU157" s="141"/>
      <c r="TV157" s="141"/>
      <c r="TW157" s="141"/>
      <c r="TX157" s="141"/>
      <c r="TY157" s="141"/>
      <c r="TZ157" s="193"/>
      <c r="UA157" s="193"/>
      <c r="UB157" s="193"/>
      <c r="UC157" s="141"/>
      <c r="UD157" s="193"/>
      <c r="UE157" s="119"/>
      <c r="UF157" s="193"/>
      <c r="UG157" s="193"/>
      <c r="UH157" s="193"/>
      <c r="UI157" s="193"/>
      <c r="UJ157" s="193"/>
      <c r="UK157" s="115">
        <f t="shared" si="1002"/>
        <v>0</v>
      </c>
      <c r="UL157" s="115">
        <f>CK157+EG157+GC157+HZ157+JV157+MD157+NZ157+PV157+RR157+TN157</f>
        <v>0</v>
      </c>
      <c r="UM157" s="115">
        <f>UL157-AF157</f>
        <v>0</v>
      </c>
      <c r="UN157" s="115">
        <f>DB157+EX157+GT157+IQ157+KO157+MU157+OQ157+QM157+SI157+UE157</f>
        <v>0</v>
      </c>
      <c r="UO157" s="115">
        <f>UN157-AW157</f>
        <v>0</v>
      </c>
      <c r="UP157" s="115"/>
      <c r="UQ157" s="115"/>
      <c r="UR157" s="115">
        <f>BU157+DQ157+FM157+HJ157+JF157+LN157+NJ157+PF157+RB157+SX157</f>
        <v>0</v>
      </c>
      <c r="US157" s="115">
        <f>UR157-P157</f>
        <v>0</v>
      </c>
      <c r="UT157" s="115"/>
      <c r="UU157" s="115"/>
      <c r="UV157" s="115"/>
      <c r="UW157" s="115"/>
      <c r="UX157" s="115"/>
      <c r="UY157" s="115"/>
      <c r="UZ157" s="115"/>
      <c r="VA157" s="115">
        <f>H157-VB157</f>
        <v>0</v>
      </c>
      <c r="VB157" s="141"/>
      <c r="VC157" s="141"/>
      <c r="VD157" s="142"/>
      <c r="VE157" s="141"/>
      <c r="VF157" s="141"/>
      <c r="VG157" s="142"/>
      <c r="VH157" s="142"/>
      <c r="VI157" s="142"/>
      <c r="VJ157" s="142"/>
      <c r="VK157" s="142"/>
      <c r="VL157" s="142"/>
      <c r="VM157" s="194">
        <f>SUM(VJ157:VL157)</f>
        <v>0</v>
      </c>
      <c r="VN157" s="141"/>
      <c r="VO157" s="141"/>
      <c r="VP157" s="141"/>
      <c r="VQ157" s="194">
        <f>SUM(VN157:VP157)</f>
        <v>0</v>
      </c>
      <c r="VR157" s="141"/>
      <c r="VS157" s="141"/>
      <c r="VT157" s="141"/>
      <c r="VU157" s="141"/>
      <c r="VV157" s="141"/>
      <c r="VW157" s="141"/>
      <c r="VX157" s="141"/>
      <c r="VY157" s="141"/>
      <c r="VZ157" s="143"/>
      <c r="WA157" s="141"/>
      <c r="WB157" s="141"/>
      <c r="WC157" s="141"/>
      <c r="WD157" s="141"/>
      <c r="WE157" s="141"/>
      <c r="WF157" s="141"/>
      <c r="WG157" s="141"/>
      <c r="WH157" s="141"/>
      <c r="WI157" s="141"/>
      <c r="WJ157" s="141"/>
      <c r="WK157" s="141"/>
      <c r="WL157" s="193"/>
      <c r="WM157" s="193"/>
      <c r="WN157" s="193"/>
      <c r="WO157" s="193"/>
      <c r="WP157" s="193"/>
      <c r="WQ157" s="119"/>
      <c r="WR157" s="120"/>
      <c r="WS157" s="120"/>
      <c r="WT157" s="193"/>
      <c r="WU157" s="193"/>
      <c r="WV157" s="115">
        <f t="shared" si="526"/>
        <v>0</v>
      </c>
      <c r="WY157" s="115">
        <f>VI157-BT157-DP157-FL157-HI157-JE157-LM157-NI157-PE157-RA157-SW157</f>
        <v>0</v>
      </c>
      <c r="WZ157" s="115">
        <f>VD157-BO157-DK157-FG157-HD157-IZ157-LH157-ND157-OZ157-QV157-SR157</f>
        <v>0</v>
      </c>
    </row>
    <row r="158" spans="1:624" ht="13.5" x14ac:dyDescent="0.25">
      <c r="A158" s="455" t="s">
        <v>247</v>
      </c>
      <c r="B158" s="415"/>
      <c r="C158" s="415"/>
      <c r="D158" s="415"/>
      <c r="E158" s="415"/>
      <c r="F158" s="249"/>
      <c r="G158" s="334"/>
      <c r="H158" s="250">
        <f>SUM(H159:H174)</f>
        <v>0</v>
      </c>
      <c r="I158" s="250">
        <f>I160+I172</f>
        <v>0</v>
      </c>
      <c r="J158" s="250">
        <f t="shared" ref="J158:BB158" si="1010">J160+J172</f>
        <v>0</v>
      </c>
      <c r="K158" s="250">
        <f t="shared" si="1010"/>
        <v>0</v>
      </c>
      <c r="L158" s="250">
        <f t="shared" si="1010"/>
        <v>0</v>
      </c>
      <c r="M158" s="250">
        <f t="shared" si="1010"/>
        <v>0</v>
      </c>
      <c r="N158" s="250">
        <f t="shared" si="1010"/>
        <v>0</v>
      </c>
      <c r="O158" s="250">
        <f t="shared" si="1010"/>
        <v>0</v>
      </c>
      <c r="P158" s="250">
        <f t="shared" si="1010"/>
        <v>0</v>
      </c>
      <c r="Q158" s="250">
        <f t="shared" si="1010"/>
        <v>0</v>
      </c>
      <c r="R158" s="250">
        <f t="shared" si="1010"/>
        <v>0</v>
      </c>
      <c r="S158" s="250">
        <f t="shared" si="1010"/>
        <v>0</v>
      </c>
      <c r="T158" s="250">
        <f t="shared" si="1010"/>
        <v>0</v>
      </c>
      <c r="U158" s="250">
        <f t="shared" si="1010"/>
        <v>0</v>
      </c>
      <c r="V158" s="250">
        <f t="shared" si="1010"/>
        <v>0</v>
      </c>
      <c r="W158" s="250">
        <f t="shared" si="1010"/>
        <v>0</v>
      </c>
      <c r="X158" s="250">
        <f t="shared" si="1010"/>
        <v>0</v>
      </c>
      <c r="Y158" s="250">
        <f t="shared" si="1010"/>
        <v>0</v>
      </c>
      <c r="Z158" s="250">
        <f t="shared" si="1010"/>
        <v>0</v>
      </c>
      <c r="AA158" s="250">
        <f t="shared" si="1010"/>
        <v>0</v>
      </c>
      <c r="AB158" s="250">
        <f t="shared" si="1010"/>
        <v>0</v>
      </c>
      <c r="AC158" s="250">
        <f t="shared" si="1010"/>
        <v>0</v>
      </c>
      <c r="AD158" s="250">
        <f t="shared" si="1010"/>
        <v>0</v>
      </c>
      <c r="AE158" s="250">
        <f t="shared" si="1010"/>
        <v>0</v>
      </c>
      <c r="AF158" s="250">
        <f t="shared" si="1010"/>
        <v>0</v>
      </c>
      <c r="AG158" s="250">
        <f t="shared" si="1010"/>
        <v>0</v>
      </c>
      <c r="AH158" s="250">
        <f t="shared" si="1010"/>
        <v>0</v>
      </c>
      <c r="AI158" s="250">
        <f t="shared" si="1010"/>
        <v>0</v>
      </c>
      <c r="AJ158" s="250">
        <f t="shared" si="1010"/>
        <v>0</v>
      </c>
      <c r="AK158" s="250">
        <f t="shared" si="1010"/>
        <v>0</v>
      </c>
      <c r="AL158" s="250">
        <f t="shared" si="1010"/>
        <v>0</v>
      </c>
      <c r="AM158" s="250">
        <f t="shared" si="1010"/>
        <v>0</v>
      </c>
      <c r="AN158" s="250">
        <f t="shared" si="1010"/>
        <v>0</v>
      </c>
      <c r="AO158" s="250">
        <f t="shared" si="1010"/>
        <v>0</v>
      </c>
      <c r="AP158" s="250">
        <f t="shared" si="1010"/>
        <v>0</v>
      </c>
      <c r="AQ158" s="250">
        <f t="shared" si="1010"/>
        <v>0</v>
      </c>
      <c r="AR158" s="250">
        <f t="shared" si="1010"/>
        <v>0</v>
      </c>
      <c r="AS158" s="250">
        <f t="shared" si="1010"/>
        <v>0</v>
      </c>
      <c r="AT158" s="250">
        <f t="shared" si="1010"/>
        <v>0</v>
      </c>
      <c r="AU158" s="250">
        <f t="shared" si="1010"/>
        <v>0</v>
      </c>
      <c r="AV158" s="250">
        <f t="shared" si="1010"/>
        <v>0</v>
      </c>
      <c r="AW158" s="250">
        <f t="shared" si="1010"/>
        <v>0</v>
      </c>
      <c r="AX158" s="250">
        <f t="shared" si="1010"/>
        <v>0</v>
      </c>
      <c r="AY158" s="250">
        <f t="shared" si="1010"/>
        <v>0</v>
      </c>
      <c r="AZ158" s="250">
        <f>DE158+FA158+GW158+IT158+KR158+MX158+OT158+QP158+SL158+UH158</f>
        <v>0</v>
      </c>
      <c r="BA158" s="250">
        <f>DF158+FB158+GX158+IU158+KS158+MY158+OU158+QQ158+SM158+UI158</f>
        <v>0</v>
      </c>
      <c r="BB158" s="250">
        <f t="shared" si="1010"/>
        <v>0</v>
      </c>
      <c r="BC158" s="239">
        <f t="shared" si="903"/>
        <v>0</v>
      </c>
      <c r="BD158" s="238">
        <f>AZ158-DE158-FA158-GW158-IT158-KR158-MX158-OT158-QP158-SL158-UH158</f>
        <v>0</v>
      </c>
      <c r="BE158" s="361"/>
      <c r="BF158" s="241">
        <f t="shared" si="898"/>
        <v>0</v>
      </c>
      <c r="BG158" s="362"/>
      <c r="BH158" s="362"/>
      <c r="BI158" s="362"/>
      <c r="BJ158" s="241"/>
      <c r="BK158" s="251">
        <f>SUM(BK159:BK174)</f>
        <v>0</v>
      </c>
      <c r="BL158" s="251">
        <f>DI158+FE158+HB158+IX158+LF158+NB158+OX158+QT158+SP158</f>
        <v>0</v>
      </c>
      <c r="BM158" s="251">
        <f>SUM(BM159:BM174)</f>
        <v>0</v>
      </c>
      <c r="BN158" s="251">
        <f>BN160+BN172</f>
        <v>0</v>
      </c>
      <c r="BO158" s="251">
        <f t="shared" ref="BO158:BP158" si="1011">BO160+BO172</f>
        <v>0</v>
      </c>
      <c r="BP158" s="251">
        <f t="shared" si="1011"/>
        <v>0</v>
      </c>
      <c r="BQ158" s="251">
        <f>SUM(BQ159:BQ174)</f>
        <v>0</v>
      </c>
      <c r="BR158" s="251">
        <f>SUM(BR159:BR174)</f>
        <v>0</v>
      </c>
      <c r="BS158" s="251">
        <f>SUM(BS159:BS174)</f>
        <v>0</v>
      </c>
      <c r="BT158" s="238">
        <f>SUM(BP158-BQ158-BR158+BS158)</f>
        <v>0</v>
      </c>
      <c r="BU158" s="238">
        <f>SUM(BU159:BU174)</f>
        <v>0</v>
      </c>
      <c r="BV158" s="238">
        <f t="shared" ref="BV158:DD158" si="1012">SUM(BV159:BV174)</f>
        <v>0</v>
      </c>
      <c r="BW158" s="238">
        <f t="shared" si="1012"/>
        <v>0</v>
      </c>
      <c r="BX158" s="238">
        <f t="shared" si="1012"/>
        <v>0</v>
      </c>
      <c r="BY158" s="238">
        <f t="shared" si="1012"/>
        <v>0</v>
      </c>
      <c r="BZ158" s="238">
        <f t="shared" si="1012"/>
        <v>0</v>
      </c>
      <c r="CA158" s="238">
        <f t="shared" si="1012"/>
        <v>0</v>
      </c>
      <c r="CB158" s="238">
        <f t="shared" si="1012"/>
        <v>0</v>
      </c>
      <c r="CC158" s="238">
        <f t="shared" si="1012"/>
        <v>0</v>
      </c>
      <c r="CD158" s="238">
        <f t="shared" si="1012"/>
        <v>0</v>
      </c>
      <c r="CE158" s="238">
        <f t="shared" si="1012"/>
        <v>0</v>
      </c>
      <c r="CF158" s="238">
        <f t="shared" si="1012"/>
        <v>0</v>
      </c>
      <c r="CG158" s="238">
        <f t="shared" si="1012"/>
        <v>0</v>
      </c>
      <c r="CH158" s="238">
        <f t="shared" si="1012"/>
        <v>0</v>
      </c>
      <c r="CI158" s="238">
        <f>CI160+CI172</f>
        <v>0</v>
      </c>
      <c r="CJ158" s="238">
        <f t="shared" ref="CJ158:CK158" si="1013">CJ160+CJ172</f>
        <v>0</v>
      </c>
      <c r="CK158" s="238">
        <f t="shared" si="1013"/>
        <v>0</v>
      </c>
      <c r="CL158" s="238">
        <f t="shared" si="1012"/>
        <v>0</v>
      </c>
      <c r="CM158" s="238">
        <f t="shared" si="1012"/>
        <v>0</v>
      </c>
      <c r="CN158" s="238">
        <f t="shared" si="1012"/>
        <v>0</v>
      </c>
      <c r="CO158" s="238">
        <f t="shared" si="1012"/>
        <v>0</v>
      </c>
      <c r="CP158" s="238">
        <f t="shared" si="1012"/>
        <v>0</v>
      </c>
      <c r="CQ158" s="238">
        <f t="shared" si="1012"/>
        <v>0</v>
      </c>
      <c r="CR158" s="238">
        <f t="shared" si="1012"/>
        <v>0</v>
      </c>
      <c r="CS158" s="238">
        <f t="shared" si="1012"/>
        <v>0</v>
      </c>
      <c r="CT158" s="238">
        <f t="shared" si="1012"/>
        <v>0</v>
      </c>
      <c r="CU158" s="238">
        <f t="shared" si="1012"/>
        <v>0</v>
      </c>
      <c r="CV158" s="238">
        <f t="shared" si="1012"/>
        <v>0</v>
      </c>
      <c r="CW158" s="238">
        <f t="shared" si="1012"/>
        <v>0</v>
      </c>
      <c r="CX158" s="238">
        <f>SUM(CX159:CX174)</f>
        <v>0</v>
      </c>
      <c r="CY158" s="238">
        <f t="shared" si="1012"/>
        <v>0</v>
      </c>
      <c r="CZ158" s="238">
        <f t="shared" ref="CZ158:DB158" si="1014">CZ160+CZ172</f>
        <v>0</v>
      </c>
      <c r="DA158" s="238">
        <f t="shared" si="1014"/>
        <v>0</v>
      </c>
      <c r="DB158" s="238">
        <f t="shared" si="1014"/>
        <v>0</v>
      </c>
      <c r="DC158" s="238">
        <f t="shared" si="1012"/>
        <v>0</v>
      </c>
      <c r="DD158" s="238">
        <f t="shared" si="1012"/>
        <v>0</v>
      </c>
      <c r="DE158" s="238">
        <f>CK158-DB158</f>
        <v>0</v>
      </c>
      <c r="DF158" s="238"/>
      <c r="DG158" s="243">
        <f t="shared" si="996"/>
        <v>0</v>
      </c>
      <c r="DH158" s="363"/>
      <c r="DI158" s="250">
        <f>SUM(DI159:DI174)</f>
        <v>0</v>
      </c>
      <c r="DJ158" s="250">
        <f>DJ160</f>
        <v>0</v>
      </c>
      <c r="DK158" s="250">
        <f t="shared" ref="DK158:DP158" si="1015">DK160</f>
        <v>0</v>
      </c>
      <c r="DL158" s="250">
        <f t="shared" si="1015"/>
        <v>0</v>
      </c>
      <c r="DM158" s="250">
        <f t="shared" si="1015"/>
        <v>0</v>
      </c>
      <c r="DN158" s="250">
        <f t="shared" si="1015"/>
        <v>0</v>
      </c>
      <c r="DO158" s="250">
        <f t="shared" si="1015"/>
        <v>0</v>
      </c>
      <c r="DP158" s="250">
        <f t="shared" si="1015"/>
        <v>0</v>
      </c>
      <c r="DQ158" s="250">
        <f>SUM(DQ159:DQ174)</f>
        <v>0</v>
      </c>
      <c r="DR158" s="250">
        <f>SUM(DR159:DR174)</f>
        <v>0</v>
      </c>
      <c r="DS158" s="250">
        <f>SUM(DS159:DS174)</f>
        <v>0</v>
      </c>
      <c r="DT158" s="250">
        <f>SUM(DQ158:DS158)</f>
        <v>0</v>
      </c>
      <c r="DU158" s="250">
        <f>SUM(DU159:DU174)</f>
        <v>0</v>
      </c>
      <c r="DV158" s="250">
        <f>SUM(DV159:DV174)</f>
        <v>0</v>
      </c>
      <c r="DW158" s="250">
        <f>SUM(DW159:DW174)</f>
        <v>0</v>
      </c>
      <c r="DX158" s="250">
        <f>SUM(DU158:DW158)</f>
        <v>0</v>
      </c>
      <c r="DY158" s="250">
        <f>SUM(DY159:DY174)</f>
        <v>0</v>
      </c>
      <c r="DZ158" s="250">
        <f>SUM(DZ159:DZ174)</f>
        <v>0</v>
      </c>
      <c r="EA158" s="250">
        <f>SUM(EA159:EA174)</f>
        <v>0</v>
      </c>
      <c r="EB158" s="238">
        <f>SUM(DY158:EA158)</f>
        <v>0</v>
      </c>
      <c r="EC158" s="250">
        <f>SUM(EC159:EC174)</f>
        <v>0</v>
      </c>
      <c r="ED158" s="250">
        <f>SUM(ED159:ED174)</f>
        <v>0</v>
      </c>
      <c r="EE158" s="250">
        <f>EE160</f>
        <v>0</v>
      </c>
      <c r="EF158" s="250">
        <f t="shared" ref="EF158:EG158" si="1016">EF160</f>
        <v>0</v>
      </c>
      <c r="EG158" s="250">
        <f t="shared" si="1016"/>
        <v>0</v>
      </c>
      <c r="EH158" s="250">
        <f>SUM(EH159:EH174)</f>
        <v>0</v>
      </c>
      <c r="EI158" s="250">
        <f>SUM(EI159:EI174)</f>
        <v>0</v>
      </c>
      <c r="EJ158" s="250">
        <f>SUM(EJ159:EJ174)</f>
        <v>0</v>
      </c>
      <c r="EK158" s="250">
        <f>SUM(EH158:EJ158)</f>
        <v>0</v>
      </c>
      <c r="EL158" s="250">
        <f>SUM(EL159:EL174)</f>
        <v>0</v>
      </c>
      <c r="EM158" s="250">
        <f>SUM(EM159:EM174)</f>
        <v>0</v>
      </c>
      <c r="EN158" s="250">
        <f>SUM(EN159:EN174)</f>
        <v>0</v>
      </c>
      <c r="EO158" s="250">
        <f>SUM(EL158:EN158)</f>
        <v>0</v>
      </c>
      <c r="EP158" s="250">
        <f>SUM(EP159:EP174)</f>
        <v>0</v>
      </c>
      <c r="EQ158" s="250">
        <f>SUM(EQ159:EQ174)</f>
        <v>0</v>
      </c>
      <c r="ER158" s="250">
        <f>SUM(ER159:ER174)</f>
        <v>0</v>
      </c>
      <c r="ES158" s="250">
        <f>SUM(EP158:ER158)</f>
        <v>0</v>
      </c>
      <c r="ET158" s="250">
        <f>SUM(ET159:ET174)</f>
        <v>0</v>
      </c>
      <c r="EU158" s="250">
        <f>SUM(EU159:EU174)</f>
        <v>0</v>
      </c>
      <c r="EV158" s="250">
        <f>EV160</f>
        <v>0</v>
      </c>
      <c r="EW158" s="250">
        <f t="shared" ref="EW158:EX158" si="1017">EW160</f>
        <v>0</v>
      </c>
      <c r="EX158" s="250">
        <f t="shared" si="1017"/>
        <v>0</v>
      </c>
      <c r="EY158" s="238">
        <f>DK158-DP158</f>
        <v>0</v>
      </c>
      <c r="EZ158" s="238">
        <f>DP158-EG158</f>
        <v>0</v>
      </c>
      <c r="FA158" s="238">
        <f>EG158-EX158</f>
        <v>0</v>
      </c>
      <c r="FB158" s="238"/>
      <c r="FC158" s="246">
        <f t="shared" si="997"/>
        <v>0</v>
      </c>
      <c r="FD158" s="363"/>
      <c r="FE158" s="250">
        <f>SUM(FE159:FE174)</f>
        <v>0</v>
      </c>
      <c r="FF158" s="250">
        <f>FF160</f>
        <v>0</v>
      </c>
      <c r="FG158" s="250">
        <f t="shared" ref="FG158:FL158" si="1018">FG160</f>
        <v>0</v>
      </c>
      <c r="FH158" s="250">
        <f t="shared" si="1018"/>
        <v>0</v>
      </c>
      <c r="FI158" s="250">
        <f t="shared" si="1018"/>
        <v>0</v>
      </c>
      <c r="FJ158" s="250">
        <f t="shared" si="1018"/>
        <v>0</v>
      </c>
      <c r="FK158" s="250">
        <f t="shared" si="1018"/>
        <v>0</v>
      </c>
      <c r="FL158" s="250">
        <f t="shared" si="1018"/>
        <v>0</v>
      </c>
      <c r="FM158" s="250">
        <f>SUM(FM159:FM174)</f>
        <v>0</v>
      </c>
      <c r="FN158" s="250">
        <f>SUM(FN159:FN174)</f>
        <v>0</v>
      </c>
      <c r="FO158" s="250">
        <f>SUM(FO159:FO174)</f>
        <v>0</v>
      </c>
      <c r="FP158" s="250">
        <f>SUM(FM158:FO158)</f>
        <v>0</v>
      </c>
      <c r="FQ158" s="250">
        <f>SUM(FQ159:FQ174)</f>
        <v>0</v>
      </c>
      <c r="FR158" s="250">
        <f>SUM(FR159:FR174)</f>
        <v>0</v>
      </c>
      <c r="FS158" s="250">
        <f>SUM(FS159:FS174)</f>
        <v>0</v>
      </c>
      <c r="FT158" s="250">
        <f>SUM(FQ158:FS158)</f>
        <v>0</v>
      </c>
      <c r="FU158" s="250">
        <f>SUM(FU159:FU174)</f>
        <v>0</v>
      </c>
      <c r="FV158" s="250">
        <f>SUM(FV159:FV174)</f>
        <v>0</v>
      </c>
      <c r="FW158" s="250">
        <f>SUM(FW159:FW174)</f>
        <v>0</v>
      </c>
      <c r="FX158" s="238">
        <f>SUM(FU158:FW158)</f>
        <v>0</v>
      </c>
      <c r="FY158" s="250">
        <f>SUM(FY159:FY174)</f>
        <v>0</v>
      </c>
      <c r="FZ158" s="250">
        <f>SUM(FZ159:FZ174)</f>
        <v>0</v>
      </c>
      <c r="GA158" s="250">
        <f>GA160</f>
        <v>0</v>
      </c>
      <c r="GB158" s="250">
        <f t="shared" ref="GB158:GC158" si="1019">GB160</f>
        <v>0</v>
      </c>
      <c r="GC158" s="250">
        <f t="shared" si="1019"/>
        <v>0</v>
      </c>
      <c r="GD158" s="250">
        <f>SUM(GD159:GD174)</f>
        <v>0</v>
      </c>
      <c r="GE158" s="250">
        <f>SUM(GE159:GE174)</f>
        <v>0</v>
      </c>
      <c r="GF158" s="250">
        <f>SUM(GF159:GF174)</f>
        <v>0</v>
      </c>
      <c r="GG158" s="250">
        <f>SUM(GD158:GF158)</f>
        <v>0</v>
      </c>
      <c r="GH158" s="250">
        <f>SUM(GH159:GH174)</f>
        <v>0</v>
      </c>
      <c r="GI158" s="250">
        <f>SUM(GI159:GI174)</f>
        <v>0</v>
      </c>
      <c r="GJ158" s="250">
        <f>SUM(GJ159:GJ174)</f>
        <v>0</v>
      </c>
      <c r="GK158" s="250">
        <f>SUM(GH158:GJ158)</f>
        <v>0</v>
      </c>
      <c r="GL158" s="250">
        <f>SUM(GL159:GL174)</f>
        <v>0</v>
      </c>
      <c r="GM158" s="250">
        <f>SUM(GM159:GM174)</f>
        <v>0</v>
      </c>
      <c r="GN158" s="250">
        <f>SUM(GN159:GN174)</f>
        <v>0</v>
      </c>
      <c r="GO158" s="250">
        <f>SUM(GL158:GN158)</f>
        <v>0</v>
      </c>
      <c r="GP158" s="250">
        <f>SUM(GP159:GP174)</f>
        <v>0</v>
      </c>
      <c r="GQ158" s="250">
        <f>SUM(GQ159:GQ174)</f>
        <v>0</v>
      </c>
      <c r="GR158" s="250">
        <f>GR160</f>
        <v>0</v>
      </c>
      <c r="GS158" s="250">
        <f>GS160</f>
        <v>0</v>
      </c>
      <c r="GT158" s="253">
        <f>GT160</f>
        <v>0</v>
      </c>
      <c r="GU158" s="238">
        <f>FG158-FL158</f>
        <v>0</v>
      </c>
      <c r="GV158" s="238">
        <f>FL158-GC158</f>
        <v>0</v>
      </c>
      <c r="GW158" s="238">
        <f>GC158-GT158</f>
        <v>0</v>
      </c>
      <c r="GX158" s="238"/>
      <c r="GY158" s="246">
        <f t="shared" si="998"/>
        <v>0</v>
      </c>
      <c r="GZ158" s="363"/>
      <c r="HA158" s="363"/>
      <c r="HB158" s="250">
        <f>SUM(HB159:HB174)</f>
        <v>0</v>
      </c>
      <c r="HC158" s="250">
        <f>HC160</f>
        <v>0</v>
      </c>
      <c r="HD158" s="250">
        <f t="shared" ref="HD158:HI158" si="1020">HD160</f>
        <v>0</v>
      </c>
      <c r="HE158" s="250">
        <f t="shared" si="1020"/>
        <v>0</v>
      </c>
      <c r="HF158" s="250">
        <f t="shared" si="1020"/>
        <v>0</v>
      </c>
      <c r="HG158" s="250">
        <f t="shared" si="1020"/>
        <v>0</v>
      </c>
      <c r="HH158" s="250">
        <f t="shared" si="1020"/>
        <v>0</v>
      </c>
      <c r="HI158" s="250">
        <f t="shared" si="1020"/>
        <v>0</v>
      </c>
      <c r="HJ158" s="250">
        <f>SUM(HJ159:HJ174)</f>
        <v>0</v>
      </c>
      <c r="HK158" s="250">
        <f>SUM(HK159:HK174)</f>
        <v>0</v>
      </c>
      <c r="HL158" s="250">
        <f>SUM(HL159:HL174)</f>
        <v>0</v>
      </c>
      <c r="HM158" s="250">
        <f>SUM(HJ158:HL158)</f>
        <v>0</v>
      </c>
      <c r="HN158" s="250">
        <f>SUM(HN159:HN174)</f>
        <v>0</v>
      </c>
      <c r="HO158" s="250">
        <f>SUM(HO159:HO174)</f>
        <v>0</v>
      </c>
      <c r="HP158" s="250">
        <f>SUM(HP159:HP174)</f>
        <v>0</v>
      </c>
      <c r="HQ158" s="250">
        <f>SUM(HN158:HP158)</f>
        <v>0</v>
      </c>
      <c r="HR158" s="250">
        <f>SUM(HR159:HR174)</f>
        <v>0</v>
      </c>
      <c r="HS158" s="250">
        <f>SUM(HS159:HS174)</f>
        <v>0</v>
      </c>
      <c r="HT158" s="250">
        <f>SUM(HT159:HT174)</f>
        <v>0</v>
      </c>
      <c r="HU158" s="238">
        <f>SUM(HR158:HT158)</f>
        <v>0</v>
      </c>
      <c r="HV158" s="250">
        <f>SUM(HV159:HV174)</f>
        <v>0</v>
      </c>
      <c r="HW158" s="250">
        <f>SUM(HW159:HW174)</f>
        <v>0</v>
      </c>
      <c r="HX158" s="238">
        <f>HX160</f>
        <v>0</v>
      </c>
      <c r="HY158" s="238">
        <f t="shared" ref="HY158:HZ158" si="1021">HY160</f>
        <v>0</v>
      </c>
      <c r="HZ158" s="238">
        <f t="shared" si="1021"/>
        <v>0</v>
      </c>
      <c r="IA158" s="250">
        <f>SUM(IA159:IA174)</f>
        <v>0</v>
      </c>
      <c r="IB158" s="250">
        <f>SUM(IB159:IB174)</f>
        <v>0</v>
      </c>
      <c r="IC158" s="250">
        <f>SUM(IC159:IC174)</f>
        <v>0</v>
      </c>
      <c r="ID158" s="250">
        <f>SUM(IA158:IC158)</f>
        <v>0</v>
      </c>
      <c r="IE158" s="250">
        <f>SUM(IE159:IE174)</f>
        <v>0</v>
      </c>
      <c r="IF158" s="250">
        <f>SUM(IF159:IF174)</f>
        <v>0</v>
      </c>
      <c r="IG158" s="250">
        <f>SUM(IG159:IG174)</f>
        <v>0</v>
      </c>
      <c r="IH158" s="250">
        <f>SUM(IE158:IG158)</f>
        <v>0</v>
      </c>
      <c r="II158" s="250">
        <f>SUM(II159:II174)</f>
        <v>0</v>
      </c>
      <c r="IJ158" s="250">
        <f>SUM(IJ159:IJ174)</f>
        <v>0</v>
      </c>
      <c r="IK158" s="250">
        <f>SUM(IK159:IK174)</f>
        <v>0</v>
      </c>
      <c r="IL158" s="250">
        <f>SUM(II158:IK158)</f>
        <v>0</v>
      </c>
      <c r="IM158" s="250">
        <f>SUM(IM159:IM174)</f>
        <v>0</v>
      </c>
      <c r="IN158" s="250">
        <f>SUM(IN159:IN174)</f>
        <v>0</v>
      </c>
      <c r="IO158" s="238">
        <f>IO160</f>
        <v>0</v>
      </c>
      <c r="IP158" s="238">
        <f t="shared" ref="IP158:IQ158" si="1022">IP160</f>
        <v>0</v>
      </c>
      <c r="IQ158" s="238">
        <f t="shared" si="1022"/>
        <v>0</v>
      </c>
      <c r="IR158" s="238">
        <f>HD158-HI158</f>
        <v>0</v>
      </c>
      <c r="IS158" s="238">
        <f>HI158-HZ158</f>
        <v>0</v>
      </c>
      <c r="IT158" s="238">
        <f>HZ158-IQ158</f>
        <v>0</v>
      </c>
      <c r="IU158" s="238"/>
      <c r="IV158" s="246">
        <f t="shared" si="510"/>
        <v>0</v>
      </c>
      <c r="IW158" s="363"/>
      <c r="IX158" s="254"/>
      <c r="IY158" s="247"/>
      <c r="IZ158" s="247"/>
      <c r="JA158" s="247"/>
      <c r="JB158" s="247"/>
      <c r="JC158" s="247"/>
      <c r="JD158" s="247"/>
      <c r="JE158" s="247"/>
      <c r="JF158" s="254"/>
      <c r="JG158" s="254"/>
      <c r="JH158" s="254"/>
      <c r="JI158" s="254"/>
      <c r="JJ158" s="254"/>
      <c r="JK158" s="254"/>
      <c r="JL158" s="254"/>
      <c r="JM158" s="247"/>
      <c r="JN158" s="247"/>
      <c r="JO158" s="254"/>
      <c r="JP158" s="254"/>
      <c r="JQ158" s="247"/>
      <c r="JR158" s="254"/>
      <c r="JS158" s="254"/>
      <c r="JT158" s="247"/>
      <c r="JU158" s="247"/>
      <c r="JV158" s="366"/>
      <c r="JW158" s="558"/>
      <c r="JX158" s="588"/>
      <c r="JY158" s="589"/>
      <c r="JZ158" s="571"/>
      <c r="KA158" s="254"/>
      <c r="KB158" s="254"/>
      <c r="KC158" s="254"/>
      <c r="KD158" s="254"/>
      <c r="KE158" s="254"/>
      <c r="KF158" s="247"/>
      <c r="KG158" s="247"/>
      <c r="KH158" s="254"/>
      <c r="KI158" s="254"/>
      <c r="KJ158" s="254"/>
      <c r="KK158" s="254"/>
      <c r="KL158" s="254"/>
      <c r="KM158" s="247"/>
      <c r="KN158" s="247"/>
      <c r="KO158" s="262"/>
      <c r="KP158" s="247"/>
      <c r="KQ158" s="247"/>
      <c r="KR158" s="247">
        <f>JV158-KO158</f>
        <v>0</v>
      </c>
      <c r="KS158" s="248"/>
      <c r="KT158" s="211">
        <f>JV158-KO158</f>
        <v>0</v>
      </c>
      <c r="KU158" s="211"/>
      <c r="KV158" s="211"/>
      <c r="KW158" s="211"/>
      <c r="KX158" s="211"/>
      <c r="KY158" s="211"/>
      <c r="KZ158" s="211"/>
      <c r="LA158" s="211"/>
      <c r="LB158" s="211"/>
      <c r="LC158" s="211"/>
      <c r="LD158" s="211"/>
      <c r="LF158" s="190">
        <f>SUM(LF159:LF174)</f>
        <v>0</v>
      </c>
      <c r="LG158" s="17">
        <f>LG160</f>
        <v>0</v>
      </c>
      <c r="LH158" s="17">
        <f t="shared" ref="LH158:LM158" si="1023">LH160</f>
        <v>0</v>
      </c>
      <c r="LI158" s="17">
        <f t="shared" si="1023"/>
        <v>0</v>
      </c>
      <c r="LJ158" s="17">
        <f t="shared" si="1023"/>
        <v>0</v>
      </c>
      <c r="LK158" s="17">
        <f t="shared" si="1023"/>
        <v>0</v>
      </c>
      <c r="LL158" s="17">
        <f t="shared" si="1023"/>
        <v>0</v>
      </c>
      <c r="LM158" s="17">
        <f t="shared" si="1023"/>
        <v>0</v>
      </c>
      <c r="LN158" s="190">
        <f>SUM(LN159:LN174)</f>
        <v>0</v>
      </c>
      <c r="LO158" s="190">
        <f>SUM(LO159:LO174)</f>
        <v>0</v>
      </c>
      <c r="LP158" s="190">
        <f>SUM(LP159:LP174)</f>
        <v>0</v>
      </c>
      <c r="LQ158" s="190">
        <f>SUM(LN158:LP158)</f>
        <v>0</v>
      </c>
      <c r="LR158" s="190">
        <f>SUM(LR159:LR174)</f>
        <v>0</v>
      </c>
      <c r="LS158" s="190">
        <f>SUM(LS159:LS174)</f>
        <v>0</v>
      </c>
      <c r="LT158" s="190">
        <f>SUM(LT159:LT174)</f>
        <v>0</v>
      </c>
      <c r="LU158" s="190">
        <f>SUM(LR158:LT158)</f>
        <v>0</v>
      </c>
      <c r="LV158" s="190">
        <f>SUM(LV159:LV174)</f>
        <v>0</v>
      </c>
      <c r="LW158" s="190">
        <f>SUM(LW159:LW174)</f>
        <v>0</v>
      </c>
      <c r="LX158" s="190">
        <f>SUM(LX159:LX174)</f>
        <v>0</v>
      </c>
      <c r="LY158" s="17">
        <f>SUM(LV158:LX158)</f>
        <v>0</v>
      </c>
      <c r="LZ158" s="190">
        <f>SUM(LZ159:LZ174)</f>
        <v>0</v>
      </c>
      <c r="MA158" s="190">
        <f>SUM(MA159:MA174)</f>
        <v>0</v>
      </c>
      <c r="MB158" s="17">
        <f t="shared" ref="MB158:MD158" si="1024">MB160</f>
        <v>0</v>
      </c>
      <c r="MC158" s="17">
        <f t="shared" si="1024"/>
        <v>0</v>
      </c>
      <c r="MD158" s="17">
        <f t="shared" si="1024"/>
        <v>0</v>
      </c>
      <c r="ME158" s="190">
        <f>SUM(ME159:ME174)</f>
        <v>0</v>
      </c>
      <c r="MF158" s="190">
        <f>SUM(MF159:MF174)</f>
        <v>0</v>
      </c>
      <c r="MG158" s="190">
        <f>SUM(MG159:MG174)</f>
        <v>0</v>
      </c>
      <c r="MH158" s="190">
        <f>SUM(ME158:MG158)</f>
        <v>0</v>
      </c>
      <c r="MI158" s="190">
        <f>SUM(MI159:MI174)</f>
        <v>0</v>
      </c>
      <c r="MJ158" s="190">
        <f>SUM(MJ159:MJ174)</f>
        <v>0</v>
      </c>
      <c r="MK158" s="190">
        <f>SUM(MK159:MK174)</f>
        <v>0</v>
      </c>
      <c r="ML158" s="190">
        <f>SUM(MI158:MK158)</f>
        <v>0</v>
      </c>
      <c r="MM158" s="190">
        <f>SUM(MM159:MM174)</f>
        <v>0</v>
      </c>
      <c r="MN158" s="190">
        <f>SUM(MN159:MN174)</f>
        <v>0</v>
      </c>
      <c r="MO158" s="190">
        <f>SUM(MO159:MO174)</f>
        <v>0</v>
      </c>
      <c r="MP158" s="17">
        <f>SUM(MM158:MO158)</f>
        <v>0</v>
      </c>
      <c r="MQ158" s="190">
        <f>SUM(MQ159:MQ174)</f>
        <v>0</v>
      </c>
      <c r="MR158" s="190">
        <f>SUM(MR159:MR174)</f>
        <v>0</v>
      </c>
      <c r="MS158" s="17">
        <f t="shared" ref="MS158:MU158" si="1025">MS160</f>
        <v>0</v>
      </c>
      <c r="MT158" s="17">
        <f t="shared" si="1025"/>
        <v>0</v>
      </c>
      <c r="MU158" s="17">
        <f t="shared" si="1025"/>
        <v>0</v>
      </c>
      <c r="MV158" s="17">
        <f>LH158-LM158</f>
        <v>0</v>
      </c>
      <c r="MW158" s="17">
        <f>LM158-MD158</f>
        <v>0</v>
      </c>
      <c r="MX158" s="17">
        <f>MD158-MU158</f>
        <v>0</v>
      </c>
      <c r="MY158" s="17"/>
      <c r="MZ158" s="115">
        <f t="shared" si="999"/>
        <v>0</v>
      </c>
      <c r="NB158" s="190">
        <f>SUM(NB159:NB174)</f>
        <v>0</v>
      </c>
      <c r="NC158" s="190">
        <f>NC160</f>
        <v>0</v>
      </c>
      <c r="ND158" s="190">
        <f t="shared" ref="ND158:NI158" si="1026">ND160</f>
        <v>0</v>
      </c>
      <c r="NE158" s="190">
        <f t="shared" si="1026"/>
        <v>0</v>
      </c>
      <c r="NF158" s="190">
        <f t="shared" si="1026"/>
        <v>0</v>
      </c>
      <c r="NG158" s="190">
        <f t="shared" si="1026"/>
        <v>0</v>
      </c>
      <c r="NH158" s="190">
        <f t="shared" si="1026"/>
        <v>0</v>
      </c>
      <c r="NI158" s="190">
        <f t="shared" si="1026"/>
        <v>0</v>
      </c>
      <c r="NJ158" s="190">
        <f>SUM(NJ159:NJ174)</f>
        <v>0</v>
      </c>
      <c r="NK158" s="190">
        <f>SUM(NK159:NK174)</f>
        <v>0</v>
      </c>
      <c r="NL158" s="190">
        <f>SUM(NL159:NL174)</f>
        <v>0</v>
      </c>
      <c r="NM158" s="190">
        <f>SUM(NJ158:NL158)</f>
        <v>0</v>
      </c>
      <c r="NN158" s="190">
        <f>SUM(NN159:NN174)</f>
        <v>0</v>
      </c>
      <c r="NO158" s="190">
        <f>SUM(NO159:NO174)</f>
        <v>0</v>
      </c>
      <c r="NP158" s="190">
        <f>SUM(NP159:NP174)</f>
        <v>0</v>
      </c>
      <c r="NQ158" s="190">
        <f>SUM(NN158:NP158)</f>
        <v>0</v>
      </c>
      <c r="NR158" s="190">
        <f>SUM(NR159:NR174)</f>
        <v>0</v>
      </c>
      <c r="NS158" s="190">
        <f>SUM(NS159:NS174)</f>
        <v>0</v>
      </c>
      <c r="NT158" s="190">
        <f>SUM(NT159:NT174)</f>
        <v>0</v>
      </c>
      <c r="NU158" s="17">
        <f>SUM(NR158:NT158)</f>
        <v>0</v>
      </c>
      <c r="NV158" s="190">
        <f>SUM(NV159:NV174)</f>
        <v>0</v>
      </c>
      <c r="NW158" s="190">
        <f>SUM(NW159:NW174)</f>
        <v>0</v>
      </c>
      <c r="NX158" s="190">
        <f>NX160</f>
        <v>0</v>
      </c>
      <c r="NY158" s="190">
        <f t="shared" ref="NY158:NZ158" si="1027">NY160</f>
        <v>0</v>
      </c>
      <c r="NZ158" s="190">
        <f t="shared" si="1027"/>
        <v>0</v>
      </c>
      <c r="OA158" s="190">
        <f>SUM(OA159:OA174)</f>
        <v>0</v>
      </c>
      <c r="OB158" s="190">
        <f>SUM(OB159:OB174)</f>
        <v>0</v>
      </c>
      <c r="OC158" s="190">
        <f>SUM(OC159:OC174)</f>
        <v>0</v>
      </c>
      <c r="OD158" s="190">
        <f>SUM(OA158:OC158)</f>
        <v>0</v>
      </c>
      <c r="OE158" s="190">
        <f>SUM(OE159:OE174)</f>
        <v>0</v>
      </c>
      <c r="OF158" s="190">
        <f>SUM(OF159:OF174)</f>
        <v>0</v>
      </c>
      <c r="OG158" s="190">
        <f>SUM(OG159:OG174)</f>
        <v>0</v>
      </c>
      <c r="OH158" s="190">
        <f>SUM(OE158:OG158)</f>
        <v>0</v>
      </c>
      <c r="OI158" s="190">
        <f>SUM(OI159:OI174)</f>
        <v>0</v>
      </c>
      <c r="OJ158" s="190">
        <f>SUM(OJ159:OJ174)</f>
        <v>0</v>
      </c>
      <c r="OK158" s="190">
        <f>SUM(OK159:OK174)</f>
        <v>0</v>
      </c>
      <c r="OL158" s="190">
        <f>SUM(OI158:OK158)</f>
        <v>0</v>
      </c>
      <c r="OM158" s="190">
        <f>SUM(OM159:OM174)</f>
        <v>0</v>
      </c>
      <c r="ON158" s="190">
        <f>SUM(ON159:ON174)</f>
        <v>0</v>
      </c>
      <c r="OO158" s="190">
        <f>OO160</f>
        <v>0</v>
      </c>
      <c r="OP158" s="190">
        <f>SUM(OM158:OO158)</f>
        <v>0</v>
      </c>
      <c r="OQ158" s="137">
        <f>OQ160</f>
        <v>0</v>
      </c>
      <c r="OR158" s="17">
        <f>ND158-NI158</f>
        <v>0</v>
      </c>
      <c r="OS158" s="17">
        <f>NI158-NZ158</f>
        <v>0</v>
      </c>
      <c r="OT158" s="17">
        <f>NZ158-OQ158</f>
        <v>0</v>
      </c>
      <c r="OU158" s="17"/>
      <c r="OV158" s="115">
        <f t="shared" si="515"/>
        <v>0</v>
      </c>
      <c r="OX158" s="190">
        <f>SUM(OX159:OX174)</f>
        <v>0</v>
      </c>
      <c r="OY158" s="17">
        <f>OY160</f>
        <v>0</v>
      </c>
      <c r="OZ158" s="17">
        <f t="shared" ref="OZ158:PA158" si="1028">OZ160</f>
        <v>0</v>
      </c>
      <c r="PA158" s="17">
        <f t="shared" si="1028"/>
        <v>0</v>
      </c>
      <c r="PB158" s="190">
        <f>SUM(PB159:PB174)</f>
        <v>0</v>
      </c>
      <c r="PC158" s="190">
        <f>SUM(PC159:PC174)</f>
        <v>0</v>
      </c>
      <c r="PD158" s="190">
        <f>SUM(PD159:PD174)</f>
        <v>0</v>
      </c>
      <c r="PE158" s="17">
        <f t="shared" ref="PE158" si="1029">PE160</f>
        <v>0</v>
      </c>
      <c r="PF158" s="190">
        <f>SUM(PF159:PF174)</f>
        <v>0</v>
      </c>
      <c r="PG158" s="190">
        <f>SUM(PG159:PG174)</f>
        <v>0</v>
      </c>
      <c r="PH158" s="190">
        <f>SUM(PH159:PH174)</f>
        <v>0</v>
      </c>
      <c r="PI158" s="190">
        <f>SUM(PF158:PH158)</f>
        <v>0</v>
      </c>
      <c r="PJ158" s="190">
        <f>SUM(PJ159:PJ174)</f>
        <v>0</v>
      </c>
      <c r="PK158" s="190">
        <f>SUM(PK159:PK174)</f>
        <v>0</v>
      </c>
      <c r="PL158" s="190">
        <f>SUM(PL159:PL174)</f>
        <v>0</v>
      </c>
      <c r="PM158" s="190">
        <f>SUM(PJ158:PL158)</f>
        <v>0</v>
      </c>
      <c r="PN158" s="190">
        <f>SUM(PN159:PN174)</f>
        <v>0</v>
      </c>
      <c r="PO158" s="190">
        <f>SUM(PO159:PO174)</f>
        <v>0</v>
      </c>
      <c r="PP158" s="190">
        <f>SUM(PP159:PP174)</f>
        <v>0</v>
      </c>
      <c r="PQ158" s="17">
        <f>SUM(PN158:PP158)</f>
        <v>0</v>
      </c>
      <c r="PR158" s="190">
        <f>SUM(PR159:PR174)</f>
        <v>0</v>
      </c>
      <c r="PS158" s="190">
        <f>SUM(PS159:PS174)</f>
        <v>0</v>
      </c>
      <c r="PT158" s="17">
        <f t="shared" ref="PT158" si="1030">PT160</f>
        <v>0</v>
      </c>
      <c r="PU158" s="190">
        <f>SUM(PR158:PT158)</f>
        <v>0</v>
      </c>
      <c r="PV158" s="140">
        <f>SUM(PU158,PQ158,PM158,PI158)</f>
        <v>0</v>
      </c>
      <c r="PW158" s="190">
        <f>SUM(PW159:PW174)</f>
        <v>0</v>
      </c>
      <c r="PX158" s="190">
        <f>SUM(PX159:PX174)</f>
        <v>0</v>
      </c>
      <c r="PY158" s="190">
        <f>SUM(PY159:PY174)</f>
        <v>0</v>
      </c>
      <c r="PZ158" s="190">
        <f>SUM(PW158:PY158)</f>
        <v>0</v>
      </c>
      <c r="QA158" s="190">
        <f>SUM(QA159:QA174)</f>
        <v>0</v>
      </c>
      <c r="QB158" s="190">
        <f>SUM(QB159:QB174)</f>
        <v>0</v>
      </c>
      <c r="QC158" s="190">
        <f>SUM(QC159:QC174)</f>
        <v>0</v>
      </c>
      <c r="QD158" s="190">
        <f>SUM(QA158:QC158)</f>
        <v>0</v>
      </c>
      <c r="QE158" s="190">
        <f>SUM(QE159:QE174)</f>
        <v>0</v>
      </c>
      <c r="QF158" s="190">
        <f>SUM(QF159:QF174)</f>
        <v>0</v>
      </c>
      <c r="QG158" s="190">
        <f>SUM(QG159:QG174)</f>
        <v>0</v>
      </c>
      <c r="QH158" s="190">
        <f>SUM(QE158:QG158)</f>
        <v>0</v>
      </c>
      <c r="QI158" s="190">
        <f>SUM(QI159:QI174)</f>
        <v>0</v>
      </c>
      <c r="QJ158" s="190">
        <f>SUM(QJ159:QJ174)</f>
        <v>0</v>
      </c>
      <c r="QK158" s="17">
        <f t="shared" ref="QK158" si="1031">QK160</f>
        <v>0</v>
      </c>
      <c r="QL158" s="190">
        <f>QL160</f>
        <v>0</v>
      </c>
      <c r="QM158" s="190">
        <f>QM160</f>
        <v>0</v>
      </c>
      <c r="QN158" s="17">
        <f>OZ158-PE158</f>
        <v>0</v>
      </c>
      <c r="QO158" s="17">
        <f>PE158-PV158</f>
        <v>0</v>
      </c>
      <c r="QP158" s="17">
        <f>PV158-QM158</f>
        <v>0</v>
      </c>
      <c r="QQ158" s="17"/>
      <c r="QR158" s="115">
        <f t="shared" si="1000"/>
        <v>0</v>
      </c>
      <c r="QT158" s="190">
        <f>SUM(QT159:QT174)</f>
        <v>0</v>
      </c>
      <c r="QU158" s="17">
        <f>QU160</f>
        <v>0</v>
      </c>
      <c r="QV158" s="17">
        <f t="shared" ref="QV158:QW158" si="1032">QV160</f>
        <v>0</v>
      </c>
      <c r="QW158" s="17">
        <f t="shared" si="1032"/>
        <v>0</v>
      </c>
      <c r="QX158" s="190">
        <f>SUM(QX159:QX174)</f>
        <v>0</v>
      </c>
      <c r="QY158" s="190">
        <f>SUM(QY159:QY174)</f>
        <v>0</v>
      </c>
      <c r="QZ158" s="190">
        <f>SUM(QZ159:QZ174)</f>
        <v>0</v>
      </c>
      <c r="RA158" s="17">
        <f t="shared" ref="RA158" si="1033">RA160</f>
        <v>0</v>
      </c>
      <c r="RB158" s="190">
        <f>SUM(RB159:RB174)</f>
        <v>0</v>
      </c>
      <c r="RC158" s="190">
        <f>SUM(RC159:RC174)</f>
        <v>0</v>
      </c>
      <c r="RD158" s="190">
        <f>SUM(RD159:RD174)</f>
        <v>0</v>
      </c>
      <c r="RE158" s="190">
        <f>SUM(RB158:RD158)</f>
        <v>0</v>
      </c>
      <c r="RF158" s="190">
        <f>SUM(RF159:RF174)</f>
        <v>0</v>
      </c>
      <c r="RG158" s="190">
        <f>SUM(RG159:RG174)</f>
        <v>0</v>
      </c>
      <c r="RH158" s="190">
        <f>SUM(RH159:RH174)</f>
        <v>0</v>
      </c>
      <c r="RI158" s="190">
        <f>SUM(RF158:RH158)</f>
        <v>0</v>
      </c>
      <c r="RJ158" s="190">
        <f>SUM(RJ159:RJ174)</f>
        <v>0</v>
      </c>
      <c r="RK158" s="190">
        <f>SUM(RK159:RK174)</f>
        <v>0</v>
      </c>
      <c r="RL158" s="190">
        <f>SUM(RL159:RL174)</f>
        <v>0</v>
      </c>
      <c r="RM158" s="17">
        <f>SUM(RJ158:RL158)</f>
        <v>0</v>
      </c>
      <c r="RN158" s="190">
        <f>SUM(RN159:RN174)</f>
        <v>0</v>
      </c>
      <c r="RO158" s="190">
        <f>SUM(RO159:RO174)</f>
        <v>0</v>
      </c>
      <c r="RP158" s="17">
        <f t="shared" ref="RP158:RR158" si="1034">RP160</f>
        <v>0</v>
      </c>
      <c r="RQ158" s="17">
        <f t="shared" si="1034"/>
        <v>0</v>
      </c>
      <c r="RR158" s="17">
        <f t="shared" si="1034"/>
        <v>0</v>
      </c>
      <c r="RS158" s="190">
        <f>SUM(RS159:RS174)</f>
        <v>0</v>
      </c>
      <c r="RT158" s="190">
        <f>SUM(RT159:RT174)</f>
        <v>0</v>
      </c>
      <c r="RU158" s="190">
        <f>SUM(RU159:RU174)</f>
        <v>0</v>
      </c>
      <c r="RV158" s="190">
        <f>SUM(RS158:RU158)</f>
        <v>0</v>
      </c>
      <c r="RW158" s="190">
        <f>SUM(RW159:RW174)</f>
        <v>0</v>
      </c>
      <c r="RX158" s="190">
        <f>SUM(RX159:RX174)</f>
        <v>0</v>
      </c>
      <c r="RY158" s="190">
        <f>SUM(RY159:RY174)</f>
        <v>0</v>
      </c>
      <c r="RZ158" s="190">
        <f>SUM(RW158:RY158)</f>
        <v>0</v>
      </c>
      <c r="SA158" s="190">
        <f>SUM(SA159:SA174)</f>
        <v>0</v>
      </c>
      <c r="SB158" s="190">
        <f>SUM(SB159:SB174)</f>
        <v>0</v>
      </c>
      <c r="SC158" s="190">
        <f>SUM(SC159:SC174)</f>
        <v>0</v>
      </c>
      <c r="SD158" s="190">
        <f>SUM(SA158:SC158)</f>
        <v>0</v>
      </c>
      <c r="SE158" s="190">
        <f>SUM(SE159:SE174)</f>
        <v>0</v>
      </c>
      <c r="SF158" s="190">
        <f>SUM(SF159:SF174)</f>
        <v>0</v>
      </c>
      <c r="SG158" s="17">
        <f t="shared" ref="SG158:SI158" si="1035">SG160</f>
        <v>0</v>
      </c>
      <c r="SH158" s="17">
        <f t="shared" si="1035"/>
        <v>0</v>
      </c>
      <c r="SI158" s="17">
        <f t="shared" si="1035"/>
        <v>0</v>
      </c>
      <c r="SJ158" s="17">
        <f>QV158-RA158</f>
        <v>0</v>
      </c>
      <c r="SK158" s="17">
        <f>RA158-RR158</f>
        <v>0</v>
      </c>
      <c r="SL158" s="17">
        <f>RR158-SI158</f>
        <v>0</v>
      </c>
      <c r="SM158" s="17"/>
      <c r="SN158" s="115">
        <f t="shared" si="1001"/>
        <v>0</v>
      </c>
      <c r="SP158" s="190">
        <f>SUM(SP159:SP174)</f>
        <v>0</v>
      </c>
      <c r="SQ158" s="17">
        <f t="shared" ref="SQ158:SS158" si="1036">SQ160</f>
        <v>0</v>
      </c>
      <c r="SR158" s="17">
        <f t="shared" si="1036"/>
        <v>0</v>
      </c>
      <c r="SS158" s="17">
        <f t="shared" si="1036"/>
        <v>0</v>
      </c>
      <c r="ST158" s="190">
        <f>SUM(ST159:ST174)</f>
        <v>0</v>
      </c>
      <c r="SU158" s="190">
        <f>SUM(SU159:SU174)</f>
        <v>0</v>
      </c>
      <c r="SV158" s="190">
        <f>SUM(SV159:SV174)</f>
        <v>0</v>
      </c>
      <c r="SW158" s="17">
        <f t="shared" ref="SW158" si="1037">SW160</f>
        <v>0</v>
      </c>
      <c r="SX158" s="190">
        <f>SUM(SX159:SX174)</f>
        <v>0</v>
      </c>
      <c r="SY158" s="190">
        <f>SUM(SY159:SY174)</f>
        <v>0</v>
      </c>
      <c r="SZ158" s="190">
        <f>SUM(SZ159:SZ174)</f>
        <v>0</v>
      </c>
      <c r="TA158" s="190">
        <f>SUM(SX158:SZ158)</f>
        <v>0</v>
      </c>
      <c r="TB158" s="190">
        <f>SUM(TB159:TB174)</f>
        <v>0</v>
      </c>
      <c r="TC158" s="190">
        <f>SUM(TC159:TC174)</f>
        <v>0</v>
      </c>
      <c r="TD158" s="190">
        <f>SUM(TD159:TD174)</f>
        <v>0</v>
      </c>
      <c r="TE158" s="190">
        <f>SUM(TB158:TD158)</f>
        <v>0</v>
      </c>
      <c r="TF158" s="190">
        <f>SUM(TF159:TF174)</f>
        <v>0</v>
      </c>
      <c r="TG158" s="190">
        <f>SUM(TG159:TG174)</f>
        <v>0</v>
      </c>
      <c r="TH158" s="190">
        <f>SUM(TH159:TH174)</f>
        <v>0</v>
      </c>
      <c r="TI158" s="17">
        <f>SUM(TF158:TH158)</f>
        <v>0</v>
      </c>
      <c r="TJ158" s="190">
        <f>SUM(TJ159:TJ174)</f>
        <v>0</v>
      </c>
      <c r="TK158" s="190">
        <f>SUM(TK159:TK174)</f>
        <v>0</v>
      </c>
      <c r="TL158" s="17">
        <f t="shared" ref="TL158:TN158" si="1038">TL160</f>
        <v>0</v>
      </c>
      <c r="TM158" s="17">
        <f t="shared" si="1038"/>
        <v>0</v>
      </c>
      <c r="TN158" s="17">
        <f t="shared" si="1038"/>
        <v>0</v>
      </c>
      <c r="TO158" s="190">
        <f>SUM(TO159:TO174)</f>
        <v>0</v>
      </c>
      <c r="TP158" s="190">
        <f>SUM(TP159:TP174)</f>
        <v>0</v>
      </c>
      <c r="TQ158" s="190">
        <f>SUM(TQ159:TQ174)</f>
        <v>0</v>
      </c>
      <c r="TR158" s="190">
        <f>SUM(TO158:TQ158)</f>
        <v>0</v>
      </c>
      <c r="TS158" s="190">
        <f>SUM(TS159:TS174)</f>
        <v>0</v>
      </c>
      <c r="TT158" s="190">
        <f>SUM(TT159:TT174)</f>
        <v>0</v>
      </c>
      <c r="TU158" s="190">
        <f>SUM(TU159:TU174)</f>
        <v>0</v>
      </c>
      <c r="TV158" s="190">
        <f>SUM(TS158:TU158)</f>
        <v>0</v>
      </c>
      <c r="TW158" s="190">
        <f>SUM(TW159:TW174)</f>
        <v>0</v>
      </c>
      <c r="TX158" s="190">
        <f>SUM(TX159:TX174)</f>
        <v>0</v>
      </c>
      <c r="TY158" s="190">
        <f>SUM(TY159:TY174)</f>
        <v>0</v>
      </c>
      <c r="TZ158" s="190">
        <f>SUM(TW158:TY158)</f>
        <v>0</v>
      </c>
      <c r="UA158" s="190">
        <f>SUM(UA159:UA174)</f>
        <v>0</v>
      </c>
      <c r="UB158" s="190">
        <f>SUM(UB159:UB174)</f>
        <v>0</v>
      </c>
      <c r="UC158" s="17">
        <f t="shared" ref="UC158:UE158" si="1039">UC160</f>
        <v>0</v>
      </c>
      <c r="UD158" s="17">
        <f t="shared" si="1039"/>
        <v>0</v>
      </c>
      <c r="UE158" s="17">
        <f t="shared" si="1039"/>
        <v>0</v>
      </c>
      <c r="UF158" s="17">
        <f>SR158-SW158</f>
        <v>0</v>
      </c>
      <c r="UG158" s="17">
        <f>SW158-TN158</f>
        <v>0</v>
      </c>
      <c r="UH158" s="17">
        <f>TN158-UE158</f>
        <v>0</v>
      </c>
      <c r="UI158" s="17"/>
      <c r="UJ158" s="194"/>
      <c r="UK158" s="115">
        <f t="shared" si="1002"/>
        <v>0</v>
      </c>
      <c r="UL158" s="115">
        <f>CK158+EG158+GC158+HZ158+JV158+MD158+NZ158+PV158+RR158+TN158</f>
        <v>0</v>
      </c>
      <c r="UM158" s="115">
        <f>UL158-AF158</f>
        <v>0</v>
      </c>
      <c r="UN158" s="115">
        <f>DB158+EX158+GT158+IQ158+KO158+MU158+OQ158+QM158+SI158+UE158</f>
        <v>0</v>
      </c>
      <c r="UO158" s="115">
        <f>UN158-AW158</f>
        <v>0</v>
      </c>
      <c r="UP158" s="115"/>
      <c r="UQ158" s="115"/>
      <c r="UR158" s="115">
        <f>BU158+DQ158+FM158+HJ158+JF158+LN158+NJ158+PF158+RB158+SX158</f>
        <v>0</v>
      </c>
      <c r="US158" s="115">
        <f>UR158-P158</f>
        <v>0</v>
      </c>
      <c r="UT158" s="115"/>
      <c r="UU158" s="115"/>
      <c r="UV158" s="115"/>
      <c r="UW158" s="115"/>
      <c r="UX158" s="115"/>
      <c r="UY158" s="115">
        <f>375000+675000</f>
        <v>1050000</v>
      </c>
      <c r="UZ158" s="115"/>
      <c r="VA158" s="115">
        <f>H158-VB158</f>
        <v>0</v>
      </c>
      <c r="VB158" s="190">
        <f>SUM(VB159:VB174)</f>
        <v>0</v>
      </c>
      <c r="VC158" s="17">
        <f>VC160+VC172</f>
        <v>0</v>
      </c>
      <c r="VD158" s="17">
        <f t="shared" ref="VD158:VE158" si="1040">VD160+VD172</f>
        <v>0</v>
      </c>
      <c r="VE158" s="17">
        <f t="shared" si="1040"/>
        <v>0</v>
      </c>
      <c r="VF158" s="190">
        <f>SUM(VF159:VF174)</f>
        <v>0</v>
      </c>
      <c r="VG158" s="190">
        <f>SUM(VG159:VG174)</f>
        <v>0</v>
      </c>
      <c r="VH158" s="190">
        <f>SUM(VH159:VH174)</f>
        <v>0</v>
      </c>
      <c r="VI158" s="190">
        <f>SUM(VE158-VF158-VG158+VH158)</f>
        <v>0</v>
      </c>
      <c r="VJ158" s="190">
        <f>SUM(VJ159:VJ174)</f>
        <v>0</v>
      </c>
      <c r="VK158" s="190">
        <f>SUM(VK159:VK174)</f>
        <v>0</v>
      </c>
      <c r="VL158" s="190">
        <f>SUM(VL159:VL174)</f>
        <v>0</v>
      </c>
      <c r="VM158" s="190">
        <f>SUM(VJ158:VL158)</f>
        <v>0</v>
      </c>
      <c r="VN158" s="190">
        <f>SUM(VN159:VN174)</f>
        <v>0</v>
      </c>
      <c r="VO158" s="190">
        <f>SUM(VO159:VO174)</f>
        <v>0</v>
      </c>
      <c r="VP158" s="190">
        <f>SUM(VP159:VP174)</f>
        <v>0</v>
      </c>
      <c r="VQ158" s="190">
        <f>SUM(VN158:VP158)</f>
        <v>0</v>
      </c>
      <c r="VR158" s="190">
        <f>SUM(VR159:VR174)</f>
        <v>0</v>
      </c>
      <c r="VS158" s="190">
        <f>SUM(VS159:VS174)</f>
        <v>0</v>
      </c>
      <c r="VT158" s="190">
        <f>SUM(VT159:VT174)</f>
        <v>0</v>
      </c>
      <c r="VU158" s="17">
        <f>SUM(VR158:VT158)</f>
        <v>0</v>
      </c>
      <c r="VV158" s="190">
        <f>SUM(VV159:VV174)</f>
        <v>0</v>
      </c>
      <c r="VW158" s="190">
        <f>SUM(VW159:VW174)</f>
        <v>0</v>
      </c>
      <c r="VX158" s="190">
        <f>SUM(VX159:VX174)</f>
        <v>0</v>
      </c>
      <c r="VY158" s="190">
        <f>SUM(VV158:VX158)</f>
        <v>0</v>
      </c>
      <c r="VZ158" s="140">
        <f>SUM(VY158,VU158,VQ158,VM158,VI158,VD158)</f>
        <v>0</v>
      </c>
      <c r="WA158" s="190">
        <f>SUM(WA159:WA174)</f>
        <v>0</v>
      </c>
      <c r="WB158" s="190">
        <f>SUM(WB159:WB174)</f>
        <v>0</v>
      </c>
      <c r="WC158" s="190">
        <f>SUM(WC159:WC174)</f>
        <v>0</v>
      </c>
      <c r="WD158" s="190">
        <f>SUM(WA158:WC158)</f>
        <v>0</v>
      </c>
      <c r="WE158" s="190">
        <f>SUM(WE159:WE174)</f>
        <v>0</v>
      </c>
      <c r="WF158" s="190">
        <f>SUM(WF159:WF174)</f>
        <v>0</v>
      </c>
      <c r="WG158" s="190">
        <f>SUM(WG159:WG174)</f>
        <v>0</v>
      </c>
      <c r="WH158" s="190">
        <f>SUM(WE158:WG158)</f>
        <v>0</v>
      </c>
      <c r="WI158" s="190">
        <f>SUM(WI159:WI174)</f>
        <v>0</v>
      </c>
      <c r="WJ158" s="190">
        <f>SUM(WJ159:WJ174)</f>
        <v>0</v>
      </c>
      <c r="WK158" s="190">
        <f>SUM(WK159:WK174)</f>
        <v>0</v>
      </c>
      <c r="WL158" s="190">
        <f>SUM(WI158:WK158)</f>
        <v>0</v>
      </c>
      <c r="WM158" s="190">
        <f>SUM(WM159:WM174)</f>
        <v>0</v>
      </c>
      <c r="WN158" s="190">
        <f>SUM(WN159:WN174)</f>
        <v>0</v>
      </c>
      <c r="WO158" s="190">
        <f>SUM(WO159:WO174)</f>
        <v>0</v>
      </c>
      <c r="WP158" s="190">
        <f>SUM(WM158:WO158)</f>
        <v>0</v>
      </c>
      <c r="WQ158" s="137">
        <f>SUM(WP158,WL158,WH158,WD158,VZ158,VU158)</f>
        <v>0</v>
      </c>
      <c r="WR158" s="129">
        <f>VD158-VI158</f>
        <v>0</v>
      </c>
      <c r="WS158" s="129">
        <f>VI158-VZ158</f>
        <v>0</v>
      </c>
      <c r="WT158" s="17">
        <f>VZ158-WQ158</f>
        <v>0</v>
      </c>
      <c r="WU158" s="17"/>
      <c r="WV158" s="115">
        <f t="shared" si="526"/>
        <v>0</v>
      </c>
      <c r="WY158" s="115">
        <f>VI158-BT158-DP158-FL158-HI158-JE158-LM158-NI158-PE158-RA158-SW158</f>
        <v>0</v>
      </c>
      <c r="WZ158" s="115">
        <f>VD158-BO158-DK158-FG158-HD158-IZ158-LH158-ND158-OZ158-QV158-SR158</f>
        <v>0</v>
      </c>
    </row>
    <row r="159" spans="1:624" ht="15.75" x14ac:dyDescent="0.25">
      <c r="A159" s="443" t="s">
        <v>248</v>
      </c>
      <c r="B159" s="415"/>
      <c r="C159" s="414"/>
      <c r="D159" s="414"/>
      <c r="E159" s="414"/>
      <c r="F159" s="423"/>
      <c r="G159" s="368"/>
      <c r="H159" s="250">
        <f>BM159+DI159+FE159+HB159+IX159+LF159+NB159+OX159+QT159+SP159</f>
        <v>0</v>
      </c>
      <c r="I159" s="250">
        <f>BN159+DJ159+FF159+HC159+IY159+LG159+NC159+OY159+QU159+SQ159</f>
        <v>0</v>
      </c>
      <c r="J159" s="238">
        <f t="shared" ref="J159:J162" si="1041">SUM(H159:I159)</f>
        <v>0</v>
      </c>
      <c r="K159" s="250">
        <f t="shared" ref="K159:K162" si="1042">J159</f>
        <v>0</v>
      </c>
      <c r="L159" s="368"/>
      <c r="M159" s="369"/>
      <c r="N159" s="369"/>
      <c r="O159" s="250">
        <f>BT159+DP159+FL159+HI159+JE159+LM159+NI159+PE159+RA159+SW159</f>
        <v>0</v>
      </c>
      <c r="P159" s="250">
        <f>BU159+DQ159+FM159+HJ159+JF159+LN159+NJ159+PF159+RB159+SX159</f>
        <v>0</v>
      </c>
      <c r="Q159" s="250">
        <f>BV159+DR159+FN159+HK159+JG159+LO159+NK159+PG159+RC159+SY159</f>
        <v>0</v>
      </c>
      <c r="R159" s="250">
        <f>BW159+DS159+FO159+HL159+JH159+LP159+NL159+PH159+RD159+SZ159</f>
        <v>0</v>
      </c>
      <c r="S159" s="250">
        <f>BX159+DT159+FP159+HM159+JI159+LQ159+NM159+PI159+RE159+TA159</f>
        <v>0</v>
      </c>
      <c r="T159" s="250">
        <f>BY159+DU159+FQ159+HN159+JJ159+LR159+NN159+PJ159+RF159+TB159</f>
        <v>0</v>
      </c>
      <c r="U159" s="250">
        <f>BZ159+DV159+FR159+HO159+JK159+LS159+NO159+PK159+RG159+TC159</f>
        <v>0</v>
      </c>
      <c r="V159" s="250">
        <f>CA159+DW159+FS159+HP159+JL159+LT159+NP159+PL159+RH159+TD159</f>
        <v>0</v>
      </c>
      <c r="W159" s="250">
        <f>CB159+DX159+FT159+HQ159+JM159+LU159+NQ159+PM159+RI159+TE159</f>
        <v>0</v>
      </c>
      <c r="X159" s="250">
        <f>CC159+DY159+FU159+HR159+JN159+LV159+NR159+PN159+RJ159+TF159</f>
        <v>0</v>
      </c>
      <c r="Y159" s="250">
        <f>CD159+DZ159+FV159+HS159+JO159+LW159+NS159+PO159+RK159+TG159</f>
        <v>0</v>
      </c>
      <c r="Z159" s="250">
        <f>CE159+EA159+FW159+HT159+JP159+LX159+NT159+PP159+RL159+TH159</f>
        <v>0</v>
      </c>
      <c r="AA159" s="250">
        <f>CF159+EB159+FX159+HU159+JQ159+LY159+NU159+PQ159+RM159+TI159</f>
        <v>0</v>
      </c>
      <c r="AB159" s="250">
        <f>CG159+EC159+FY159+HV159+JR159+LZ159+NV159+PR159+RN159+TJ159</f>
        <v>0</v>
      </c>
      <c r="AC159" s="250">
        <f>CH159+ED159+FZ159+HW159+JS159+MA159+NW159+PS159+RO159+TK159</f>
        <v>0</v>
      </c>
      <c r="AD159" s="250">
        <f>CI159+EE159+GA159+HX159+JT159+MB159+NX159+PT159+RP159+TL159</f>
        <v>0</v>
      </c>
      <c r="AE159" s="250">
        <f>CJ159+EF159+GB159+HY159+JU159+MC159+NY159+PU159+RQ159+TM159</f>
        <v>0</v>
      </c>
      <c r="AF159" s="250">
        <f>CK159+EG159+GC159+HZ159+JV159+MD159+NZ159+PV159+RR159+TN159</f>
        <v>0</v>
      </c>
      <c r="AG159" s="250">
        <f>CL159+EH159+GD159+IA159+JW159+ME159+OA159+PW159+RS159+TO159</f>
        <v>0</v>
      </c>
      <c r="AH159" s="250">
        <f>CM159+EI159+GE159+IB159+JZ159+MF159+OB159+PX159+RT159+TP159</f>
        <v>0</v>
      </c>
      <c r="AI159" s="250">
        <f>CN159+EJ159+GF159+IC159+KA159+MG159+OC159+PY159+RU159+TQ159</f>
        <v>0</v>
      </c>
      <c r="AJ159" s="250">
        <f>CO159+EK159+GG159+ID159+KB159+MH159+OD159+PZ159+RV159+TR159</f>
        <v>0</v>
      </c>
      <c r="AK159" s="250">
        <f>CP159+EL159+GH159+IE159+KC159+MI159+OE159+QA159+RW159+TS159</f>
        <v>0</v>
      </c>
      <c r="AL159" s="250">
        <f>CQ159+EM159+GI159+IF159+KD159+MJ159+OF159+QB159+RX159+TT159</f>
        <v>0</v>
      </c>
      <c r="AM159" s="250">
        <f>CR159+EN159+GJ159+IG159+KE159+MK159+OG159+QC159+RY159+TU159</f>
        <v>0</v>
      </c>
      <c r="AN159" s="250">
        <f>CS159+EO159+GK159+IH159+KF159+ML159+OH159+QD159+RZ159+TV159</f>
        <v>0</v>
      </c>
      <c r="AO159" s="250">
        <f>CT159+EP159+GL159+II159+KG159+MM159+OI159+QE159+SA159+TW159</f>
        <v>0</v>
      </c>
      <c r="AP159" s="250">
        <f>CU159+EQ159+GM159+IJ159+KH159+MN159+OJ159+QF159+SB159+TX159</f>
        <v>0</v>
      </c>
      <c r="AQ159" s="250">
        <f>CV159+ER159+GN159+IK159+KI159+MO159+OK159+QG159+SC159+TY159</f>
        <v>0</v>
      </c>
      <c r="AR159" s="250">
        <f>CW159+ES159+GO159+IL159+KJ159+MP159+OL159+QH159+SD159+TZ159</f>
        <v>0</v>
      </c>
      <c r="AS159" s="250">
        <f>CX159+ET159+GP159+IM159+KK159+MQ159+OM159+QI159+SE159+UA159</f>
        <v>0</v>
      </c>
      <c r="AT159" s="250">
        <f>CY159+EU159+GQ159+IN159+KL159+MR159+ON159+QJ159+SF159+UB159</f>
        <v>0</v>
      </c>
      <c r="AU159" s="250">
        <f>CZ159+EV159+GR159+IO159+KM159+MS159+OO159+QK159+SG159+UC159</f>
        <v>0</v>
      </c>
      <c r="AV159" s="250">
        <f>DA159+EW159+GS159+IP159+KN159+MT159+OP159+QL159+SH159+UD159</f>
        <v>0</v>
      </c>
      <c r="AW159" s="250">
        <f>DB159+EX159+GT159+IQ159+KO159+MU159+OQ159+QM159+SI159+UE159</f>
        <v>0</v>
      </c>
      <c r="AX159" s="250">
        <f>DC159+EY159+GU159+IR159+KP159+MV159+OR159+QN159+SJ159+UF159</f>
        <v>0</v>
      </c>
      <c r="AY159" s="250">
        <f>DD159+EZ159+GV159+IS159+KQ159+MW159+OS159+QO159+SK159+UG159</f>
        <v>0</v>
      </c>
      <c r="AZ159" s="250">
        <f>DE159+FA159+GW159+IT159+KR159+MX159+OT159+QP159+SL159+UH159</f>
        <v>0</v>
      </c>
      <c r="BA159" s="250">
        <f>DF159+FB159+GX159+IU159+KS159+MY159+OU159+QQ159+SM159+UI159</f>
        <v>0</v>
      </c>
      <c r="BB159" s="239">
        <f>CK159+EG159+GC159+HZ159+JV159+MD159+NZ159+PV159+RR159+TN159</f>
        <v>0</v>
      </c>
      <c r="BC159" s="239">
        <f t="shared" si="903"/>
        <v>0</v>
      </c>
      <c r="BD159" s="238">
        <f>AZ159-DE159-FA159-GW159-IT159-KR159-MX159-OT159-QP159-SL159-UH159</f>
        <v>0</v>
      </c>
      <c r="BE159" s="361"/>
      <c r="BF159" s="241">
        <f t="shared" si="898"/>
        <v>0</v>
      </c>
      <c r="BG159" s="362"/>
      <c r="BH159" s="362"/>
      <c r="BI159" s="362"/>
      <c r="BJ159" s="241"/>
      <c r="BK159" s="368"/>
      <c r="BL159" s="251">
        <f>DI159+FE159+HB159+IX159+LF159+NB159+OX159+QT159+SP159</f>
        <v>0</v>
      </c>
      <c r="BM159" s="368"/>
      <c r="BN159" s="368"/>
      <c r="BO159" s="238">
        <f t="shared" ref="BO159:BO174" si="1043">SUM(BM159:BN159)</f>
        <v>0</v>
      </c>
      <c r="BP159" s="304">
        <f>BO159</f>
        <v>0</v>
      </c>
      <c r="BQ159" s="236"/>
      <c r="BR159" s="236"/>
      <c r="BS159" s="236"/>
      <c r="BT159" s="241">
        <f>SUM(BP159:BS159)</f>
        <v>0</v>
      </c>
      <c r="BU159" s="370"/>
      <c r="BV159" s="370"/>
      <c r="BW159" s="370"/>
      <c r="BX159" s="238">
        <f t="shared" si="922"/>
        <v>0</v>
      </c>
      <c r="BY159" s="368"/>
      <c r="BZ159" s="368"/>
      <c r="CA159" s="368"/>
      <c r="CB159" s="238">
        <f t="shared" si="923"/>
        <v>0</v>
      </c>
      <c r="CC159" s="368"/>
      <c r="CD159" s="368"/>
      <c r="CE159" s="368"/>
      <c r="CF159" s="370"/>
      <c r="CG159" s="370"/>
      <c r="CH159" s="370"/>
      <c r="CI159" s="370"/>
      <c r="CJ159" s="368"/>
      <c r="CK159" s="368"/>
      <c r="CL159" s="370"/>
      <c r="CM159" s="370"/>
      <c r="CN159" s="370"/>
      <c r="CO159" s="238">
        <f t="shared" ref="CO159:CO174" si="1044">SUM(CL159:CN159)</f>
        <v>0</v>
      </c>
      <c r="CP159" s="368"/>
      <c r="CQ159" s="368"/>
      <c r="CR159" s="368"/>
      <c r="CS159" s="238">
        <f t="shared" ref="CS159:CS174" si="1045">SUM(CP159:CR159)</f>
        <v>0</v>
      </c>
      <c r="CT159" s="368"/>
      <c r="CU159" s="368"/>
      <c r="CV159" s="368"/>
      <c r="CW159" s="370"/>
      <c r="CX159" s="370"/>
      <c r="CY159" s="370"/>
      <c r="CZ159" s="370"/>
      <c r="DA159" s="368"/>
      <c r="DB159" s="368"/>
      <c r="DC159" s="236"/>
      <c r="DD159" s="251">
        <f t="shared" ref="DD159:DD174" si="1046">BT159-CK159</f>
        <v>0</v>
      </c>
      <c r="DE159" s="236"/>
      <c r="DF159" s="236"/>
      <c r="DG159" s="363"/>
      <c r="DH159" s="363"/>
      <c r="DI159" s="368"/>
      <c r="DJ159" s="368"/>
      <c r="DK159" s="250">
        <f t="shared" ref="DK159:DK174" si="1047">DI159+DJ159</f>
        <v>0</v>
      </c>
      <c r="DL159" s="368"/>
      <c r="DM159" s="368"/>
      <c r="DN159" s="369"/>
      <c r="DO159" s="369"/>
      <c r="DP159" s="238">
        <f>DL159</f>
        <v>0</v>
      </c>
      <c r="DQ159" s="369"/>
      <c r="DR159" s="369"/>
      <c r="DS159" s="369"/>
      <c r="DT159" s="238">
        <f t="shared" ref="DT159:DT174" si="1048">SUM(DQ159:DS159)</f>
        <v>0</v>
      </c>
      <c r="DU159" s="368"/>
      <c r="DV159" s="368"/>
      <c r="DW159" s="368"/>
      <c r="DX159" s="238">
        <f t="shared" ref="DX159:DX174" si="1049">SUM(DU159:DW159)</f>
        <v>0</v>
      </c>
      <c r="DY159" s="368"/>
      <c r="DZ159" s="368"/>
      <c r="EA159" s="368"/>
      <c r="EB159" s="370"/>
      <c r="EC159" s="370"/>
      <c r="ED159" s="370"/>
      <c r="EE159" s="370"/>
      <c r="EF159" s="368"/>
      <c r="EG159" s="371"/>
      <c r="EH159" s="368"/>
      <c r="EI159" s="368"/>
      <c r="EJ159" s="368"/>
      <c r="EK159" s="370"/>
      <c r="EL159" s="370"/>
      <c r="EM159" s="370"/>
      <c r="EN159" s="370"/>
      <c r="EO159" s="370"/>
      <c r="EP159" s="370"/>
      <c r="EQ159" s="370"/>
      <c r="ER159" s="368"/>
      <c r="ES159" s="362"/>
      <c r="ET159" s="362"/>
      <c r="EU159" s="362"/>
      <c r="EV159" s="370"/>
      <c r="EW159" s="362"/>
      <c r="EX159" s="372"/>
      <c r="EY159" s="362"/>
      <c r="EZ159" s="250">
        <f t="shared" ref="EZ159:EZ174" si="1050">DP159-EG159</f>
        <v>0</v>
      </c>
      <c r="FA159" s="362"/>
      <c r="FB159" s="362"/>
      <c r="FC159" s="246">
        <f t="shared" si="997"/>
        <v>0</v>
      </c>
      <c r="FD159" s="363"/>
      <c r="FE159" s="368"/>
      <c r="FF159" s="368"/>
      <c r="FG159" s="368"/>
      <c r="FH159" s="368"/>
      <c r="FI159" s="368"/>
      <c r="FJ159" s="368"/>
      <c r="FK159" s="368"/>
      <c r="FL159" s="368"/>
      <c r="FM159" s="369"/>
      <c r="FN159" s="369"/>
      <c r="FO159" s="369"/>
      <c r="FP159" s="238">
        <f t="shared" ref="FP159:FP174" si="1051">SUM(FM159:FO159)</f>
        <v>0</v>
      </c>
      <c r="FQ159" s="368"/>
      <c r="FR159" s="368"/>
      <c r="FS159" s="368"/>
      <c r="FT159" s="238">
        <f t="shared" ref="FT159:FT174" si="1052">SUM(FQ159:FS159)</f>
        <v>0</v>
      </c>
      <c r="FU159" s="368"/>
      <c r="FV159" s="368"/>
      <c r="FW159" s="368"/>
      <c r="FX159" s="370"/>
      <c r="FY159" s="370"/>
      <c r="FZ159" s="370"/>
      <c r="GA159" s="370"/>
      <c r="GB159" s="368"/>
      <c r="GC159" s="371"/>
      <c r="GD159" s="368"/>
      <c r="GE159" s="368"/>
      <c r="GF159" s="368"/>
      <c r="GG159" s="370"/>
      <c r="GH159" s="370"/>
      <c r="GI159" s="370"/>
      <c r="GJ159" s="370"/>
      <c r="GK159" s="370"/>
      <c r="GL159" s="370"/>
      <c r="GM159" s="370"/>
      <c r="GN159" s="368"/>
      <c r="GO159" s="362"/>
      <c r="GP159" s="362"/>
      <c r="GQ159" s="362"/>
      <c r="GR159" s="362"/>
      <c r="GS159" s="362"/>
      <c r="GT159" s="372"/>
      <c r="GU159" s="362"/>
      <c r="GV159" s="250">
        <f t="shared" ref="GV159:GV175" si="1053">FL159-GC159</f>
        <v>0</v>
      </c>
      <c r="GW159" s="362"/>
      <c r="GX159" s="362"/>
      <c r="GY159" s="246">
        <f t="shared" si="998"/>
        <v>0</v>
      </c>
      <c r="GZ159" s="363"/>
      <c r="HA159" s="363"/>
      <c r="HB159" s="368"/>
      <c r="HC159" s="368"/>
      <c r="HD159" s="250">
        <f>SUM(HB159:HC159)</f>
        <v>0</v>
      </c>
      <c r="HE159" s="250">
        <f>SUM(HD159)</f>
        <v>0</v>
      </c>
      <c r="HF159" s="368"/>
      <c r="HG159" s="369"/>
      <c r="HH159" s="238"/>
      <c r="HI159" s="238">
        <f>SUM(HE159:HH159)</f>
        <v>0</v>
      </c>
      <c r="HJ159" s="369"/>
      <c r="HK159" s="369"/>
      <c r="HL159" s="369"/>
      <c r="HM159" s="238">
        <f t="shared" ref="HM159:HM174" si="1054">SUM(HJ159:HL159)</f>
        <v>0</v>
      </c>
      <c r="HN159" s="368"/>
      <c r="HO159" s="368"/>
      <c r="HP159" s="368"/>
      <c r="HQ159" s="238">
        <f t="shared" ref="HQ159:HQ174" si="1055">SUM(HN159:HP159)</f>
        <v>0</v>
      </c>
      <c r="HR159" s="368"/>
      <c r="HS159" s="368"/>
      <c r="HT159" s="368"/>
      <c r="HU159" s="370"/>
      <c r="HV159" s="370"/>
      <c r="HW159" s="370"/>
      <c r="HX159" s="370"/>
      <c r="HY159" s="370"/>
      <c r="HZ159" s="370"/>
      <c r="IA159" s="368"/>
      <c r="IB159" s="368"/>
      <c r="IC159" s="368"/>
      <c r="ID159" s="370"/>
      <c r="IE159" s="370"/>
      <c r="IF159" s="370"/>
      <c r="IG159" s="370"/>
      <c r="IH159" s="370"/>
      <c r="II159" s="368"/>
      <c r="IJ159" s="368"/>
      <c r="IK159" s="368"/>
      <c r="IL159" s="362"/>
      <c r="IM159" s="362"/>
      <c r="IN159" s="362"/>
      <c r="IO159" s="370"/>
      <c r="IP159" s="370"/>
      <c r="IQ159" s="370"/>
      <c r="IR159" s="362"/>
      <c r="IS159" s="362"/>
      <c r="IT159" s="362"/>
      <c r="IU159" s="362"/>
      <c r="IV159" s="246">
        <f t="shared" si="510"/>
        <v>0</v>
      </c>
      <c r="IW159" s="363"/>
      <c r="IX159" s="373"/>
      <c r="IY159" s="374"/>
      <c r="IZ159" s="374"/>
      <c r="JA159" s="374"/>
      <c r="JB159" s="374"/>
      <c r="JC159" s="374"/>
      <c r="JD159" s="374"/>
      <c r="JE159" s="374"/>
      <c r="JF159" s="375"/>
      <c r="JG159" s="375"/>
      <c r="JH159" s="375"/>
      <c r="JI159" s="247">
        <f t="shared" ref="JI159:JI174" si="1056">SUM(JF159:JH159)</f>
        <v>0</v>
      </c>
      <c r="JJ159" s="373"/>
      <c r="JK159" s="373"/>
      <c r="JL159" s="373"/>
      <c r="JM159" s="247">
        <f t="shared" ref="JM159:JM174" si="1057">SUM(JJ159:JL159)</f>
        <v>0</v>
      </c>
      <c r="JN159" s="373"/>
      <c r="JO159" s="373"/>
      <c r="JP159" s="373"/>
      <c r="JQ159" s="376"/>
      <c r="JR159" s="376"/>
      <c r="JS159" s="376"/>
      <c r="JT159" s="377"/>
      <c r="JU159" s="377"/>
      <c r="JV159" s="378"/>
      <c r="JW159" s="565"/>
      <c r="JX159" s="594"/>
      <c r="JY159" s="595"/>
      <c r="JZ159" s="578"/>
      <c r="KA159" s="373"/>
      <c r="KB159" s="376"/>
      <c r="KC159" s="376"/>
      <c r="KD159" s="376"/>
      <c r="KE159" s="376"/>
      <c r="KF159" s="376"/>
      <c r="KG159" s="376"/>
      <c r="KH159" s="376"/>
      <c r="KI159" s="373"/>
      <c r="KJ159" s="346"/>
      <c r="KK159" s="346"/>
      <c r="KL159" s="346"/>
      <c r="KM159" s="377"/>
      <c r="KN159" s="377"/>
      <c r="KO159" s="379"/>
      <c r="KP159" s="346"/>
      <c r="KQ159" s="254">
        <f>JE159-JV159</f>
        <v>0</v>
      </c>
      <c r="KR159" s="346"/>
      <c r="KS159" s="380"/>
      <c r="KT159" s="211">
        <f>JV159-KO159</f>
        <v>0</v>
      </c>
      <c r="KU159" s="211"/>
      <c r="KV159" s="211"/>
      <c r="KW159" s="211"/>
      <c r="KX159" s="211"/>
      <c r="KY159" s="211"/>
      <c r="KZ159" s="211"/>
      <c r="LA159" s="211"/>
      <c r="LB159" s="211"/>
      <c r="LC159" s="211"/>
      <c r="LD159" s="211"/>
      <c r="LF159" s="144"/>
      <c r="LG159" s="149"/>
      <c r="LH159" s="149"/>
      <c r="LI159" s="149"/>
      <c r="LJ159" s="149"/>
      <c r="LK159" s="149"/>
      <c r="LL159" s="149"/>
      <c r="LM159" s="149"/>
      <c r="LN159" s="145"/>
      <c r="LO159" s="145"/>
      <c r="LP159" s="145"/>
      <c r="LQ159" s="194">
        <f t="shared" ref="LQ159:LQ174" si="1058">SUM(LN159:LP159)</f>
        <v>0</v>
      </c>
      <c r="LR159" s="144"/>
      <c r="LS159" s="144"/>
      <c r="LT159" s="144"/>
      <c r="LU159" s="194">
        <f t="shared" ref="LU159:LU174" si="1059">SUM(LR159:LT159)</f>
        <v>0</v>
      </c>
      <c r="LV159" s="144"/>
      <c r="LW159" s="144"/>
      <c r="LX159" s="144"/>
      <c r="LY159" s="146"/>
      <c r="LZ159" s="146"/>
      <c r="MA159" s="146"/>
      <c r="MB159" s="149"/>
      <c r="MC159" s="149"/>
      <c r="MD159" s="149"/>
      <c r="ME159" s="145"/>
      <c r="MF159" s="145"/>
      <c r="MG159" s="145"/>
      <c r="MH159" s="194">
        <f t="shared" ref="MH159:MH174" si="1060">SUM(ME159:MG159)</f>
        <v>0</v>
      </c>
      <c r="MI159" s="144"/>
      <c r="MJ159" s="144"/>
      <c r="MK159" s="144"/>
      <c r="ML159" s="194">
        <f t="shared" ref="ML159:ML174" si="1061">SUM(MI159:MK159)</f>
        <v>0</v>
      </c>
      <c r="MM159" s="144"/>
      <c r="MN159" s="144"/>
      <c r="MO159" s="144"/>
      <c r="MP159" s="146"/>
      <c r="MQ159" s="146"/>
      <c r="MR159" s="146"/>
      <c r="MS159" s="149"/>
      <c r="MT159" s="149"/>
      <c r="MU159" s="149"/>
      <c r="MV159" s="102"/>
      <c r="MW159" s="193">
        <f t="shared" ref="MW159:MW174" si="1062">LM159-MD159</f>
        <v>0</v>
      </c>
      <c r="MX159" s="102"/>
      <c r="MY159" s="102"/>
      <c r="MZ159" s="115">
        <f t="shared" si="999"/>
        <v>0</v>
      </c>
      <c r="NB159" s="144"/>
      <c r="NC159" s="144"/>
      <c r="ND159" s="145"/>
      <c r="NE159" s="144"/>
      <c r="NF159" s="144"/>
      <c r="NG159" s="145"/>
      <c r="NH159" s="145"/>
      <c r="NI159" s="145"/>
      <c r="NJ159" s="145"/>
      <c r="NK159" s="145"/>
      <c r="NL159" s="145"/>
      <c r="NM159" s="194">
        <f t="shared" ref="NM159:NM174" si="1063">SUM(NJ159:NL159)</f>
        <v>0</v>
      </c>
      <c r="NN159" s="144"/>
      <c r="NO159" s="144"/>
      <c r="NP159" s="144"/>
      <c r="NQ159" s="194">
        <f t="shared" ref="NQ159:NQ174" si="1064">SUM(NN159:NP159)</f>
        <v>0</v>
      </c>
      <c r="NR159" s="144"/>
      <c r="NS159" s="144"/>
      <c r="NT159" s="144"/>
      <c r="NU159" s="146"/>
      <c r="NV159" s="146"/>
      <c r="NW159" s="146"/>
      <c r="NX159" s="146"/>
      <c r="NY159" s="144"/>
      <c r="NZ159" s="147"/>
      <c r="OA159" s="144"/>
      <c r="OB159" s="144"/>
      <c r="OC159" s="144"/>
      <c r="OD159" s="146"/>
      <c r="OE159" s="146"/>
      <c r="OF159" s="146"/>
      <c r="OG159" s="146"/>
      <c r="OH159" s="146"/>
      <c r="OI159" s="146"/>
      <c r="OJ159" s="146"/>
      <c r="OK159" s="146"/>
      <c r="OL159" s="102"/>
      <c r="OM159" s="102"/>
      <c r="ON159" s="102"/>
      <c r="OO159" s="146"/>
      <c r="OP159" s="102"/>
      <c r="OQ159" s="148"/>
      <c r="OR159" s="102"/>
      <c r="OS159" s="193">
        <f t="shared" ref="OS159:OS174" si="1065">NI159-NZ159</f>
        <v>0</v>
      </c>
      <c r="OT159" s="102"/>
      <c r="OU159" s="102"/>
      <c r="OV159" s="115">
        <f t="shared" si="515"/>
        <v>0</v>
      </c>
      <c r="OX159" s="144"/>
      <c r="OY159" s="144"/>
      <c r="OZ159" s="144"/>
      <c r="PA159" s="144"/>
      <c r="PB159" s="144"/>
      <c r="PC159" s="145"/>
      <c r="PD159" s="145"/>
      <c r="PE159" s="149"/>
      <c r="PF159" s="145"/>
      <c r="PG159" s="145"/>
      <c r="PH159" s="145"/>
      <c r="PI159" s="194">
        <f t="shared" ref="PI159:PI174" si="1066">SUM(PF159:PH159)</f>
        <v>0</v>
      </c>
      <c r="PJ159" s="144"/>
      <c r="PK159" s="144"/>
      <c r="PL159" s="144"/>
      <c r="PM159" s="194">
        <f t="shared" ref="PM159:PM174" si="1067">SUM(PJ159:PL159)</f>
        <v>0</v>
      </c>
      <c r="PN159" s="144"/>
      <c r="PO159" s="144"/>
      <c r="PP159" s="144"/>
      <c r="PQ159" s="146"/>
      <c r="PR159" s="146"/>
      <c r="PS159" s="146"/>
      <c r="PT159" s="149"/>
      <c r="PU159" s="123">
        <f>SUM(PR159:PT159)</f>
        <v>0</v>
      </c>
      <c r="PV159" s="121">
        <f>SUM(PU159,PQ159,PM159,PI159)</f>
        <v>0</v>
      </c>
      <c r="PW159" s="144"/>
      <c r="PX159" s="144"/>
      <c r="PY159" s="144"/>
      <c r="PZ159" s="146"/>
      <c r="QA159" s="146"/>
      <c r="QB159" s="146"/>
      <c r="QC159" s="146"/>
      <c r="QD159" s="146"/>
      <c r="QE159" s="146"/>
      <c r="QF159" s="146"/>
      <c r="QG159" s="146"/>
      <c r="QH159" s="102"/>
      <c r="QI159" s="102"/>
      <c r="QJ159" s="102"/>
      <c r="QK159" s="149"/>
      <c r="QL159" s="123">
        <f>SUM(QI159:QK159)</f>
        <v>0</v>
      </c>
      <c r="QM159" s="122">
        <f>SUM(QL159,QH159,QD159,PZ159)</f>
        <v>0</v>
      </c>
      <c r="QN159" s="102"/>
      <c r="QO159" s="193">
        <f t="shared" ref="QO159:QO174" si="1068">PE159-PV159</f>
        <v>0</v>
      </c>
      <c r="QP159" s="102"/>
      <c r="QQ159" s="102"/>
      <c r="QR159" s="115">
        <f t="shared" si="1000"/>
        <v>0</v>
      </c>
      <c r="QT159" s="144"/>
      <c r="QU159" s="144"/>
      <c r="QV159" s="144"/>
      <c r="QW159" s="144"/>
      <c r="QX159" s="144"/>
      <c r="QY159" s="145"/>
      <c r="QZ159" s="145"/>
      <c r="RA159" s="144"/>
      <c r="RB159" s="145"/>
      <c r="RC159" s="145"/>
      <c r="RD159" s="145"/>
      <c r="RE159" s="194">
        <f t="shared" ref="RE159:RE174" si="1069">SUM(RB159:RD159)</f>
        <v>0</v>
      </c>
      <c r="RF159" s="144"/>
      <c r="RG159" s="144"/>
      <c r="RH159" s="144"/>
      <c r="RI159" s="194">
        <f t="shared" ref="RI159:RI174" si="1070">SUM(RF159:RH159)</f>
        <v>0</v>
      </c>
      <c r="RJ159" s="144"/>
      <c r="RK159" s="144"/>
      <c r="RL159" s="144"/>
      <c r="RM159" s="146"/>
      <c r="RN159" s="146"/>
      <c r="RO159" s="146"/>
      <c r="RP159" s="144"/>
      <c r="RQ159" s="144"/>
      <c r="RR159" s="144"/>
      <c r="RS159" s="144"/>
      <c r="RT159" s="144"/>
      <c r="RU159" s="144"/>
      <c r="RV159" s="146"/>
      <c r="RW159" s="146"/>
      <c r="RX159" s="146"/>
      <c r="RY159" s="146"/>
      <c r="RZ159" s="146"/>
      <c r="SA159" s="146"/>
      <c r="SB159" s="146"/>
      <c r="SC159" s="146"/>
      <c r="SD159" s="102"/>
      <c r="SE159" s="102"/>
      <c r="SF159" s="102"/>
      <c r="SG159" s="144"/>
      <c r="SH159" s="144"/>
      <c r="SI159" s="144"/>
      <c r="SJ159" s="102"/>
      <c r="SK159" s="193">
        <f t="shared" ref="SK159:SK174" si="1071">RA159-RR159</f>
        <v>0</v>
      </c>
      <c r="SL159" s="102"/>
      <c r="SM159" s="102"/>
      <c r="SN159" s="115">
        <f t="shared" si="1001"/>
        <v>0</v>
      </c>
      <c r="SP159" s="144"/>
      <c r="SQ159" s="149"/>
      <c r="SR159" s="149"/>
      <c r="SS159" s="149"/>
      <c r="ST159" s="193"/>
      <c r="SU159" s="193"/>
      <c r="SV159" s="193"/>
      <c r="SW159" s="149"/>
      <c r="SX159" s="145"/>
      <c r="SY159" s="145"/>
      <c r="SZ159" s="145"/>
      <c r="TA159" s="194">
        <f t="shared" ref="TA159:TA174" si="1072">SUM(SX159:SZ159)</f>
        <v>0</v>
      </c>
      <c r="TB159" s="144"/>
      <c r="TC159" s="144"/>
      <c r="TD159" s="144"/>
      <c r="TE159" s="194">
        <f t="shared" ref="TE159:TE174" si="1073">SUM(TB159:TD159)</f>
        <v>0</v>
      </c>
      <c r="TF159" s="144"/>
      <c r="TG159" s="144"/>
      <c r="TH159" s="144"/>
      <c r="TI159" s="146"/>
      <c r="TJ159" s="146"/>
      <c r="TK159" s="146"/>
      <c r="TL159" s="149"/>
      <c r="TM159" s="149"/>
      <c r="TN159" s="149"/>
      <c r="TO159" s="144"/>
      <c r="TP159" s="144"/>
      <c r="TQ159" s="144"/>
      <c r="TR159" s="146"/>
      <c r="TS159" s="146"/>
      <c r="TT159" s="146"/>
      <c r="TU159" s="146"/>
      <c r="TV159" s="146"/>
      <c r="TW159" s="146"/>
      <c r="TX159" s="146"/>
      <c r="TY159" s="146"/>
      <c r="TZ159" s="102"/>
      <c r="UA159" s="102"/>
      <c r="UB159" s="102"/>
      <c r="UC159" s="149"/>
      <c r="UD159" s="149"/>
      <c r="UE159" s="149"/>
      <c r="UF159" s="102"/>
      <c r="UG159" s="193">
        <f t="shared" ref="UG159:UG174" si="1074">SW159-TN159</f>
        <v>0</v>
      </c>
      <c r="UH159" s="102"/>
      <c r="UI159" s="102"/>
      <c r="UJ159" s="102"/>
      <c r="UK159" s="115">
        <f t="shared" si="1002"/>
        <v>0</v>
      </c>
      <c r="UL159" s="115">
        <f>CK159+EG159+GC159+HZ159+JV159+MD159+NZ159+PV159+RR159+TN159</f>
        <v>0</v>
      </c>
      <c r="UM159" s="115">
        <f>UL159-AF159</f>
        <v>0</v>
      </c>
      <c r="UN159" s="115">
        <f>DB159+EX159+GT159+IQ159+KO159+MU159+OQ159+QM159+SI159+UE159</f>
        <v>0</v>
      </c>
      <c r="UO159" s="115">
        <f>UN159-AW159</f>
        <v>0</v>
      </c>
      <c r="UP159" s="115"/>
      <c r="UQ159" s="115"/>
      <c r="UR159" s="115">
        <f>BU159+DQ159+FM159+HJ159+JF159+LN159+NJ159+PF159+RB159+SX159</f>
        <v>0</v>
      </c>
      <c r="US159" s="115">
        <f>UR159-P159</f>
        <v>0</v>
      </c>
      <c r="UT159" s="115"/>
      <c r="UU159" s="115"/>
      <c r="UV159" s="115"/>
      <c r="UW159" s="115"/>
      <c r="UX159" s="115"/>
      <c r="UY159" s="115"/>
      <c r="UZ159" s="115"/>
      <c r="VA159" s="115">
        <f>H159-VB159</f>
        <v>0</v>
      </c>
      <c r="VB159" s="193">
        <f>BM159+DI159+FE159+HB159+IX159+LF159+NB159+OX159+QT159+SP159</f>
        <v>0</v>
      </c>
      <c r="VC159" s="193">
        <f>BN159+DJ159+FF159+HC159+IY159+LG159+NC159+OY159+QU159+SQ159</f>
        <v>0</v>
      </c>
      <c r="VD159" s="194">
        <f t="shared" ref="VD159:VD174" si="1075">VB159+VC159</f>
        <v>0</v>
      </c>
      <c r="VE159" s="193">
        <f t="shared" ref="VE159:VE174" si="1076">SUM(VD159)</f>
        <v>0</v>
      </c>
      <c r="VF159" s="149"/>
      <c r="VG159" s="150"/>
      <c r="VH159" s="150"/>
      <c r="VI159" s="194">
        <f t="shared" ref="VI159:VI175" si="1077">SUM(VE159+VF159-VG159+VH159)</f>
        <v>0</v>
      </c>
      <c r="VJ159" s="145"/>
      <c r="VK159" s="145"/>
      <c r="VL159" s="145"/>
      <c r="VM159" s="194">
        <f t="shared" ref="VM159:VM174" si="1078">SUM(VJ159:VL159)</f>
        <v>0</v>
      </c>
      <c r="VN159" s="144"/>
      <c r="VO159" s="144"/>
      <c r="VP159" s="144"/>
      <c r="VQ159" s="194">
        <f t="shared" ref="VQ159:VQ174" si="1079">SUM(VN159:VP159)</f>
        <v>0</v>
      </c>
      <c r="VR159" s="144"/>
      <c r="VS159" s="144"/>
      <c r="VT159" s="144"/>
      <c r="VU159" s="146"/>
      <c r="VV159" s="146"/>
      <c r="VW159" s="146"/>
      <c r="VX159" s="146"/>
      <c r="VY159" s="144"/>
      <c r="VZ159" s="147"/>
      <c r="WA159" s="144"/>
      <c r="WB159" s="144"/>
      <c r="WC159" s="144"/>
      <c r="WD159" s="146"/>
      <c r="WE159" s="146"/>
      <c r="WF159" s="146"/>
      <c r="WG159" s="146"/>
      <c r="WH159" s="146"/>
      <c r="WI159" s="146"/>
      <c r="WJ159" s="146"/>
      <c r="WK159" s="146"/>
      <c r="WL159" s="102"/>
      <c r="WM159" s="102"/>
      <c r="WN159" s="102"/>
      <c r="WO159" s="102"/>
      <c r="WP159" s="102"/>
      <c r="WQ159" s="148"/>
      <c r="WR159" s="151"/>
      <c r="WS159" s="151"/>
      <c r="WT159" s="102"/>
      <c r="WU159" s="102"/>
      <c r="WV159" s="115">
        <f t="shared" si="526"/>
        <v>0</v>
      </c>
      <c r="WY159" s="115">
        <f>VI159-BT159-DP159-FL159-HI159-JE159-LM159-NI159-PE159-RA159-SW159</f>
        <v>0</v>
      </c>
      <c r="WZ159" s="115">
        <f>VD159-BO159-DK159-FG159-HD159-IZ159-LH159-ND159-OZ159-QV159-SR159</f>
        <v>0</v>
      </c>
    </row>
    <row r="160" spans="1:624" s="116" customFormat="1" ht="12.75" customHeight="1" x14ac:dyDescent="0.25">
      <c r="A160" s="444" t="s">
        <v>249</v>
      </c>
      <c r="B160" s="416"/>
      <c r="C160" s="416"/>
      <c r="D160" s="416"/>
      <c r="E160" s="416"/>
      <c r="F160" s="257"/>
      <c r="G160" s="271"/>
      <c r="H160" s="250">
        <f>BM160+DI160+FE160+HB160+IX160+LF160+NB160+OX160+QT160+SP160</f>
        <v>0</v>
      </c>
      <c r="I160" s="250">
        <f>BN160+DJ160+FF160+HC160+IY160+LG160+NC160+OY160+QU160+SQ160</f>
        <v>0</v>
      </c>
      <c r="J160" s="238">
        <f t="shared" si="1041"/>
        <v>0</v>
      </c>
      <c r="K160" s="250">
        <f t="shared" si="1042"/>
        <v>0</v>
      </c>
      <c r="L160" s="343"/>
      <c r="M160" s="343"/>
      <c r="N160" s="343"/>
      <c r="O160" s="250">
        <f>BT160+DP160+FL160+HI160+JE160+LM160+NI160+PE160+RA160+SW160</f>
        <v>0</v>
      </c>
      <c r="P160" s="250">
        <f>BU160+DQ160+FM160+HJ160+JF160+LN160+NJ160+PF160+RB160+SX160</f>
        <v>0</v>
      </c>
      <c r="Q160" s="250">
        <f>BV160+DR160+FN160+HK160+JG160+LO160+NK160+PG160+RC160+SY160</f>
        <v>0</v>
      </c>
      <c r="R160" s="250">
        <f>BW160+DS160+FO160+HL160+JH160+LP160+NL160+PH160+RD160+SZ160</f>
        <v>0</v>
      </c>
      <c r="S160" s="250">
        <f>BX160+DT160+FP160+HM160+JI160+LQ160+NM160+PI160+RE160+TA160</f>
        <v>0</v>
      </c>
      <c r="T160" s="250">
        <f>BY160+DU160+FQ160+HN160+JJ160+LR160+NN160+PJ160+RF160+TB160</f>
        <v>0</v>
      </c>
      <c r="U160" s="250">
        <f>BZ160+DV160+FR160+HO160+JK160+LS160+NO160+PK160+RG160+TC160</f>
        <v>0</v>
      </c>
      <c r="V160" s="250">
        <f>CA160+DW160+FS160+HP160+JL160+LT160+NP160+PL160+RH160+TD160</f>
        <v>0</v>
      </c>
      <c r="W160" s="250">
        <f>CB160+DX160+FT160+HQ160+JM160+LU160+NQ160+PM160+RI160+TE160</f>
        <v>0</v>
      </c>
      <c r="X160" s="250">
        <f>CC160+DY160+FU160+HR160+JN160+LV160+NR160+PN160+RJ160+TF160</f>
        <v>0</v>
      </c>
      <c r="Y160" s="250">
        <f>CD160+DZ160+FV160+HS160+JO160+LW160+NS160+PO160+RK160+TG160</f>
        <v>0</v>
      </c>
      <c r="Z160" s="250">
        <f>CE160+EA160+FW160+HT160+JP160+LX160+NT160+PP160+RL160+TH160</f>
        <v>0</v>
      </c>
      <c r="AA160" s="250">
        <f>CF160+EB160+FX160+HU160+JQ160+LY160+NU160+PQ160+RM160+TI160</f>
        <v>0</v>
      </c>
      <c r="AB160" s="250">
        <f>CG160+EC160+FY160+HV160+JR160+LZ160+NV160+PR160+RN160+TJ160</f>
        <v>0</v>
      </c>
      <c r="AC160" s="250">
        <f>CH160+ED160+FZ160+HW160+JS160+MA160+NW160+PS160+RO160+TK160</f>
        <v>0</v>
      </c>
      <c r="AD160" s="250">
        <f>CI160+EE160+GA160+HX160+JT160+MB160+NX160+PT160+RP160+TL160</f>
        <v>0</v>
      </c>
      <c r="AE160" s="250">
        <f>CJ160+EF160+GB160+HY160+JU160+MC160+NY160+PU160+RQ160+TM160</f>
        <v>0</v>
      </c>
      <c r="AF160" s="250">
        <f>CK160+EG160+GC160+HZ160+JV160+MD160+NZ160+PV160+RR160+TN160</f>
        <v>0</v>
      </c>
      <c r="AG160" s="250">
        <f>CL160+EH160+GD160+IA160+JW160+ME160+OA160+PW160+RS160+TO160</f>
        <v>0</v>
      </c>
      <c r="AH160" s="250">
        <f>CM160+EI160+GE160+IB160+JZ160+MF160+OB160+PX160+RT160+TP160</f>
        <v>0</v>
      </c>
      <c r="AI160" s="250">
        <f>CN160+EJ160+GF160+IC160+KA160+MG160+OC160+PY160+RU160+TQ160</f>
        <v>0</v>
      </c>
      <c r="AJ160" s="250">
        <f>CO160+EK160+GG160+ID160+KB160+MH160+OD160+PZ160+RV160+TR160</f>
        <v>0</v>
      </c>
      <c r="AK160" s="250">
        <f>CP160+EL160+GH160+IE160+KC160+MI160+OE160+QA160+RW160+TS160</f>
        <v>0</v>
      </c>
      <c r="AL160" s="250">
        <f>CQ160+EM160+GI160+IF160+KD160+MJ160+OF160+QB160+RX160+TT160</f>
        <v>0</v>
      </c>
      <c r="AM160" s="250">
        <f>CR160+EN160+GJ160+IG160+KE160+MK160+OG160+QC160+RY160+TU160</f>
        <v>0</v>
      </c>
      <c r="AN160" s="250">
        <f>CS160+EO160+GK160+IH160+KF160+ML160+OH160+QD160+RZ160+TV160</f>
        <v>0</v>
      </c>
      <c r="AO160" s="250">
        <f>CT160+EP160+GL160+II160+KG160+MM160+OI160+QE160+SA160+TW160</f>
        <v>0</v>
      </c>
      <c r="AP160" s="250">
        <f>CU160+EQ160+GM160+IJ160+KH160+MN160+OJ160+QF160+SB160+TX160</f>
        <v>0</v>
      </c>
      <c r="AQ160" s="250">
        <f>CV160+ER160+GN160+IK160+KI160+MO160+OK160+QG160+SC160+TY160</f>
        <v>0</v>
      </c>
      <c r="AR160" s="250">
        <f>CW160+ES160+GO160+IL160+KJ160+MP160+OL160+QH160+SD160+TZ160</f>
        <v>0</v>
      </c>
      <c r="AS160" s="250">
        <f>CX160+ET160+GP160+IM160+KK160+MQ160+OM160+QI160+SE160+UA160</f>
        <v>0</v>
      </c>
      <c r="AT160" s="250">
        <f>CY160+EU160+GQ160+IN160+KL160+MR160+ON160+QJ160+SF160+UB160</f>
        <v>0</v>
      </c>
      <c r="AU160" s="250">
        <f>CZ160+EV160+GR160+IO160+KM160+MS160+OO160+QK160+SG160+UC160</f>
        <v>0</v>
      </c>
      <c r="AV160" s="250">
        <f>DA160+EW160+GS160+IP160+KN160+MT160+OP160+QL160+SH160+UD160</f>
        <v>0</v>
      </c>
      <c r="AW160" s="250">
        <f>DB160+EX160+GT160+IQ160+KO160+MU160+OQ160+QM160+SI160+UE160</f>
        <v>0</v>
      </c>
      <c r="AX160" s="250">
        <f>DC160+EY160+GU160+IR160+KP160+MV160+OR160+QN160+SJ160+UF160</f>
        <v>0</v>
      </c>
      <c r="AY160" s="250">
        <f>DD160+EZ160+GV160+IS160+KQ160+MW160+OS160+QO160+SK160+UG160</f>
        <v>0</v>
      </c>
      <c r="AZ160" s="250">
        <f>DE160+FA160+GW160+IT160+KR160+MX160+OT160+QP160+SL160+UH160</f>
        <v>0</v>
      </c>
      <c r="BA160" s="250">
        <f>DF160+FB160+GX160+IU160+KS160+MY160+OU160+QQ160+SM160+UI160</f>
        <v>0</v>
      </c>
      <c r="BB160" s="239">
        <f>CK160+EG160+GC160+HZ160+JV160+MD160+NZ160+PV160+RR160+TN160</f>
        <v>0</v>
      </c>
      <c r="BC160" s="239">
        <f t="shared" si="903"/>
        <v>0</v>
      </c>
      <c r="BD160" s="238">
        <f>AZ160-DE160-FA160-GW160-IT160-KR160-MX160-OT160-QP160-SL160-UH160</f>
        <v>0</v>
      </c>
      <c r="BE160" s="240"/>
      <c r="BF160" s="241">
        <f t="shared" si="898"/>
        <v>0</v>
      </c>
      <c r="BG160" s="241">
        <f t="shared" ref="BG160:BG174" si="1080">BH160+BI160+BJ160+BK160</f>
        <v>0</v>
      </c>
      <c r="BH160" s="242"/>
      <c r="BI160" s="242"/>
      <c r="BJ160" s="241"/>
      <c r="BK160" s="344"/>
      <c r="BL160" s="251">
        <f>DI160+FE160+HB160+IX160+LF160+NB160+OX160+QT160+SP160</f>
        <v>0</v>
      </c>
      <c r="BM160" s="344"/>
      <c r="BN160" s="344">
        <f>SUM(BN161:BN162)</f>
        <v>0</v>
      </c>
      <c r="BO160" s="238">
        <f t="shared" si="1043"/>
        <v>0</v>
      </c>
      <c r="BP160" s="304">
        <f t="shared" ref="BP160:BP174" si="1081">BO160</f>
        <v>0</v>
      </c>
      <c r="BQ160" s="236"/>
      <c r="BR160" s="236"/>
      <c r="BS160" s="236"/>
      <c r="BT160" s="241">
        <f t="shared" ref="BT160:BT174" si="1082">SUM(BP160:BS160)</f>
        <v>0</v>
      </c>
      <c r="BU160" s="344"/>
      <c r="BV160" s="344"/>
      <c r="BW160" s="344"/>
      <c r="BX160" s="238">
        <f t="shared" si="922"/>
        <v>0</v>
      </c>
      <c r="BY160" s="344"/>
      <c r="BZ160" s="344"/>
      <c r="CA160" s="344"/>
      <c r="CB160" s="238">
        <f t="shared" si="923"/>
        <v>0</v>
      </c>
      <c r="CC160" s="344"/>
      <c r="CD160" s="344"/>
      <c r="CE160" s="344"/>
      <c r="CF160" s="345"/>
      <c r="CG160" s="344"/>
      <c r="CH160" s="344"/>
      <c r="CI160" s="345">
        <f>SUM(CI161:CI162)</f>
        <v>0</v>
      </c>
      <c r="CJ160" s="251">
        <f>SUM(CG160:CI160)</f>
        <v>0</v>
      </c>
      <c r="CK160" s="238">
        <f>SUM(CJ160,CF160,CB160,BX160)</f>
        <v>0</v>
      </c>
      <c r="CL160" s="344"/>
      <c r="CM160" s="344"/>
      <c r="CN160" s="344"/>
      <c r="CO160" s="238">
        <f t="shared" si="1044"/>
        <v>0</v>
      </c>
      <c r="CP160" s="344"/>
      <c r="CQ160" s="344"/>
      <c r="CR160" s="344"/>
      <c r="CS160" s="238">
        <f t="shared" si="1045"/>
        <v>0</v>
      </c>
      <c r="CT160" s="344"/>
      <c r="CU160" s="344"/>
      <c r="CV160" s="344"/>
      <c r="CW160" s="345"/>
      <c r="CX160" s="344"/>
      <c r="CY160" s="344"/>
      <c r="CZ160" s="345">
        <f>SUM(CZ161:CZ162)</f>
        <v>0</v>
      </c>
      <c r="DA160" s="345">
        <f t="shared" ref="DA160:DB160" si="1083">SUM(DA161:DA162)</f>
        <v>0</v>
      </c>
      <c r="DB160" s="345">
        <f t="shared" si="1083"/>
        <v>0</v>
      </c>
      <c r="DC160" s="236"/>
      <c r="DD160" s="251">
        <f>BT160-CK160</f>
        <v>0</v>
      </c>
      <c r="DE160" s="236"/>
      <c r="DF160" s="242"/>
      <c r="DG160" s="244"/>
      <c r="DH160" s="244"/>
      <c r="DI160" s="343"/>
      <c r="DJ160" s="343">
        <f>DJ161+DJ162</f>
        <v>0</v>
      </c>
      <c r="DK160" s="343">
        <f t="shared" ref="DK160:DP160" si="1084">DK161+DK162</f>
        <v>0</v>
      </c>
      <c r="DL160" s="343">
        <f t="shared" si="1084"/>
        <v>0</v>
      </c>
      <c r="DM160" s="343">
        <f t="shared" si="1084"/>
        <v>0</v>
      </c>
      <c r="DN160" s="343">
        <f t="shared" si="1084"/>
        <v>0</v>
      </c>
      <c r="DO160" s="343">
        <f t="shared" si="1084"/>
        <v>0</v>
      </c>
      <c r="DP160" s="343">
        <f t="shared" si="1084"/>
        <v>0</v>
      </c>
      <c r="DQ160" s="343"/>
      <c r="DR160" s="343"/>
      <c r="DS160" s="343"/>
      <c r="DT160" s="238">
        <f t="shared" si="1048"/>
        <v>0</v>
      </c>
      <c r="DU160" s="343"/>
      <c r="DV160" s="343"/>
      <c r="DW160" s="343"/>
      <c r="DX160" s="238">
        <f t="shared" si="1049"/>
        <v>0</v>
      </c>
      <c r="DY160" s="343"/>
      <c r="DZ160" s="343"/>
      <c r="EA160" s="343"/>
      <c r="EB160" s="345"/>
      <c r="EC160" s="343"/>
      <c r="ED160" s="343"/>
      <c r="EE160" s="343">
        <f>EE161+EE162</f>
        <v>0</v>
      </c>
      <c r="EF160" s="343">
        <f t="shared" ref="EF160:EG160" si="1085">EF161+EF162</f>
        <v>0</v>
      </c>
      <c r="EG160" s="343">
        <f t="shared" si="1085"/>
        <v>0</v>
      </c>
      <c r="EH160" s="343"/>
      <c r="EI160" s="343"/>
      <c r="EJ160" s="343"/>
      <c r="EK160" s="343"/>
      <c r="EL160" s="343"/>
      <c r="EM160" s="343"/>
      <c r="EN160" s="343"/>
      <c r="EO160" s="343"/>
      <c r="EP160" s="343"/>
      <c r="EQ160" s="343"/>
      <c r="ER160" s="343"/>
      <c r="ES160" s="362"/>
      <c r="ET160" s="362"/>
      <c r="EU160" s="362"/>
      <c r="EV160" s="343">
        <f>EV161+EV162</f>
        <v>0</v>
      </c>
      <c r="EW160" s="343">
        <f t="shared" ref="EW160:EX160" si="1086">EW161+EW162</f>
        <v>0</v>
      </c>
      <c r="EX160" s="343">
        <f t="shared" si="1086"/>
        <v>0</v>
      </c>
      <c r="EY160" s="362"/>
      <c r="EZ160" s="250">
        <f t="shared" si="1050"/>
        <v>0</v>
      </c>
      <c r="FA160" s="362"/>
      <c r="FB160" s="242"/>
      <c r="FC160" s="246">
        <f t="shared" si="997"/>
        <v>0</v>
      </c>
      <c r="FD160" s="244"/>
      <c r="FE160" s="343"/>
      <c r="FF160" s="343"/>
      <c r="FG160" s="343">
        <f t="shared" ref="FG160:FL160" si="1087">FG161+FG162</f>
        <v>0</v>
      </c>
      <c r="FH160" s="343">
        <f t="shared" si="1087"/>
        <v>0</v>
      </c>
      <c r="FI160" s="343">
        <f t="shared" si="1087"/>
        <v>0</v>
      </c>
      <c r="FJ160" s="343">
        <f t="shared" si="1087"/>
        <v>0</v>
      </c>
      <c r="FK160" s="343">
        <f t="shared" si="1087"/>
        <v>0</v>
      </c>
      <c r="FL160" s="343">
        <f t="shared" si="1087"/>
        <v>0</v>
      </c>
      <c r="FM160" s="343"/>
      <c r="FN160" s="343"/>
      <c r="FO160" s="343"/>
      <c r="FP160" s="238">
        <f t="shared" si="1051"/>
        <v>0</v>
      </c>
      <c r="FQ160" s="343"/>
      <c r="FR160" s="343"/>
      <c r="FS160" s="343"/>
      <c r="FT160" s="238">
        <f t="shared" si="1052"/>
        <v>0</v>
      </c>
      <c r="FU160" s="343"/>
      <c r="FV160" s="343"/>
      <c r="FW160" s="343"/>
      <c r="FX160" s="345"/>
      <c r="FY160" s="343"/>
      <c r="FZ160" s="343"/>
      <c r="GA160" s="343"/>
      <c r="GB160" s="343">
        <f t="shared" ref="GB160:GC160" si="1088">GB161+GB162</f>
        <v>0</v>
      </c>
      <c r="GC160" s="343">
        <f t="shared" si="1088"/>
        <v>0</v>
      </c>
      <c r="GD160" s="343"/>
      <c r="GE160" s="343"/>
      <c r="GF160" s="343"/>
      <c r="GG160" s="343"/>
      <c r="GH160" s="343"/>
      <c r="GI160" s="343"/>
      <c r="GJ160" s="343"/>
      <c r="GK160" s="343"/>
      <c r="GL160" s="343"/>
      <c r="GM160" s="343"/>
      <c r="GN160" s="343"/>
      <c r="GO160" s="362"/>
      <c r="GP160" s="362"/>
      <c r="GQ160" s="362"/>
      <c r="GR160" s="343">
        <f>GR161+GR162</f>
        <v>0</v>
      </c>
      <c r="GS160" s="343">
        <f t="shared" ref="GS160:GT160" si="1089">GS161+GS162</f>
        <v>0</v>
      </c>
      <c r="GT160" s="343">
        <f t="shared" si="1089"/>
        <v>0</v>
      </c>
      <c r="GU160" s="362"/>
      <c r="GV160" s="250">
        <f t="shared" si="1053"/>
        <v>0</v>
      </c>
      <c r="GW160" s="362"/>
      <c r="GX160" s="242"/>
      <c r="GY160" s="246">
        <f t="shared" si="998"/>
        <v>0</v>
      </c>
      <c r="GZ160" s="244"/>
      <c r="HA160" s="244"/>
      <c r="HB160" s="343"/>
      <c r="HC160" s="238">
        <f>HC161+HC162</f>
        <v>0</v>
      </c>
      <c r="HD160" s="238">
        <f t="shared" ref="HD160:HI160" si="1090">HD161+HD162</f>
        <v>0</v>
      </c>
      <c r="HE160" s="238">
        <f t="shared" si="1090"/>
        <v>0</v>
      </c>
      <c r="HF160" s="238">
        <f t="shared" si="1090"/>
        <v>0</v>
      </c>
      <c r="HG160" s="238">
        <f t="shared" si="1090"/>
        <v>0</v>
      </c>
      <c r="HH160" s="238">
        <f t="shared" si="1090"/>
        <v>0</v>
      </c>
      <c r="HI160" s="238">
        <f t="shared" si="1090"/>
        <v>0</v>
      </c>
      <c r="HJ160" s="343"/>
      <c r="HK160" s="343"/>
      <c r="HL160" s="343"/>
      <c r="HM160" s="238">
        <f t="shared" si="1054"/>
        <v>0</v>
      </c>
      <c r="HN160" s="343"/>
      <c r="HO160" s="343"/>
      <c r="HP160" s="343"/>
      <c r="HQ160" s="238">
        <f t="shared" si="1055"/>
        <v>0</v>
      </c>
      <c r="HR160" s="343"/>
      <c r="HS160" s="343"/>
      <c r="HT160" s="343"/>
      <c r="HU160" s="345"/>
      <c r="HV160" s="343"/>
      <c r="HW160" s="343"/>
      <c r="HX160" s="345">
        <f>HX161+HX162</f>
        <v>0</v>
      </c>
      <c r="HY160" s="345">
        <f t="shared" ref="HY160:HZ160" si="1091">HY161+HY162</f>
        <v>0</v>
      </c>
      <c r="HZ160" s="345">
        <f t="shared" si="1091"/>
        <v>0</v>
      </c>
      <c r="IA160" s="343"/>
      <c r="IB160" s="343"/>
      <c r="IC160" s="343"/>
      <c r="ID160" s="343"/>
      <c r="IE160" s="343"/>
      <c r="IF160" s="343"/>
      <c r="IG160" s="343"/>
      <c r="IH160" s="343"/>
      <c r="II160" s="343"/>
      <c r="IJ160" s="343"/>
      <c r="IK160" s="343"/>
      <c r="IL160" s="362"/>
      <c r="IM160" s="362"/>
      <c r="IN160" s="362"/>
      <c r="IO160" s="345">
        <f>IO161+IO162</f>
        <v>0</v>
      </c>
      <c r="IP160" s="345">
        <f t="shared" ref="IP160:IQ160" si="1092">IP161+IP162</f>
        <v>0</v>
      </c>
      <c r="IQ160" s="345">
        <f t="shared" si="1092"/>
        <v>0</v>
      </c>
      <c r="IR160" s="362"/>
      <c r="IS160" s="250">
        <f t="shared" ref="IS160:IS162" si="1093">HI160-HZ160</f>
        <v>0</v>
      </c>
      <c r="IT160" s="362"/>
      <c r="IU160" s="242"/>
      <c r="IV160" s="246">
        <f t="shared" si="510"/>
        <v>0</v>
      </c>
      <c r="IW160" s="244"/>
      <c r="IX160" s="475">
        <f>IX176</f>
        <v>0</v>
      </c>
      <c r="IY160" s="464">
        <f>IY161+IY162</f>
        <v>0</v>
      </c>
      <c r="IZ160" s="464">
        <f>IZ176</f>
        <v>0</v>
      </c>
      <c r="JA160" s="464">
        <f>JA176</f>
        <v>0</v>
      </c>
      <c r="JB160" s="464">
        <f t="shared" ref="JB160:JD160" si="1094">JB161+JB162</f>
        <v>0</v>
      </c>
      <c r="JC160" s="464">
        <f t="shared" si="1094"/>
        <v>0</v>
      </c>
      <c r="JD160" s="464">
        <f t="shared" si="1094"/>
        <v>0</v>
      </c>
      <c r="JE160" s="464">
        <f>JE159</f>
        <v>0</v>
      </c>
      <c r="JF160" s="475"/>
      <c r="JG160" s="475"/>
      <c r="JH160" s="475"/>
      <c r="JI160" s="464">
        <f t="shared" si="1056"/>
        <v>0</v>
      </c>
      <c r="JJ160" s="475"/>
      <c r="JK160" s="475">
        <f>JK176</f>
        <v>0</v>
      </c>
      <c r="JL160" s="475"/>
      <c r="JM160" s="464">
        <f>JK160+JL160</f>
        <v>0</v>
      </c>
      <c r="JN160" s="463"/>
      <c r="JO160" s="475"/>
      <c r="JP160" s="475"/>
      <c r="JQ160" s="476"/>
      <c r="JR160" s="475"/>
      <c r="JS160" s="475"/>
      <c r="JT160" s="464">
        <f>JT161+JT162</f>
        <v>0</v>
      </c>
      <c r="JU160" s="464">
        <f t="shared" ref="JU160" si="1095">JU161+JU162</f>
        <v>0</v>
      </c>
      <c r="JV160" s="464">
        <f>JM160</f>
        <v>0</v>
      </c>
      <c r="JW160" s="566"/>
      <c r="JX160" s="592"/>
      <c r="JY160" s="593"/>
      <c r="JZ160" s="579"/>
      <c r="KA160" s="475"/>
      <c r="KB160" s="475"/>
      <c r="KC160" s="475"/>
      <c r="KD160" s="475">
        <f>KD176</f>
        <v>0</v>
      </c>
      <c r="KE160" s="475"/>
      <c r="KF160" s="464">
        <f>KC160+KD160+KE160</f>
        <v>0</v>
      </c>
      <c r="KG160" s="463"/>
      <c r="KH160" s="475"/>
      <c r="KI160" s="475"/>
      <c r="KJ160" s="475"/>
      <c r="KK160" s="475"/>
      <c r="KL160" s="475"/>
      <c r="KM160" s="464">
        <f>KM161+KM162</f>
        <v>0</v>
      </c>
      <c r="KN160" s="464">
        <f t="shared" ref="KN160" si="1096">KN161+KN162</f>
        <v>0</v>
      </c>
      <c r="KO160" s="464">
        <f>KF160</f>
        <v>0</v>
      </c>
      <c r="KP160" s="475"/>
      <c r="KQ160" s="463">
        <f>JE160-JV160</f>
        <v>0</v>
      </c>
      <c r="KR160" s="475"/>
      <c r="KS160" s="477"/>
      <c r="KT160" s="211">
        <f>JV160-KO160</f>
        <v>0</v>
      </c>
      <c r="KU160" s="211"/>
      <c r="KV160" s="211"/>
      <c r="KW160" s="211"/>
      <c r="KX160" s="211"/>
      <c r="KY160" s="211"/>
      <c r="KZ160" s="211"/>
      <c r="LA160" s="211"/>
      <c r="LB160" s="211"/>
      <c r="LC160" s="211"/>
      <c r="LD160" s="211"/>
      <c r="LF160" s="109"/>
      <c r="LG160" s="194">
        <f>LG161+LG162</f>
        <v>0</v>
      </c>
      <c r="LH160" s="194">
        <f t="shared" ref="LH160:LM160" si="1097">LH161+LH162</f>
        <v>0</v>
      </c>
      <c r="LI160" s="194">
        <f t="shared" si="1097"/>
        <v>0</v>
      </c>
      <c r="LJ160" s="194">
        <f t="shared" si="1097"/>
        <v>0</v>
      </c>
      <c r="LK160" s="194">
        <f t="shared" si="1097"/>
        <v>0</v>
      </c>
      <c r="LL160" s="194">
        <f t="shared" si="1097"/>
        <v>0</v>
      </c>
      <c r="LM160" s="194">
        <f t="shared" si="1097"/>
        <v>0</v>
      </c>
      <c r="LN160" s="109"/>
      <c r="LO160" s="109"/>
      <c r="LP160" s="109"/>
      <c r="LQ160" s="194">
        <f t="shared" si="1058"/>
        <v>0</v>
      </c>
      <c r="LR160" s="109"/>
      <c r="LS160" s="109"/>
      <c r="LT160" s="109"/>
      <c r="LU160" s="194">
        <f t="shared" si="1059"/>
        <v>0</v>
      </c>
      <c r="LV160" s="109"/>
      <c r="LW160" s="109"/>
      <c r="LX160" s="109"/>
      <c r="LY160" s="139"/>
      <c r="LZ160" s="109"/>
      <c r="MA160" s="109"/>
      <c r="MB160" s="194">
        <f t="shared" ref="MB160:MD160" si="1098">MB161+MB162</f>
        <v>0</v>
      </c>
      <c r="MC160" s="194">
        <f t="shared" si="1098"/>
        <v>0</v>
      </c>
      <c r="MD160" s="194">
        <f t="shared" si="1098"/>
        <v>0</v>
      </c>
      <c r="ME160" s="109"/>
      <c r="MF160" s="109"/>
      <c r="MG160" s="109"/>
      <c r="MH160" s="194">
        <f t="shared" si="1060"/>
        <v>0</v>
      </c>
      <c r="MI160" s="109"/>
      <c r="MJ160" s="109"/>
      <c r="MK160" s="109"/>
      <c r="ML160" s="194">
        <f t="shared" si="1061"/>
        <v>0</v>
      </c>
      <c r="MM160" s="109"/>
      <c r="MN160" s="109"/>
      <c r="MO160" s="109"/>
      <c r="MP160" s="139"/>
      <c r="MQ160" s="109"/>
      <c r="MR160" s="109"/>
      <c r="MS160" s="194">
        <f t="shared" ref="MS160:MU160" si="1099">MS161+MS162</f>
        <v>0</v>
      </c>
      <c r="MT160" s="194">
        <f t="shared" si="1099"/>
        <v>0</v>
      </c>
      <c r="MU160" s="194">
        <f t="shared" si="1099"/>
        <v>0</v>
      </c>
      <c r="MV160" s="102"/>
      <c r="MW160" s="193">
        <f t="shared" si="1062"/>
        <v>0</v>
      </c>
      <c r="MX160" s="102"/>
      <c r="MY160" s="138"/>
      <c r="MZ160" s="115">
        <f t="shared" si="999"/>
        <v>0</v>
      </c>
      <c r="NB160" s="109"/>
      <c r="NC160" s="109">
        <f>SUM(NC161:NC162)</f>
        <v>0</v>
      </c>
      <c r="ND160" s="109">
        <f t="shared" ref="ND160:NE160" si="1100">SUM(ND161:ND162)</f>
        <v>0</v>
      </c>
      <c r="NE160" s="109">
        <f t="shared" si="1100"/>
        <v>0</v>
      </c>
      <c r="NF160" s="109"/>
      <c r="NG160" s="109"/>
      <c r="NH160" s="109"/>
      <c r="NI160" s="193">
        <f>SUM(NI161:NI162)</f>
        <v>0</v>
      </c>
      <c r="NJ160" s="109"/>
      <c r="NK160" s="109"/>
      <c r="NL160" s="109"/>
      <c r="NM160" s="194">
        <f t="shared" si="1063"/>
        <v>0</v>
      </c>
      <c r="NN160" s="109"/>
      <c r="NO160" s="109"/>
      <c r="NP160" s="109"/>
      <c r="NQ160" s="194">
        <f t="shared" si="1064"/>
        <v>0</v>
      </c>
      <c r="NR160" s="109"/>
      <c r="NS160" s="109"/>
      <c r="NT160" s="109"/>
      <c r="NU160" s="139"/>
      <c r="NV160" s="109"/>
      <c r="NW160" s="109"/>
      <c r="NX160" s="109">
        <f>SUM(NX161:NX162)</f>
        <v>0</v>
      </c>
      <c r="NY160" s="109">
        <f t="shared" ref="NY160:NZ160" si="1101">SUM(NY161:NY162)</f>
        <v>0</v>
      </c>
      <c r="NZ160" s="109">
        <f t="shared" si="1101"/>
        <v>0</v>
      </c>
      <c r="OA160" s="109"/>
      <c r="OB160" s="109"/>
      <c r="OC160" s="109"/>
      <c r="OD160" s="109"/>
      <c r="OE160" s="109"/>
      <c r="OF160" s="109"/>
      <c r="OG160" s="109"/>
      <c r="OH160" s="109"/>
      <c r="OI160" s="109"/>
      <c r="OJ160" s="109"/>
      <c r="OK160" s="109"/>
      <c r="OL160" s="102"/>
      <c r="OM160" s="102"/>
      <c r="ON160" s="102"/>
      <c r="OO160" s="109">
        <f>SUM(OO161:OO162)</f>
        <v>0</v>
      </c>
      <c r="OP160" s="193">
        <f>SUM(OM160:OO160)</f>
        <v>0</v>
      </c>
      <c r="OQ160" s="122">
        <f>SUM(OP160,OL160,OH160,OD160)</f>
        <v>0</v>
      </c>
      <c r="OR160" s="102"/>
      <c r="OS160" s="193">
        <f t="shared" si="1065"/>
        <v>0</v>
      </c>
      <c r="OT160" s="102"/>
      <c r="OU160" s="138"/>
      <c r="OV160" s="115">
        <f t="shared" si="515"/>
        <v>0</v>
      </c>
      <c r="OX160" s="109"/>
      <c r="OY160" s="139">
        <f>OY161+OY162</f>
        <v>0</v>
      </c>
      <c r="OZ160" s="139">
        <f t="shared" ref="OZ160:PA160" si="1102">OZ161+OZ162</f>
        <v>0</v>
      </c>
      <c r="PA160" s="139">
        <f t="shared" si="1102"/>
        <v>0</v>
      </c>
      <c r="PB160" s="109"/>
      <c r="PC160" s="109"/>
      <c r="PD160" s="109"/>
      <c r="PE160" s="194">
        <f t="shared" ref="PE160" si="1103">PE161+PE162</f>
        <v>0</v>
      </c>
      <c r="PF160" s="109"/>
      <c r="PG160" s="109"/>
      <c r="PH160" s="109"/>
      <c r="PI160" s="194">
        <f t="shared" si="1066"/>
        <v>0</v>
      </c>
      <c r="PJ160" s="109"/>
      <c r="PK160" s="109"/>
      <c r="PL160" s="109"/>
      <c r="PM160" s="194">
        <f t="shared" si="1067"/>
        <v>0</v>
      </c>
      <c r="PN160" s="109"/>
      <c r="PO160" s="109"/>
      <c r="PP160" s="109"/>
      <c r="PQ160" s="139"/>
      <c r="PR160" s="109"/>
      <c r="PS160" s="109"/>
      <c r="PT160" s="194">
        <f t="shared" ref="PT160" si="1104">PT161+PT162</f>
        <v>0</v>
      </c>
      <c r="PU160" s="123">
        <f t="shared" ref="PU160:PU175" si="1105">SUM(PR160:PT160)</f>
        <v>0</v>
      </c>
      <c r="PV160" s="121">
        <f t="shared" ref="PV160:PV175" si="1106">SUM(PU160,PQ160,PM160,PI160)</f>
        <v>0</v>
      </c>
      <c r="PW160" s="109"/>
      <c r="PX160" s="109"/>
      <c r="PY160" s="109"/>
      <c r="PZ160" s="109"/>
      <c r="QA160" s="109"/>
      <c r="QB160" s="109"/>
      <c r="QC160" s="109"/>
      <c r="QD160" s="109"/>
      <c r="QE160" s="109"/>
      <c r="QF160" s="109"/>
      <c r="QG160" s="109"/>
      <c r="QH160" s="102"/>
      <c r="QI160" s="102"/>
      <c r="QJ160" s="102"/>
      <c r="QK160" s="194">
        <f t="shared" ref="QK160" si="1107">QK161+QK162</f>
        <v>0</v>
      </c>
      <c r="QL160" s="123">
        <f t="shared" ref="QL160:QL175" si="1108">SUM(QI160:QK160)</f>
        <v>0</v>
      </c>
      <c r="QM160" s="122">
        <f t="shared" ref="QM160:QM175" si="1109">SUM(QL160,QH160,QD160,PZ160)</f>
        <v>0</v>
      </c>
      <c r="QN160" s="102"/>
      <c r="QO160" s="193">
        <f t="shared" si="1068"/>
        <v>0</v>
      </c>
      <c r="QP160" s="102"/>
      <c r="QQ160" s="138"/>
      <c r="QR160" s="115">
        <f t="shared" si="1000"/>
        <v>0</v>
      </c>
      <c r="QT160" s="109"/>
      <c r="QU160" s="139">
        <f>QU161+QU162</f>
        <v>0</v>
      </c>
      <c r="QV160" s="139">
        <f t="shared" ref="QV160:QW160" si="1110">QV161+QV162</f>
        <v>0</v>
      </c>
      <c r="QW160" s="139">
        <f t="shared" si="1110"/>
        <v>0</v>
      </c>
      <c r="QX160" s="109"/>
      <c r="QY160" s="109"/>
      <c r="QZ160" s="109"/>
      <c r="RA160" s="139">
        <f t="shared" ref="RA160" si="1111">RA161+RA162</f>
        <v>0</v>
      </c>
      <c r="RB160" s="109"/>
      <c r="RC160" s="109"/>
      <c r="RD160" s="109"/>
      <c r="RE160" s="194">
        <f t="shared" si="1069"/>
        <v>0</v>
      </c>
      <c r="RF160" s="109"/>
      <c r="RG160" s="109"/>
      <c r="RH160" s="109"/>
      <c r="RI160" s="194">
        <f t="shared" si="1070"/>
        <v>0</v>
      </c>
      <c r="RJ160" s="109"/>
      <c r="RK160" s="109"/>
      <c r="RL160" s="109"/>
      <c r="RM160" s="139"/>
      <c r="RN160" s="109"/>
      <c r="RO160" s="109"/>
      <c r="RP160" s="139">
        <f t="shared" ref="RP160:RR160" si="1112">RP161+RP162</f>
        <v>0</v>
      </c>
      <c r="RQ160" s="139">
        <f t="shared" si="1112"/>
        <v>0</v>
      </c>
      <c r="RR160" s="139">
        <f t="shared" si="1112"/>
        <v>0</v>
      </c>
      <c r="RS160" s="109"/>
      <c r="RT160" s="109"/>
      <c r="RU160" s="109"/>
      <c r="RV160" s="109"/>
      <c r="RW160" s="109"/>
      <c r="RX160" s="109"/>
      <c r="RY160" s="109"/>
      <c r="RZ160" s="109"/>
      <c r="SA160" s="109"/>
      <c r="SB160" s="109"/>
      <c r="SC160" s="109"/>
      <c r="SD160" s="102"/>
      <c r="SE160" s="102"/>
      <c r="SF160" s="102"/>
      <c r="SG160" s="139">
        <f t="shared" ref="SG160:SI160" si="1113">SG161+SG162</f>
        <v>0</v>
      </c>
      <c r="SH160" s="139">
        <f t="shared" si="1113"/>
        <v>0</v>
      </c>
      <c r="SI160" s="139">
        <f t="shared" si="1113"/>
        <v>0</v>
      </c>
      <c r="SJ160" s="102"/>
      <c r="SK160" s="193">
        <f t="shared" si="1071"/>
        <v>0</v>
      </c>
      <c r="SL160" s="102"/>
      <c r="SM160" s="138"/>
      <c r="SN160" s="115">
        <f t="shared" si="1001"/>
        <v>0</v>
      </c>
      <c r="SP160" s="109"/>
      <c r="SQ160" s="194">
        <f t="shared" ref="SQ160:SS160" si="1114">SQ161+SQ162</f>
        <v>0</v>
      </c>
      <c r="SR160" s="194">
        <f t="shared" si="1114"/>
        <v>0</v>
      </c>
      <c r="SS160" s="194">
        <f t="shared" si="1114"/>
        <v>0</v>
      </c>
      <c r="ST160" s="193"/>
      <c r="SU160" s="193"/>
      <c r="SV160" s="193"/>
      <c r="SW160" s="194">
        <f t="shared" ref="SW160" si="1115">SW161+SW162</f>
        <v>0</v>
      </c>
      <c r="SX160" s="109"/>
      <c r="SY160" s="109"/>
      <c r="SZ160" s="109"/>
      <c r="TA160" s="194">
        <f t="shared" si="1072"/>
        <v>0</v>
      </c>
      <c r="TB160" s="109"/>
      <c r="TC160" s="109"/>
      <c r="TD160" s="109"/>
      <c r="TE160" s="194">
        <f t="shared" si="1073"/>
        <v>0</v>
      </c>
      <c r="TF160" s="109"/>
      <c r="TG160" s="109"/>
      <c r="TH160" s="109"/>
      <c r="TI160" s="139"/>
      <c r="TJ160" s="109"/>
      <c r="TK160" s="109"/>
      <c r="TL160" s="194">
        <f t="shared" ref="TL160:TN160" si="1116">TL161+TL162</f>
        <v>0</v>
      </c>
      <c r="TM160" s="194">
        <f t="shared" si="1116"/>
        <v>0</v>
      </c>
      <c r="TN160" s="194">
        <f t="shared" si="1116"/>
        <v>0</v>
      </c>
      <c r="TO160" s="109"/>
      <c r="TP160" s="109"/>
      <c r="TQ160" s="109"/>
      <c r="TR160" s="109"/>
      <c r="TS160" s="109"/>
      <c r="TT160" s="109"/>
      <c r="TU160" s="109"/>
      <c r="TV160" s="109"/>
      <c r="TW160" s="109"/>
      <c r="TX160" s="109"/>
      <c r="TY160" s="109"/>
      <c r="TZ160" s="102"/>
      <c r="UA160" s="102"/>
      <c r="UB160" s="102"/>
      <c r="UC160" s="194">
        <f t="shared" ref="UC160:UE160" si="1117">UC161+UC162</f>
        <v>0</v>
      </c>
      <c r="UD160" s="194">
        <f t="shared" si="1117"/>
        <v>0</v>
      </c>
      <c r="UE160" s="194">
        <f t="shared" si="1117"/>
        <v>0</v>
      </c>
      <c r="UF160" s="102"/>
      <c r="UG160" s="193">
        <f t="shared" si="1074"/>
        <v>0</v>
      </c>
      <c r="UH160" s="102"/>
      <c r="UI160" s="138"/>
      <c r="UJ160" s="138"/>
      <c r="UK160" s="115">
        <f t="shared" si="1002"/>
        <v>0</v>
      </c>
      <c r="UL160" s="115">
        <f>CK160+EG160+GC160+HZ160+JV160+MD160+NZ160+PV160+RR160+TN160</f>
        <v>0</v>
      </c>
      <c r="UM160" s="115">
        <f>UL160-AF160</f>
        <v>0</v>
      </c>
      <c r="UN160" s="115">
        <f>DB160+EX160+GT160+IQ160+KO160+MU160+OQ160+QM160+SI160+UE160</f>
        <v>0</v>
      </c>
      <c r="UO160" s="115">
        <f>UN160-AW160</f>
        <v>0</v>
      </c>
      <c r="UP160" s="115"/>
      <c r="UQ160" s="115"/>
      <c r="UR160" s="115">
        <f>BU160+DQ160+FM160+HJ160+JF160+LN160+NJ160+PF160+RB160+SX160</f>
        <v>0</v>
      </c>
      <c r="US160" s="115">
        <f>UR160-P160</f>
        <v>0</v>
      </c>
      <c r="UT160" s="115"/>
      <c r="UU160" s="115"/>
      <c r="UV160" s="115"/>
      <c r="UW160" s="115"/>
      <c r="UX160" s="115"/>
      <c r="UY160" s="115"/>
      <c r="UZ160" s="115"/>
      <c r="VA160" s="115">
        <f>H160-VB160</f>
        <v>0</v>
      </c>
      <c r="VB160" s="193">
        <f>BM160+DI160+FE160+HB160+IX160+LF160+NB160+OX160+QT160+SP160</f>
        <v>0</v>
      </c>
      <c r="VC160" s="194">
        <f>VC161+VC162</f>
        <v>0</v>
      </c>
      <c r="VD160" s="194">
        <f t="shared" si="1075"/>
        <v>0</v>
      </c>
      <c r="VE160" s="194">
        <f t="shared" si="1076"/>
        <v>0</v>
      </c>
      <c r="VF160" s="193"/>
      <c r="VG160" s="193"/>
      <c r="VH160" s="193"/>
      <c r="VI160" s="194">
        <f t="shared" si="1077"/>
        <v>0</v>
      </c>
      <c r="VJ160" s="109"/>
      <c r="VK160" s="109"/>
      <c r="VL160" s="109"/>
      <c r="VM160" s="194">
        <f t="shared" si="1078"/>
        <v>0</v>
      </c>
      <c r="VN160" s="109"/>
      <c r="VO160" s="109"/>
      <c r="VP160" s="109"/>
      <c r="VQ160" s="194">
        <f t="shared" si="1079"/>
        <v>0</v>
      </c>
      <c r="VR160" s="109"/>
      <c r="VS160" s="109"/>
      <c r="VT160" s="109"/>
      <c r="VU160" s="139"/>
      <c r="VV160" s="109"/>
      <c r="VW160" s="109"/>
      <c r="VX160" s="109"/>
      <c r="VY160" s="109"/>
      <c r="VZ160" s="110"/>
      <c r="WA160" s="109"/>
      <c r="WB160" s="109"/>
      <c r="WC160" s="109"/>
      <c r="WD160" s="109"/>
      <c r="WE160" s="109"/>
      <c r="WF160" s="109"/>
      <c r="WG160" s="109"/>
      <c r="WH160" s="109"/>
      <c r="WI160" s="109"/>
      <c r="WJ160" s="109"/>
      <c r="WK160" s="109"/>
      <c r="WL160" s="102"/>
      <c r="WM160" s="102"/>
      <c r="WN160" s="102"/>
      <c r="WO160" s="102"/>
      <c r="WP160" s="102"/>
      <c r="WQ160" s="148"/>
      <c r="WR160" s="151"/>
      <c r="WS160" s="151"/>
      <c r="WT160" s="102"/>
      <c r="WU160" s="138"/>
      <c r="WV160" s="115">
        <f t="shared" si="526"/>
        <v>0</v>
      </c>
      <c r="WY160" s="115">
        <f>VI160-BT160-DP160-FL160-HI160-JE160-LM160-NI160-PE160-RA160-SW160</f>
        <v>0</v>
      </c>
      <c r="WZ160" s="115">
        <f>VD160-BO160-DK160-FG160-HD160-IZ160-LH160-ND160-OZ160-QV160-SR160</f>
        <v>0</v>
      </c>
    </row>
    <row r="161" spans="1:624" s="116" customFormat="1" ht="12.75" hidden="1" customHeight="1" x14ac:dyDescent="0.25">
      <c r="A161" s="451" t="s">
        <v>311</v>
      </c>
      <c r="B161" s="416"/>
      <c r="C161" s="416"/>
      <c r="D161" s="416"/>
      <c r="E161" s="416"/>
      <c r="F161" s="257"/>
      <c r="G161" s="381">
        <v>5010299012</v>
      </c>
      <c r="H161" s="250">
        <f>BM161+DI161+FE161+HB161+IX161+LF161+NB161+OX161+QT161+SP161</f>
        <v>0</v>
      </c>
      <c r="I161" s="250">
        <f>BN161+DJ161+FF161+HC161+IY161+LG161+NC161+OY161+QU161+SQ161</f>
        <v>0</v>
      </c>
      <c r="J161" s="238">
        <f t="shared" si="1041"/>
        <v>0</v>
      </c>
      <c r="K161" s="250">
        <f t="shared" si="1042"/>
        <v>0</v>
      </c>
      <c r="L161" s="343"/>
      <c r="M161" s="343"/>
      <c r="N161" s="343"/>
      <c r="O161" s="250">
        <f>BT161+DP161+FL161+HI161+JE161+LM161+NI161+PE161+RA161+SW161</f>
        <v>0</v>
      </c>
      <c r="P161" s="250">
        <f>BU161+DQ161+FM161+HJ161+JF161+LN161+NJ161+PF161+RB161+SX161</f>
        <v>0</v>
      </c>
      <c r="Q161" s="250">
        <f>BV161+DR161+FN161+HK161+JG161+LO161+NK161+PG161+RC161+SY161</f>
        <v>0</v>
      </c>
      <c r="R161" s="250">
        <f>BW161+DS161+FO161+HL161+JH161+LP161+NL161+PH161+RD161+SZ161</f>
        <v>0</v>
      </c>
      <c r="S161" s="250">
        <f>BX161+DT161+FP161+HM161+JI161+LQ161+NM161+PI161+RE161+TA161</f>
        <v>0</v>
      </c>
      <c r="T161" s="250">
        <f>BY161+DU161+FQ161+HN161+JJ161+LR161+NN161+PJ161+RF161+TB161</f>
        <v>0</v>
      </c>
      <c r="U161" s="250">
        <f>BZ161+DV161+FR161+HO161+JK161+LS161+NO161+PK161+RG161+TC161</f>
        <v>0</v>
      </c>
      <c r="V161" s="250">
        <f>CA161+DW161+FS161+HP161+JL161+LT161+NP161+PL161+RH161+TD161</f>
        <v>0</v>
      </c>
      <c r="W161" s="250">
        <f>CB161+DX161+FT161+HQ161+JM161+LU161+NQ161+PM161+RI161+TE161</f>
        <v>0</v>
      </c>
      <c r="X161" s="250">
        <f>CC161+DY161+FU161+HR161+JN161+LV161+NR161+PN161+RJ161+TF161</f>
        <v>0</v>
      </c>
      <c r="Y161" s="250">
        <f>CD161+DZ161+FV161+HS161+JO161+LW161+NS161+PO161+RK161+TG161</f>
        <v>0</v>
      </c>
      <c r="Z161" s="250">
        <f>CE161+EA161+FW161+HT161+JP161+LX161+NT161+PP161+RL161+TH161</f>
        <v>0</v>
      </c>
      <c r="AA161" s="250">
        <f>CF161+EB161+FX161+HU161+JQ161+LY161+NU161+PQ161+RM161+TI161</f>
        <v>0</v>
      </c>
      <c r="AB161" s="250">
        <f>CG161+EC161+FY161+HV161+JR161+LZ161+NV161+PR161+RN161+TJ161</f>
        <v>0</v>
      </c>
      <c r="AC161" s="250">
        <f>CH161+ED161+FZ161+HW161+JS161+MA161+NW161+PS161+RO161+TK161</f>
        <v>0</v>
      </c>
      <c r="AD161" s="250">
        <f>CI161+EE161+GA161+HX161+JT161+MB161+NX161+PT161+RP161+TL161</f>
        <v>0</v>
      </c>
      <c r="AE161" s="250">
        <f>CJ161+EF161+GB161+HY161+JU161+MC161+NY161+PU161+RQ161+TM161</f>
        <v>0</v>
      </c>
      <c r="AF161" s="250">
        <f>CK161+EG161+GC161+HZ161+JV161+MD161+NZ161+PV161+RR161+TN161</f>
        <v>0</v>
      </c>
      <c r="AG161" s="250">
        <f>CL161+EH161+GD161+IA161+JW161+ME161+OA161+PW161+RS161+TO161</f>
        <v>0</v>
      </c>
      <c r="AH161" s="250">
        <f>CM161+EI161+GE161+IB161+JZ161+MF161+OB161+PX161+RT161+TP161</f>
        <v>0</v>
      </c>
      <c r="AI161" s="250">
        <f>CN161+EJ161+GF161+IC161+KA161+MG161+OC161+PY161+RU161+TQ161</f>
        <v>0</v>
      </c>
      <c r="AJ161" s="250">
        <f>CO161+EK161+GG161+ID161+KB161+MH161+OD161+PZ161+RV161+TR161</f>
        <v>0</v>
      </c>
      <c r="AK161" s="250">
        <f>CP161+EL161+GH161+IE161+KC161+MI161+OE161+QA161+RW161+TS161</f>
        <v>0</v>
      </c>
      <c r="AL161" s="250">
        <f>CQ161+EM161+GI161+IF161+KD161+MJ161+OF161+QB161+RX161+TT161</f>
        <v>0</v>
      </c>
      <c r="AM161" s="250">
        <f>CR161+EN161+GJ161+IG161+KE161+MK161+OG161+QC161+RY161+TU161</f>
        <v>0</v>
      </c>
      <c r="AN161" s="250">
        <f>CS161+EO161+GK161+IH161+KF161+ML161+OH161+QD161+RZ161+TV161</f>
        <v>0</v>
      </c>
      <c r="AO161" s="250">
        <f>CT161+EP161+GL161+II161+KG161+MM161+OI161+QE161+SA161+TW161</f>
        <v>0</v>
      </c>
      <c r="AP161" s="250">
        <f>CU161+EQ161+GM161+IJ161+KH161+MN161+OJ161+QF161+SB161+TX161</f>
        <v>0</v>
      </c>
      <c r="AQ161" s="250">
        <f>CV161+ER161+GN161+IK161+KI161+MO161+OK161+QG161+SC161+TY161</f>
        <v>0</v>
      </c>
      <c r="AR161" s="250">
        <f>CW161+ES161+GO161+IL161+KJ161+MP161+OL161+QH161+SD161+TZ161</f>
        <v>0</v>
      </c>
      <c r="AS161" s="250">
        <f>CX161+ET161+GP161+IM161+KK161+MQ161+OM161+QI161+SE161+UA161</f>
        <v>0</v>
      </c>
      <c r="AT161" s="250">
        <f>CY161+EU161+GQ161+IN161+KL161+MR161+ON161+QJ161+SF161+UB161</f>
        <v>0</v>
      </c>
      <c r="AU161" s="250">
        <f>CZ161+EV161+GR161+IO161+KM161+MS161+OO161+QK161+SG161+UC161</f>
        <v>0</v>
      </c>
      <c r="AV161" s="250">
        <f>DA161+EW161+GS161+IP161+KN161+MT161+OP161+QL161+SH161+UD161</f>
        <v>0</v>
      </c>
      <c r="AW161" s="250">
        <f>DB161+EX161+GT161+IQ161+KO161+MU161+OQ161+QM161+SI161+UE161</f>
        <v>0</v>
      </c>
      <c r="AX161" s="250">
        <f>DC161+EY161+GU161+IR161+KP161+MV161+OR161+QN161+SJ161+UF161</f>
        <v>0</v>
      </c>
      <c r="AY161" s="250">
        <f>DD161+EZ161+GV161+IS161+KQ161+MW161+OS161+QO161+SK161+UG161</f>
        <v>0</v>
      </c>
      <c r="AZ161" s="250">
        <f>DE161+FA161+GW161+IT161+KR161+MX161+OT161+QP161+SL161+UH161</f>
        <v>0</v>
      </c>
      <c r="BA161" s="250">
        <f>DF161+FB161+GX161+IU161+KS161+MY161+OU161+QQ161+SM161+UI161</f>
        <v>0</v>
      </c>
      <c r="BB161" s="239">
        <f>CK161+EG161+GC161+HZ161+JV161+MD161+NZ161+PV161+RR161+TN161</f>
        <v>0</v>
      </c>
      <c r="BC161" s="239">
        <f t="shared" si="903"/>
        <v>0</v>
      </c>
      <c r="BD161" s="238">
        <f>AZ161-DE161-FA161-GW161-IT161-KR161-MX161-OT161-QP161-SL161-UH161</f>
        <v>0</v>
      </c>
      <c r="BE161" s="240"/>
      <c r="BF161" s="241">
        <f t="shared" si="898"/>
        <v>0</v>
      </c>
      <c r="BG161" s="241">
        <f t="shared" si="1080"/>
        <v>0</v>
      </c>
      <c r="BH161" s="242"/>
      <c r="BI161" s="242"/>
      <c r="BJ161" s="241"/>
      <c r="BK161" s="344"/>
      <c r="BL161" s="251">
        <f>DI161+FE161+HB161+IX161+LF161+NB161+OX161+QT161+SP161</f>
        <v>0</v>
      </c>
      <c r="BM161" s="344"/>
      <c r="BN161" s="344"/>
      <c r="BO161" s="238">
        <f t="shared" si="1043"/>
        <v>0</v>
      </c>
      <c r="BP161" s="304">
        <f t="shared" si="1081"/>
        <v>0</v>
      </c>
      <c r="BQ161" s="236"/>
      <c r="BR161" s="236"/>
      <c r="BS161" s="236"/>
      <c r="BT161" s="241">
        <f t="shared" si="1082"/>
        <v>0</v>
      </c>
      <c r="BU161" s="344"/>
      <c r="BV161" s="344"/>
      <c r="BW161" s="344"/>
      <c r="BX161" s="238">
        <f t="shared" si="922"/>
        <v>0</v>
      </c>
      <c r="BY161" s="344"/>
      <c r="BZ161" s="344"/>
      <c r="CA161" s="344"/>
      <c r="CB161" s="238">
        <f t="shared" si="923"/>
        <v>0</v>
      </c>
      <c r="CC161" s="344"/>
      <c r="CD161" s="344"/>
      <c r="CE161" s="344"/>
      <c r="CF161" s="345"/>
      <c r="CG161" s="344"/>
      <c r="CH161" s="344"/>
      <c r="CI161" s="344"/>
      <c r="CJ161" s="251">
        <f>SUM(CG161:CI161)</f>
        <v>0</v>
      </c>
      <c r="CK161" s="238">
        <f>SUM(CJ161,CF161,CB161,BX161)</f>
        <v>0</v>
      </c>
      <c r="CL161" s="344"/>
      <c r="CM161" s="344"/>
      <c r="CN161" s="344"/>
      <c r="CO161" s="238">
        <f t="shared" si="1044"/>
        <v>0</v>
      </c>
      <c r="CP161" s="344"/>
      <c r="CQ161" s="344"/>
      <c r="CR161" s="344"/>
      <c r="CS161" s="238">
        <f t="shared" si="1045"/>
        <v>0</v>
      </c>
      <c r="CT161" s="344"/>
      <c r="CU161" s="344"/>
      <c r="CV161" s="344"/>
      <c r="CW161" s="345"/>
      <c r="CX161" s="344"/>
      <c r="CY161" s="344"/>
      <c r="CZ161" s="344"/>
      <c r="DA161" s="251"/>
      <c r="DB161" s="238">
        <f>SUM(DA161,CW161,CS161,CO161)</f>
        <v>0</v>
      </c>
      <c r="DC161" s="236"/>
      <c r="DD161" s="251">
        <f t="shared" si="1046"/>
        <v>0</v>
      </c>
      <c r="DE161" s="236"/>
      <c r="DF161" s="242"/>
      <c r="DG161" s="244"/>
      <c r="DH161" s="244"/>
      <c r="DI161" s="343"/>
      <c r="DJ161" s="343"/>
      <c r="DK161" s="250">
        <f t="shared" si="1047"/>
        <v>0</v>
      </c>
      <c r="DL161" s="250">
        <f>DK161</f>
        <v>0</v>
      </c>
      <c r="DM161" s="343"/>
      <c r="DN161" s="343"/>
      <c r="DO161" s="343"/>
      <c r="DP161" s="238">
        <f t="shared" ref="DP161:DP174" si="1118">DL161</f>
        <v>0</v>
      </c>
      <c r="DQ161" s="343"/>
      <c r="DR161" s="343"/>
      <c r="DS161" s="343"/>
      <c r="DT161" s="238">
        <f t="shared" si="1048"/>
        <v>0</v>
      </c>
      <c r="DU161" s="343"/>
      <c r="DV161" s="343"/>
      <c r="DW161" s="343"/>
      <c r="DX161" s="238">
        <f t="shared" si="1049"/>
        <v>0</v>
      </c>
      <c r="DY161" s="343"/>
      <c r="DZ161" s="343"/>
      <c r="EA161" s="343"/>
      <c r="EB161" s="345"/>
      <c r="EC161" s="343"/>
      <c r="ED161" s="343"/>
      <c r="EE161" s="343"/>
      <c r="EF161" s="265">
        <f>SUM(EC161:EE161)</f>
        <v>0</v>
      </c>
      <c r="EG161" s="259">
        <f>SUM(EF161,EB161,DX161,DT161)</f>
        <v>0</v>
      </c>
      <c r="EH161" s="343"/>
      <c r="EI161" s="343"/>
      <c r="EJ161" s="343"/>
      <c r="EK161" s="343"/>
      <c r="EL161" s="343"/>
      <c r="EM161" s="343"/>
      <c r="EN161" s="343"/>
      <c r="EO161" s="343"/>
      <c r="EP161" s="343"/>
      <c r="EQ161" s="343"/>
      <c r="ER161" s="343"/>
      <c r="ES161" s="362"/>
      <c r="ET161" s="362"/>
      <c r="EU161" s="362"/>
      <c r="EV161" s="343"/>
      <c r="EW161" s="265">
        <f>SUM(ET161:EV161)</f>
        <v>0</v>
      </c>
      <c r="EX161" s="260">
        <f>SUM(EW161,ES161,EO161,EK161)</f>
        <v>0</v>
      </c>
      <c r="EY161" s="362"/>
      <c r="EZ161" s="250">
        <f t="shared" si="1050"/>
        <v>0</v>
      </c>
      <c r="FA161" s="362"/>
      <c r="FB161" s="242"/>
      <c r="FC161" s="246">
        <f t="shared" si="997"/>
        <v>0</v>
      </c>
      <c r="FD161" s="244"/>
      <c r="FE161" s="343"/>
      <c r="FF161" s="343"/>
      <c r="FG161" s="343">
        <f>SUM(FF161)</f>
        <v>0</v>
      </c>
      <c r="FH161" s="250">
        <f t="shared" ref="FH161:FH174" si="1119">SUM(FG161)</f>
        <v>0</v>
      </c>
      <c r="FI161" s="250"/>
      <c r="FJ161" s="250"/>
      <c r="FK161" s="250"/>
      <c r="FL161" s="238">
        <f t="shared" ref="FL161:FL174" si="1120">SUM(FH161+FI161-FJ161+FK161)</f>
        <v>0</v>
      </c>
      <c r="FM161" s="343"/>
      <c r="FN161" s="343"/>
      <c r="FO161" s="343"/>
      <c r="FP161" s="238">
        <f t="shared" si="1051"/>
        <v>0</v>
      </c>
      <c r="FQ161" s="343"/>
      <c r="FR161" s="343"/>
      <c r="FS161" s="343"/>
      <c r="FT161" s="238">
        <f t="shared" si="1052"/>
        <v>0</v>
      </c>
      <c r="FU161" s="343"/>
      <c r="FV161" s="343"/>
      <c r="FW161" s="343"/>
      <c r="FX161" s="345"/>
      <c r="FY161" s="343"/>
      <c r="FZ161" s="343"/>
      <c r="GA161" s="343"/>
      <c r="GB161" s="265">
        <f>SUM(FY161:GA161)</f>
        <v>0</v>
      </c>
      <c r="GC161" s="259">
        <f>SUM(GB161,FX161,FT161,FP161)</f>
        <v>0</v>
      </c>
      <c r="GD161" s="343"/>
      <c r="GE161" s="343"/>
      <c r="GF161" s="343"/>
      <c r="GG161" s="343"/>
      <c r="GH161" s="343"/>
      <c r="GI161" s="343"/>
      <c r="GJ161" s="343"/>
      <c r="GK161" s="343"/>
      <c r="GL161" s="343"/>
      <c r="GM161" s="343"/>
      <c r="GN161" s="343"/>
      <c r="GO161" s="362"/>
      <c r="GP161" s="362"/>
      <c r="GQ161" s="362"/>
      <c r="GR161" s="343"/>
      <c r="GS161" s="265">
        <f>SUM(GP161:GR161)</f>
        <v>0</v>
      </c>
      <c r="GT161" s="259">
        <f>SUM(GS161,GO161,GK161,GG161)</f>
        <v>0</v>
      </c>
      <c r="GU161" s="362"/>
      <c r="GV161" s="250">
        <f t="shared" si="1053"/>
        <v>0</v>
      </c>
      <c r="GW161" s="362"/>
      <c r="GX161" s="242"/>
      <c r="GY161" s="246">
        <f t="shared" si="998"/>
        <v>0</v>
      </c>
      <c r="GZ161" s="244"/>
      <c r="HA161" s="244"/>
      <c r="HB161" s="343"/>
      <c r="HC161" s="343"/>
      <c r="HD161" s="250">
        <f t="shared" ref="HD161:HD171" si="1121">SUM(HB161:HC161)</f>
        <v>0</v>
      </c>
      <c r="HE161" s="250">
        <f t="shared" ref="HE161:HE171" si="1122">SUM(HD161)</f>
        <v>0</v>
      </c>
      <c r="HF161" s="343"/>
      <c r="HG161" s="343"/>
      <c r="HH161" s="238"/>
      <c r="HI161" s="238">
        <f t="shared" ref="HI161:HI162" si="1123">SUM(HE161:HH161)</f>
        <v>0</v>
      </c>
      <c r="HJ161" s="343"/>
      <c r="HK161" s="343"/>
      <c r="HL161" s="343"/>
      <c r="HM161" s="238">
        <f t="shared" si="1054"/>
        <v>0</v>
      </c>
      <c r="HN161" s="343"/>
      <c r="HO161" s="343"/>
      <c r="HP161" s="343"/>
      <c r="HQ161" s="238">
        <f t="shared" si="1055"/>
        <v>0</v>
      </c>
      <c r="HR161" s="343"/>
      <c r="HS161" s="343"/>
      <c r="HT161" s="343"/>
      <c r="HU161" s="345"/>
      <c r="HV161" s="343"/>
      <c r="HW161" s="343"/>
      <c r="HX161" s="343"/>
      <c r="HY161" s="265">
        <f>SUM(HV161:HX161)</f>
        <v>0</v>
      </c>
      <c r="HZ161" s="259">
        <f>SUM(HY161,HU161,HQ161,HM161)</f>
        <v>0</v>
      </c>
      <c r="IA161" s="343"/>
      <c r="IB161" s="343"/>
      <c r="IC161" s="343"/>
      <c r="ID161" s="343"/>
      <c r="IE161" s="343"/>
      <c r="IF161" s="343"/>
      <c r="IG161" s="343"/>
      <c r="IH161" s="343"/>
      <c r="II161" s="343"/>
      <c r="IJ161" s="343"/>
      <c r="IK161" s="343"/>
      <c r="IL161" s="362"/>
      <c r="IM161" s="362"/>
      <c r="IN161" s="362"/>
      <c r="IO161" s="343"/>
      <c r="IP161" s="265">
        <f>SUM(IM161:IO161)</f>
        <v>0</v>
      </c>
      <c r="IQ161" s="259">
        <f>SUM(IP161,IL161,IH161,ID161)</f>
        <v>0</v>
      </c>
      <c r="IR161" s="362"/>
      <c r="IS161" s="250">
        <f t="shared" si="1093"/>
        <v>0</v>
      </c>
      <c r="IT161" s="362"/>
      <c r="IU161" s="242"/>
      <c r="IV161" s="246">
        <f t="shared" si="510"/>
        <v>0</v>
      </c>
      <c r="IW161" s="244"/>
      <c r="IX161" s="346"/>
      <c r="IY161" s="346"/>
      <c r="IZ161" s="254">
        <f t="shared" ref="IZ161:IZ174" si="1124">SUM(IX161:IY161)</f>
        <v>0</v>
      </c>
      <c r="JA161" s="254">
        <f t="shared" ref="JA161:JA175" si="1125">SUM(IZ161)</f>
        <v>0</v>
      </c>
      <c r="JB161" s="254"/>
      <c r="JC161" s="254"/>
      <c r="JD161" s="254"/>
      <c r="JE161" s="247">
        <f t="shared" ref="JE161:JE175" si="1126">SUM(JA161+JB161-JC161+JD161)</f>
        <v>0</v>
      </c>
      <c r="JF161" s="346"/>
      <c r="JG161" s="346"/>
      <c r="JH161" s="346"/>
      <c r="JI161" s="247">
        <f t="shared" si="1056"/>
        <v>0</v>
      </c>
      <c r="JJ161" s="346"/>
      <c r="JK161" s="346"/>
      <c r="JL161" s="346"/>
      <c r="JM161" s="247">
        <f t="shared" si="1057"/>
        <v>0</v>
      </c>
      <c r="JN161" s="346"/>
      <c r="JO161" s="346"/>
      <c r="JP161" s="346"/>
      <c r="JQ161" s="247">
        <f>SUM(JN161:JP161)</f>
        <v>0</v>
      </c>
      <c r="JR161" s="346"/>
      <c r="JS161" s="346"/>
      <c r="JT161" s="254"/>
      <c r="JU161" s="254">
        <f>SUM(JR161:JT161)</f>
        <v>0</v>
      </c>
      <c r="JV161" s="366">
        <f>SUM(JU161,JQ161,JM161,JI161)</f>
        <v>0</v>
      </c>
      <c r="JW161" s="563"/>
      <c r="JX161" s="592"/>
      <c r="JY161" s="593"/>
      <c r="JZ161" s="576"/>
      <c r="KA161" s="346"/>
      <c r="KB161" s="346"/>
      <c r="KC161" s="346"/>
      <c r="KD161" s="346"/>
      <c r="KE161" s="346"/>
      <c r="KF161" s="247">
        <f t="shared" ref="KF161" si="1127">SUM(KC161:KE161)</f>
        <v>0</v>
      </c>
      <c r="KG161" s="346"/>
      <c r="KH161" s="346"/>
      <c r="KI161" s="346"/>
      <c r="KJ161" s="247">
        <f>SUM(KG161:KI161)</f>
        <v>0</v>
      </c>
      <c r="KK161" s="346"/>
      <c r="KL161" s="346"/>
      <c r="KM161" s="254"/>
      <c r="KN161" s="254"/>
      <c r="KO161" s="262">
        <f>SUM(KN161,KJ161,KF161,KB161)</f>
        <v>0</v>
      </c>
      <c r="KP161" s="346"/>
      <c r="KQ161" s="254">
        <f>JE161-JV161</f>
        <v>0</v>
      </c>
      <c r="KR161" s="346"/>
      <c r="KS161" s="348"/>
      <c r="KT161" s="211">
        <f>JV161-KO161</f>
        <v>0</v>
      </c>
      <c r="KU161" s="211"/>
      <c r="KV161" s="211"/>
      <c r="KW161" s="211"/>
      <c r="KX161" s="211"/>
      <c r="KY161" s="211"/>
      <c r="KZ161" s="211"/>
      <c r="LA161" s="211"/>
      <c r="LB161" s="211"/>
      <c r="LC161" s="211"/>
      <c r="LD161" s="211"/>
      <c r="LF161" s="109"/>
      <c r="LG161" s="109"/>
      <c r="LH161" s="194">
        <f t="shared" ref="LH161:LH174" si="1128">SUM(LF161:LG161)</f>
        <v>0</v>
      </c>
      <c r="LI161" s="193">
        <f t="shared" ref="LI161:LI174" si="1129">SUM(LH161)</f>
        <v>0</v>
      </c>
      <c r="LJ161" s="193"/>
      <c r="LK161" s="193"/>
      <c r="LL161" s="193"/>
      <c r="LM161" s="194">
        <f t="shared" ref="LM161:LM174" si="1130">SUM(LI161+LJ161-LK161+LL161)</f>
        <v>0</v>
      </c>
      <c r="LN161" s="109"/>
      <c r="LO161" s="109"/>
      <c r="LP161" s="109"/>
      <c r="LQ161" s="194">
        <f t="shared" si="1058"/>
        <v>0</v>
      </c>
      <c r="LR161" s="109"/>
      <c r="LS161" s="109"/>
      <c r="LT161" s="109"/>
      <c r="LU161" s="194">
        <f t="shared" si="1059"/>
        <v>0</v>
      </c>
      <c r="LV161" s="109"/>
      <c r="LW161" s="109"/>
      <c r="LX161" s="109"/>
      <c r="LY161" s="139"/>
      <c r="LZ161" s="109"/>
      <c r="MA161" s="109"/>
      <c r="MB161" s="109"/>
      <c r="MC161" s="123">
        <f>SUM(LZ161:MB161)</f>
        <v>0</v>
      </c>
      <c r="MD161" s="121">
        <f>SUM(MC161,LY161,LU161,LQ161)</f>
        <v>0</v>
      </c>
      <c r="ME161" s="109"/>
      <c r="MF161" s="109"/>
      <c r="MG161" s="109"/>
      <c r="MH161" s="194">
        <f t="shared" si="1060"/>
        <v>0</v>
      </c>
      <c r="MI161" s="109"/>
      <c r="MJ161" s="109"/>
      <c r="MK161" s="109"/>
      <c r="ML161" s="194">
        <f t="shared" si="1061"/>
        <v>0</v>
      </c>
      <c r="MM161" s="109"/>
      <c r="MN161" s="109"/>
      <c r="MO161" s="109"/>
      <c r="MP161" s="139"/>
      <c r="MQ161" s="109"/>
      <c r="MR161" s="109"/>
      <c r="MS161" s="109"/>
      <c r="MT161" s="123">
        <f>SUM(MQ161:MS161)</f>
        <v>0</v>
      </c>
      <c r="MU161" s="121">
        <f>SUM(MT161,MP161,ML161,MH161)</f>
        <v>0</v>
      </c>
      <c r="MV161" s="102"/>
      <c r="MW161" s="193">
        <f t="shared" si="1062"/>
        <v>0</v>
      </c>
      <c r="MX161" s="102"/>
      <c r="MY161" s="138"/>
      <c r="MZ161" s="115">
        <f t="shared" si="999"/>
        <v>0</v>
      </c>
      <c r="NB161" s="109"/>
      <c r="NC161" s="109"/>
      <c r="ND161" s="109">
        <f>SUM(NC161)</f>
        <v>0</v>
      </c>
      <c r="NE161" s="109">
        <f>ND161</f>
        <v>0</v>
      </c>
      <c r="NF161" s="109"/>
      <c r="NG161" s="109"/>
      <c r="NH161" s="109"/>
      <c r="NI161" s="193">
        <f>SUM(NE161:NH161)</f>
        <v>0</v>
      </c>
      <c r="NJ161" s="109"/>
      <c r="NK161" s="109"/>
      <c r="NL161" s="109"/>
      <c r="NM161" s="194">
        <f t="shared" si="1063"/>
        <v>0</v>
      </c>
      <c r="NN161" s="109"/>
      <c r="NO161" s="109"/>
      <c r="NP161" s="109"/>
      <c r="NQ161" s="194">
        <f t="shared" si="1064"/>
        <v>0</v>
      </c>
      <c r="NR161" s="109"/>
      <c r="NS161" s="109"/>
      <c r="NT161" s="109"/>
      <c r="NU161" s="139"/>
      <c r="NV161" s="109"/>
      <c r="NW161" s="109"/>
      <c r="NX161" s="109"/>
      <c r="NY161" s="193">
        <f>SUM(NV161:NX161)</f>
        <v>0</v>
      </c>
      <c r="NZ161" s="121">
        <f>SUM(NY161,NU161,NQ161,NM161)</f>
        <v>0</v>
      </c>
      <c r="OA161" s="109"/>
      <c r="OB161" s="109"/>
      <c r="OC161" s="109"/>
      <c r="OD161" s="109"/>
      <c r="OE161" s="109"/>
      <c r="OF161" s="109"/>
      <c r="OG161" s="109"/>
      <c r="OH161" s="109"/>
      <c r="OI161" s="109"/>
      <c r="OJ161" s="109"/>
      <c r="OK161" s="109"/>
      <c r="OL161" s="102"/>
      <c r="OM161" s="102"/>
      <c r="ON161" s="102"/>
      <c r="OO161" s="109"/>
      <c r="OP161" s="193">
        <f t="shared" ref="OP161:OP162" si="1131">SUM(OM161:OO161)</f>
        <v>0</v>
      </c>
      <c r="OQ161" s="122">
        <f t="shared" ref="OQ161:OQ162" si="1132">SUM(OP161,OL161,OH161,OD161)</f>
        <v>0</v>
      </c>
      <c r="OR161" s="102"/>
      <c r="OS161" s="193">
        <f t="shared" si="1065"/>
        <v>0</v>
      </c>
      <c r="OT161" s="102"/>
      <c r="OU161" s="138"/>
      <c r="OV161" s="115">
        <f t="shared" si="515"/>
        <v>0</v>
      </c>
      <c r="OX161" s="109"/>
      <c r="OY161" s="109"/>
      <c r="OZ161" s="193">
        <f>SUM(OY161)</f>
        <v>0</v>
      </c>
      <c r="PA161" s="109">
        <f>OZ161</f>
        <v>0</v>
      </c>
      <c r="PB161" s="109"/>
      <c r="PC161" s="109"/>
      <c r="PD161" s="109"/>
      <c r="PE161" s="194">
        <f t="shared" ref="PE161:PE175" si="1133">SUM(PA161:PD161)</f>
        <v>0</v>
      </c>
      <c r="PF161" s="109"/>
      <c r="PG161" s="109"/>
      <c r="PH161" s="109"/>
      <c r="PI161" s="194">
        <f t="shared" si="1066"/>
        <v>0</v>
      </c>
      <c r="PJ161" s="109"/>
      <c r="PK161" s="109"/>
      <c r="PL161" s="109"/>
      <c r="PM161" s="194">
        <f t="shared" si="1067"/>
        <v>0</v>
      </c>
      <c r="PN161" s="109"/>
      <c r="PO161" s="109"/>
      <c r="PP161" s="109"/>
      <c r="PQ161" s="139"/>
      <c r="PR161" s="109"/>
      <c r="PS161" s="109"/>
      <c r="PT161" s="109"/>
      <c r="PU161" s="123">
        <f t="shared" si="1105"/>
        <v>0</v>
      </c>
      <c r="PV161" s="121">
        <f t="shared" si="1106"/>
        <v>0</v>
      </c>
      <c r="PW161" s="109"/>
      <c r="PX161" s="109"/>
      <c r="PY161" s="109"/>
      <c r="PZ161" s="109"/>
      <c r="QA161" s="109"/>
      <c r="QB161" s="109"/>
      <c r="QC161" s="109"/>
      <c r="QD161" s="109"/>
      <c r="QE161" s="109"/>
      <c r="QF161" s="109"/>
      <c r="QG161" s="109"/>
      <c r="QH161" s="102"/>
      <c r="QI161" s="102"/>
      <c r="QJ161" s="102"/>
      <c r="QK161" s="109"/>
      <c r="QL161" s="123">
        <f t="shared" si="1108"/>
        <v>0</v>
      </c>
      <c r="QM161" s="122">
        <f t="shared" si="1109"/>
        <v>0</v>
      </c>
      <c r="QN161" s="102"/>
      <c r="QO161" s="193">
        <f t="shared" si="1068"/>
        <v>0</v>
      </c>
      <c r="QP161" s="102"/>
      <c r="QQ161" s="138"/>
      <c r="QR161" s="115">
        <f t="shared" si="1000"/>
        <v>0</v>
      </c>
      <c r="QT161" s="109"/>
      <c r="QU161" s="109"/>
      <c r="QV161" s="109">
        <f>SUM(QU161)</f>
        <v>0</v>
      </c>
      <c r="QW161" s="109">
        <f>QV161</f>
        <v>0</v>
      </c>
      <c r="QX161" s="109"/>
      <c r="QY161" s="109"/>
      <c r="QZ161" s="109"/>
      <c r="RA161" s="194">
        <f>SUM(QW161:QZ161)</f>
        <v>0</v>
      </c>
      <c r="RB161" s="109"/>
      <c r="RC161" s="109"/>
      <c r="RD161" s="109"/>
      <c r="RE161" s="194">
        <f t="shared" si="1069"/>
        <v>0</v>
      </c>
      <c r="RF161" s="109"/>
      <c r="RG161" s="109"/>
      <c r="RH161" s="109"/>
      <c r="RI161" s="194">
        <f t="shared" si="1070"/>
        <v>0</v>
      </c>
      <c r="RJ161" s="109"/>
      <c r="RK161" s="109"/>
      <c r="RL161" s="109"/>
      <c r="RM161" s="139"/>
      <c r="RN161" s="109"/>
      <c r="RO161" s="109"/>
      <c r="RP161" s="109"/>
      <c r="RQ161" s="123">
        <f t="shared" ref="RQ161:RQ171" si="1134">SUM(RN161:RP161)</f>
        <v>0</v>
      </c>
      <c r="RR161" s="121">
        <f t="shared" ref="RR161:RR171" si="1135">SUM(RQ161,RM161,RI161,RE161)</f>
        <v>0</v>
      </c>
      <c r="RS161" s="109"/>
      <c r="RT161" s="109"/>
      <c r="RU161" s="109"/>
      <c r="RV161" s="109"/>
      <c r="RW161" s="109"/>
      <c r="RX161" s="109"/>
      <c r="RY161" s="109"/>
      <c r="RZ161" s="109"/>
      <c r="SA161" s="109"/>
      <c r="SB161" s="109"/>
      <c r="SC161" s="109"/>
      <c r="SD161" s="102"/>
      <c r="SE161" s="102"/>
      <c r="SF161" s="102"/>
      <c r="SG161" s="109"/>
      <c r="SH161" s="109">
        <f>SUM(SG161)</f>
        <v>0</v>
      </c>
      <c r="SI161" s="122">
        <f>SUM(SH161,SD161,RZ161,RV161)</f>
        <v>0</v>
      </c>
      <c r="SJ161" s="102"/>
      <c r="SK161" s="193">
        <f t="shared" si="1071"/>
        <v>0</v>
      </c>
      <c r="SL161" s="102"/>
      <c r="SM161" s="138"/>
      <c r="SN161" s="115">
        <f t="shared" si="1001"/>
        <v>0</v>
      </c>
      <c r="SP161" s="109"/>
      <c r="SQ161" s="109"/>
      <c r="SR161" s="194">
        <f t="shared" ref="SR161:SR174" si="1136">SUM(SP161:SQ161)</f>
        <v>0</v>
      </c>
      <c r="SS161" s="193">
        <f t="shared" ref="SS161:SS174" si="1137">SUM(SR161)</f>
        <v>0</v>
      </c>
      <c r="ST161" s="193"/>
      <c r="SU161" s="193"/>
      <c r="SV161" s="193"/>
      <c r="SW161" s="194">
        <f t="shared" ref="SW161:SW174" si="1138">SUM(SS161+ST161-SU161+SV161)</f>
        <v>0</v>
      </c>
      <c r="SX161" s="109"/>
      <c r="SY161" s="109"/>
      <c r="SZ161" s="109"/>
      <c r="TA161" s="194">
        <f t="shared" si="1072"/>
        <v>0</v>
      </c>
      <c r="TB161" s="109"/>
      <c r="TC161" s="109"/>
      <c r="TD161" s="109"/>
      <c r="TE161" s="194">
        <f t="shared" si="1073"/>
        <v>0</v>
      </c>
      <c r="TF161" s="109"/>
      <c r="TG161" s="109"/>
      <c r="TH161" s="109"/>
      <c r="TI161" s="139"/>
      <c r="TJ161" s="109"/>
      <c r="TK161" s="109"/>
      <c r="TL161" s="109"/>
      <c r="TM161" s="193">
        <f t="shared" ref="TM161:TM175" si="1139">SUM(TJ161:TL161)</f>
        <v>0</v>
      </c>
      <c r="TN161" s="121">
        <f t="shared" ref="TN161:TN175" si="1140">SUM(TM161,TI161,TE161,TA161)</f>
        <v>0</v>
      </c>
      <c r="TO161" s="109"/>
      <c r="TP161" s="109"/>
      <c r="TQ161" s="109"/>
      <c r="TR161" s="109"/>
      <c r="TS161" s="109"/>
      <c r="TT161" s="109"/>
      <c r="TU161" s="109"/>
      <c r="TV161" s="109"/>
      <c r="TW161" s="109"/>
      <c r="TX161" s="109"/>
      <c r="TY161" s="109"/>
      <c r="TZ161" s="102"/>
      <c r="UA161" s="102"/>
      <c r="UB161" s="102"/>
      <c r="UC161" s="109"/>
      <c r="UD161" s="193">
        <f>SUM(UA161:UC161)</f>
        <v>0</v>
      </c>
      <c r="UE161" s="122">
        <f>SUM(UD161,TZ161,TV161,TR161)</f>
        <v>0</v>
      </c>
      <c r="UF161" s="102"/>
      <c r="UG161" s="193">
        <f t="shared" si="1074"/>
        <v>0</v>
      </c>
      <c r="UH161" s="102"/>
      <c r="UI161" s="138"/>
      <c r="UJ161" s="138"/>
      <c r="UK161" s="115">
        <f t="shared" si="1002"/>
        <v>0</v>
      </c>
      <c r="UL161" s="115">
        <f>CK161+EG161+GC161+HZ161+JV161+MD161+NZ161+PV161+RR161+TN161</f>
        <v>0</v>
      </c>
      <c r="UM161" s="115">
        <f>UL161-AF161</f>
        <v>0</v>
      </c>
      <c r="UN161" s="115">
        <f>DB161+EX161+GT161+IQ161+KO161+MU161+OQ161+QM161+SI161+UE161</f>
        <v>0</v>
      </c>
      <c r="UO161" s="115">
        <f>UN161-AW161</f>
        <v>0</v>
      </c>
      <c r="UP161" s="115"/>
      <c r="UQ161" s="115"/>
      <c r="UR161" s="115">
        <f>BU161+DQ161+FM161+HJ161+JF161+LN161+NJ161+PF161+RB161+SX161</f>
        <v>0</v>
      </c>
      <c r="US161" s="115">
        <f>UR161-P161</f>
        <v>0</v>
      </c>
      <c r="UT161" s="115"/>
      <c r="UU161" s="115"/>
      <c r="UV161" s="115"/>
      <c r="UW161" s="115"/>
      <c r="UX161" s="115"/>
      <c r="UY161" s="115">
        <f>375000-VC161</f>
        <v>375000</v>
      </c>
      <c r="UZ161" s="115"/>
      <c r="VA161" s="115">
        <f>H161-VB161</f>
        <v>0</v>
      </c>
      <c r="VB161" s="193">
        <f>BM161+DI161+FE161+HB161+IX161+LF161+NB161+OX161+QT161+SP161</f>
        <v>0</v>
      </c>
      <c r="VC161" s="193">
        <f>BN161+DJ161+FF161+HC161+IY161+LG161+NC161+OY161+QU161+SQ161</f>
        <v>0</v>
      </c>
      <c r="VD161" s="194">
        <f t="shared" si="1075"/>
        <v>0</v>
      </c>
      <c r="VE161" s="193">
        <f t="shared" si="1076"/>
        <v>0</v>
      </c>
      <c r="VF161" s="193"/>
      <c r="VG161" s="193"/>
      <c r="VH161" s="193"/>
      <c r="VI161" s="194">
        <f t="shared" si="1077"/>
        <v>0</v>
      </c>
      <c r="VJ161" s="109"/>
      <c r="VK161" s="109"/>
      <c r="VL161" s="109"/>
      <c r="VM161" s="194">
        <f t="shared" si="1078"/>
        <v>0</v>
      </c>
      <c r="VN161" s="109"/>
      <c r="VO161" s="109"/>
      <c r="VP161" s="109"/>
      <c r="VQ161" s="194">
        <f t="shared" si="1079"/>
        <v>0</v>
      </c>
      <c r="VR161" s="109"/>
      <c r="VS161" s="109"/>
      <c r="VT161" s="109"/>
      <c r="VU161" s="139"/>
      <c r="VV161" s="109"/>
      <c r="VW161" s="109"/>
      <c r="VX161" s="109"/>
      <c r="VY161" s="109"/>
      <c r="VZ161" s="110"/>
      <c r="WA161" s="109"/>
      <c r="WB161" s="109"/>
      <c r="WC161" s="109"/>
      <c r="WD161" s="109"/>
      <c r="WE161" s="109"/>
      <c r="WF161" s="109"/>
      <c r="WG161" s="109"/>
      <c r="WH161" s="109"/>
      <c r="WI161" s="109"/>
      <c r="WJ161" s="109"/>
      <c r="WK161" s="109"/>
      <c r="WL161" s="102"/>
      <c r="WM161" s="102"/>
      <c r="WN161" s="102"/>
      <c r="WO161" s="102"/>
      <c r="WP161" s="102"/>
      <c r="WQ161" s="148"/>
      <c r="WR161" s="151"/>
      <c r="WS161" s="151"/>
      <c r="WT161" s="102"/>
      <c r="WU161" s="138"/>
      <c r="WV161" s="115">
        <f t="shared" si="526"/>
        <v>0</v>
      </c>
      <c r="WY161" s="115">
        <f>VI161-BT161-DP161-FL161-HI161-JE161-LM161-NI161-PE161-RA161-SW161</f>
        <v>0</v>
      </c>
      <c r="WZ161" s="115">
        <f>VD161-BO161-DK161-FG161-HD161-IZ161-LH161-ND161-OZ161-QV161-SR161</f>
        <v>0</v>
      </c>
    </row>
    <row r="162" spans="1:624" s="116" customFormat="1" ht="12.75" hidden="1" customHeight="1" x14ac:dyDescent="0.25">
      <c r="A162" s="451" t="s">
        <v>312</v>
      </c>
      <c r="B162" s="416"/>
      <c r="C162" s="416"/>
      <c r="D162" s="416"/>
      <c r="E162" s="416"/>
      <c r="F162" s="257"/>
      <c r="G162" s="381">
        <v>5010299014</v>
      </c>
      <c r="H162" s="250">
        <f>BM162+DI162+FE162+HB162+IX162+LF162+NB162+OX162+QT162+SP162</f>
        <v>0</v>
      </c>
      <c r="I162" s="250">
        <f>BN162+DJ162+FF162+HC162+IY162+LG162+NC162+OY162+QU162+SQ162</f>
        <v>0</v>
      </c>
      <c r="J162" s="238">
        <f t="shared" si="1041"/>
        <v>0</v>
      </c>
      <c r="K162" s="250">
        <f t="shared" si="1042"/>
        <v>0</v>
      </c>
      <c r="L162" s="343"/>
      <c r="M162" s="343"/>
      <c r="N162" s="343"/>
      <c r="O162" s="250">
        <f>BT162+DP162+FL162+HI162+JE162+LM162+NI162+PE162+RA162+SW162</f>
        <v>0</v>
      </c>
      <c r="P162" s="250">
        <f>BU162+DQ162+FM162+HJ162+JF162+LN162+NJ162+PF162+RB162+SX162</f>
        <v>0</v>
      </c>
      <c r="Q162" s="250">
        <f>BV162+DR162+FN162+HK162+JG162+LO162+NK162+PG162+RC162+SY162</f>
        <v>0</v>
      </c>
      <c r="R162" s="250">
        <f>BW162+DS162+FO162+HL162+JH162+LP162+NL162+PH162+RD162+SZ162</f>
        <v>0</v>
      </c>
      <c r="S162" s="250">
        <f>BX162+DT162+FP162+HM162+JI162+LQ162+NM162+PI162+RE162+TA162</f>
        <v>0</v>
      </c>
      <c r="T162" s="250">
        <f>BY162+DU162+FQ162+HN162+JJ162+LR162+NN162+PJ162+RF162+TB162</f>
        <v>0</v>
      </c>
      <c r="U162" s="250">
        <f>BZ162+DV162+FR162+HO162+JK162+LS162+NO162+PK162+RG162+TC162</f>
        <v>0</v>
      </c>
      <c r="V162" s="250">
        <f>CA162+DW162+FS162+HP162+JL162+LT162+NP162+PL162+RH162+TD162</f>
        <v>0</v>
      </c>
      <c r="W162" s="250">
        <f>CB162+DX162+FT162+HQ162+JM162+LU162+NQ162+PM162+RI162+TE162</f>
        <v>0</v>
      </c>
      <c r="X162" s="250">
        <f>CC162+DY162+FU162+HR162+JN162+LV162+NR162+PN162+RJ162+TF162</f>
        <v>0</v>
      </c>
      <c r="Y162" s="250">
        <f>CD162+DZ162+FV162+HS162+JO162+LW162+NS162+PO162+RK162+TG162</f>
        <v>0</v>
      </c>
      <c r="Z162" s="250">
        <f>CE162+EA162+FW162+HT162+JP162+LX162+NT162+PP162+RL162+TH162</f>
        <v>0</v>
      </c>
      <c r="AA162" s="250">
        <f>CF162+EB162+FX162+HU162+JQ162+LY162+NU162+PQ162+RM162+TI162</f>
        <v>0</v>
      </c>
      <c r="AB162" s="250">
        <f>CG162+EC162+FY162+HV162+JR162+LZ162+NV162+PR162+RN162+TJ162</f>
        <v>0</v>
      </c>
      <c r="AC162" s="250">
        <f>CH162+ED162+FZ162+HW162+JS162+MA162+NW162+PS162+RO162+TK162</f>
        <v>0</v>
      </c>
      <c r="AD162" s="250">
        <f>CI162+EE162+GA162+HX162+JT162+MB162+NX162+PT162+RP162+TL162</f>
        <v>0</v>
      </c>
      <c r="AE162" s="250">
        <f>CJ162+EF162+GB162+HY162+JU162+MC162+NY162+PU162+RQ162+TM162</f>
        <v>0</v>
      </c>
      <c r="AF162" s="250">
        <f>CK162+EG162+GC162+HZ162+JV162+MD162+NZ162+PV162+RR162+TN162</f>
        <v>0</v>
      </c>
      <c r="AG162" s="250">
        <f>CL162+EH162+GD162+IA162+JW162+ME162+OA162+PW162+RS162+TO162</f>
        <v>0</v>
      </c>
      <c r="AH162" s="250">
        <f>CM162+EI162+GE162+IB162+JZ162+MF162+OB162+PX162+RT162+TP162</f>
        <v>0</v>
      </c>
      <c r="AI162" s="250">
        <f>CN162+EJ162+GF162+IC162+KA162+MG162+OC162+PY162+RU162+TQ162</f>
        <v>0</v>
      </c>
      <c r="AJ162" s="250">
        <f>CO162+EK162+GG162+ID162+KB162+MH162+OD162+PZ162+RV162+TR162</f>
        <v>0</v>
      </c>
      <c r="AK162" s="250">
        <f>CP162+EL162+GH162+IE162+KC162+MI162+OE162+QA162+RW162+TS162</f>
        <v>0</v>
      </c>
      <c r="AL162" s="250">
        <f>CQ162+EM162+GI162+IF162+KD162+MJ162+OF162+QB162+RX162+TT162</f>
        <v>0</v>
      </c>
      <c r="AM162" s="250">
        <f>CR162+EN162+GJ162+IG162+KE162+MK162+OG162+QC162+RY162+TU162</f>
        <v>0</v>
      </c>
      <c r="AN162" s="250">
        <f>CS162+EO162+GK162+IH162+KF162+ML162+OH162+QD162+RZ162+TV162</f>
        <v>0</v>
      </c>
      <c r="AO162" s="250">
        <f>CT162+EP162+GL162+II162+KG162+MM162+OI162+QE162+SA162+TW162</f>
        <v>0</v>
      </c>
      <c r="AP162" s="250">
        <f>CU162+EQ162+GM162+IJ162+KH162+MN162+OJ162+QF162+SB162+TX162</f>
        <v>0</v>
      </c>
      <c r="AQ162" s="250">
        <f>CV162+ER162+GN162+IK162+KI162+MO162+OK162+QG162+SC162+TY162</f>
        <v>0</v>
      </c>
      <c r="AR162" s="250">
        <f>CW162+ES162+GO162+IL162+KJ162+MP162+OL162+QH162+SD162+TZ162</f>
        <v>0</v>
      </c>
      <c r="AS162" s="250">
        <f>CX162+ET162+GP162+IM162+KK162+MQ162+OM162+QI162+SE162+UA162</f>
        <v>0</v>
      </c>
      <c r="AT162" s="250">
        <f>CY162+EU162+GQ162+IN162+KL162+MR162+ON162+QJ162+SF162+UB162</f>
        <v>0</v>
      </c>
      <c r="AU162" s="250">
        <f>CZ162+EV162+GR162+IO162+KM162+MS162+OO162+QK162+SG162+UC162</f>
        <v>0</v>
      </c>
      <c r="AV162" s="250">
        <f>DA162+EW162+GS162+IP162+KN162+MT162+OP162+QL162+SH162+UD162</f>
        <v>0</v>
      </c>
      <c r="AW162" s="250">
        <f>DB162+EX162+GT162+IQ162+KO162+MU162+OQ162+QM162+SI162+UE162</f>
        <v>0</v>
      </c>
      <c r="AX162" s="250">
        <f>DC162+EY162+GU162+IR162+KP162+MV162+OR162+QN162+SJ162+UF162</f>
        <v>0</v>
      </c>
      <c r="AY162" s="250">
        <f>DD162+EZ162+GV162+IS162+KQ162+MW162+OS162+QO162+SK162+UG162</f>
        <v>0</v>
      </c>
      <c r="AZ162" s="250">
        <f>DE162+FA162+GW162+IT162+KR162+MX162+OT162+QP162+SL162+UH162</f>
        <v>0</v>
      </c>
      <c r="BA162" s="250">
        <f>DF162+FB162+GX162+IU162+KS162+MY162+OU162+QQ162+SM162+UI162</f>
        <v>0</v>
      </c>
      <c r="BB162" s="239">
        <f>CK162+EG162+GC162+HZ162+JV162+MD162+NZ162+PV162+RR162+TN162</f>
        <v>0</v>
      </c>
      <c r="BC162" s="239">
        <f t="shared" si="903"/>
        <v>0</v>
      </c>
      <c r="BD162" s="238">
        <f>AZ162-DE162-FA162-GW162-IT162-KR162-MX162-OT162-QP162-SL162-UH162</f>
        <v>0</v>
      </c>
      <c r="BE162" s="240"/>
      <c r="BF162" s="241">
        <f t="shared" si="898"/>
        <v>0</v>
      </c>
      <c r="BG162" s="241">
        <f t="shared" si="1080"/>
        <v>0</v>
      </c>
      <c r="BH162" s="242"/>
      <c r="BI162" s="242"/>
      <c r="BJ162" s="241"/>
      <c r="BK162" s="344"/>
      <c r="BL162" s="251">
        <f>DI162+FE162+HB162+IX162+LF162+NB162+OX162+QT162+SP162</f>
        <v>0</v>
      </c>
      <c r="BM162" s="344"/>
      <c r="BN162" s="344"/>
      <c r="BO162" s="238">
        <f t="shared" si="1043"/>
        <v>0</v>
      </c>
      <c r="BP162" s="304">
        <f t="shared" si="1081"/>
        <v>0</v>
      </c>
      <c r="BQ162" s="236"/>
      <c r="BR162" s="236"/>
      <c r="BS162" s="236"/>
      <c r="BT162" s="241">
        <f t="shared" si="1082"/>
        <v>0</v>
      </c>
      <c r="BU162" s="344"/>
      <c r="BV162" s="344"/>
      <c r="BW162" s="344"/>
      <c r="BX162" s="238">
        <f t="shared" si="922"/>
        <v>0</v>
      </c>
      <c r="BY162" s="344"/>
      <c r="BZ162" s="344"/>
      <c r="CA162" s="344"/>
      <c r="CB162" s="238">
        <f t="shared" si="923"/>
        <v>0</v>
      </c>
      <c r="CC162" s="344"/>
      <c r="CD162" s="344"/>
      <c r="CE162" s="344"/>
      <c r="CF162" s="345"/>
      <c r="CG162" s="344"/>
      <c r="CH162" s="344"/>
      <c r="CI162" s="344"/>
      <c r="CJ162" s="251">
        <f>SUM(CG162:CI162)</f>
        <v>0</v>
      </c>
      <c r="CK162" s="238">
        <f t="shared" ref="CK162:CK174" si="1141">SUM(CJ162,CF162,CB162,BX162)</f>
        <v>0</v>
      </c>
      <c r="CL162" s="344"/>
      <c r="CM162" s="344"/>
      <c r="CN162" s="344"/>
      <c r="CO162" s="238">
        <f t="shared" si="1044"/>
        <v>0</v>
      </c>
      <c r="CP162" s="344"/>
      <c r="CQ162" s="344"/>
      <c r="CR162" s="344"/>
      <c r="CS162" s="238">
        <f t="shared" si="1045"/>
        <v>0</v>
      </c>
      <c r="CT162" s="344"/>
      <c r="CU162" s="344"/>
      <c r="CV162" s="344"/>
      <c r="CW162" s="345"/>
      <c r="CX162" s="344"/>
      <c r="CY162" s="344"/>
      <c r="CZ162" s="344"/>
      <c r="DA162" s="251"/>
      <c r="DB162" s="238">
        <f t="shared" ref="DB162:DB174" si="1142">SUM(DA162,CW162,CS162,CO162)</f>
        <v>0</v>
      </c>
      <c r="DC162" s="236"/>
      <c r="DD162" s="251">
        <f t="shared" si="1046"/>
        <v>0</v>
      </c>
      <c r="DE162" s="236"/>
      <c r="DF162" s="242"/>
      <c r="DG162" s="244"/>
      <c r="DH162" s="244"/>
      <c r="DI162" s="343"/>
      <c r="DJ162" s="343"/>
      <c r="DK162" s="250">
        <f t="shared" si="1047"/>
        <v>0</v>
      </c>
      <c r="DL162" s="250">
        <f>DK162</f>
        <v>0</v>
      </c>
      <c r="DM162" s="343"/>
      <c r="DN162" s="343"/>
      <c r="DO162" s="343"/>
      <c r="DP162" s="238">
        <f t="shared" si="1118"/>
        <v>0</v>
      </c>
      <c r="DQ162" s="343"/>
      <c r="DR162" s="343"/>
      <c r="DS162" s="343"/>
      <c r="DT162" s="238">
        <f t="shared" si="1048"/>
        <v>0</v>
      </c>
      <c r="DU162" s="343"/>
      <c r="DV162" s="343"/>
      <c r="DW162" s="343"/>
      <c r="DX162" s="238">
        <f t="shared" si="1049"/>
        <v>0</v>
      </c>
      <c r="DY162" s="343"/>
      <c r="DZ162" s="343"/>
      <c r="EA162" s="343"/>
      <c r="EB162" s="345"/>
      <c r="EC162" s="343"/>
      <c r="ED162" s="343"/>
      <c r="EE162" s="343"/>
      <c r="EF162" s="265">
        <f>SUM(EC162:EE162)</f>
        <v>0</v>
      </c>
      <c r="EG162" s="259">
        <f>SUM(EF162,EB162,DX162,DT162)</f>
        <v>0</v>
      </c>
      <c r="EH162" s="343"/>
      <c r="EI162" s="343"/>
      <c r="EJ162" s="343"/>
      <c r="EK162" s="343"/>
      <c r="EL162" s="343"/>
      <c r="EM162" s="343"/>
      <c r="EN162" s="343"/>
      <c r="EO162" s="343"/>
      <c r="EP162" s="343"/>
      <c r="EQ162" s="343"/>
      <c r="ER162" s="343"/>
      <c r="ES162" s="362"/>
      <c r="ET162" s="362"/>
      <c r="EU162" s="362"/>
      <c r="EV162" s="343"/>
      <c r="EW162" s="265">
        <f>SUM(ET162:EV162)</f>
        <v>0</v>
      </c>
      <c r="EX162" s="260">
        <f>SUM(EW162,ES162,EO162,EK162)</f>
        <v>0</v>
      </c>
      <c r="EY162" s="362"/>
      <c r="EZ162" s="250">
        <f t="shared" si="1050"/>
        <v>0</v>
      </c>
      <c r="FA162" s="362"/>
      <c r="FB162" s="242"/>
      <c r="FC162" s="246">
        <f t="shared" si="997"/>
        <v>0</v>
      </c>
      <c r="FD162" s="244"/>
      <c r="FE162" s="343"/>
      <c r="FF162" s="343"/>
      <c r="FG162" s="343">
        <f>SUM(FF162)</f>
        <v>0</v>
      </c>
      <c r="FH162" s="250">
        <f t="shared" si="1119"/>
        <v>0</v>
      </c>
      <c r="FI162" s="250"/>
      <c r="FJ162" s="250"/>
      <c r="FK162" s="250"/>
      <c r="FL162" s="238">
        <f t="shared" si="1120"/>
        <v>0</v>
      </c>
      <c r="FM162" s="343"/>
      <c r="FN162" s="343"/>
      <c r="FO162" s="343"/>
      <c r="FP162" s="238">
        <f t="shared" si="1051"/>
        <v>0</v>
      </c>
      <c r="FQ162" s="343"/>
      <c r="FR162" s="343"/>
      <c r="FS162" s="343"/>
      <c r="FT162" s="238">
        <f t="shared" si="1052"/>
        <v>0</v>
      </c>
      <c r="FU162" s="343"/>
      <c r="FV162" s="343"/>
      <c r="FW162" s="343"/>
      <c r="FX162" s="345"/>
      <c r="FY162" s="343"/>
      <c r="FZ162" s="343"/>
      <c r="GA162" s="343"/>
      <c r="GB162" s="265">
        <f>SUM(FY162:GA162)</f>
        <v>0</v>
      </c>
      <c r="GC162" s="259">
        <f>SUM(GB162,FX162,FT162,FP162)</f>
        <v>0</v>
      </c>
      <c r="GD162" s="343"/>
      <c r="GE162" s="343"/>
      <c r="GF162" s="343"/>
      <c r="GG162" s="343"/>
      <c r="GH162" s="343"/>
      <c r="GI162" s="343"/>
      <c r="GJ162" s="343"/>
      <c r="GK162" s="343"/>
      <c r="GL162" s="343"/>
      <c r="GM162" s="343"/>
      <c r="GN162" s="343"/>
      <c r="GO162" s="362"/>
      <c r="GP162" s="362"/>
      <c r="GQ162" s="362"/>
      <c r="GR162" s="343"/>
      <c r="GS162" s="265">
        <f>SUM(GP162:GR162)</f>
        <v>0</v>
      </c>
      <c r="GT162" s="259">
        <f>SUM(GS162,GO162,GK162,GG162)</f>
        <v>0</v>
      </c>
      <c r="GU162" s="362"/>
      <c r="GV162" s="250">
        <f t="shared" si="1053"/>
        <v>0</v>
      </c>
      <c r="GW162" s="362"/>
      <c r="GX162" s="242"/>
      <c r="GY162" s="246">
        <f t="shared" si="998"/>
        <v>0</v>
      </c>
      <c r="GZ162" s="244"/>
      <c r="HA162" s="244"/>
      <c r="HB162" s="343"/>
      <c r="HC162" s="343"/>
      <c r="HD162" s="250">
        <f t="shared" si="1121"/>
        <v>0</v>
      </c>
      <c r="HE162" s="250">
        <f t="shared" si="1122"/>
        <v>0</v>
      </c>
      <c r="HF162" s="343"/>
      <c r="HG162" s="343"/>
      <c r="HH162" s="238"/>
      <c r="HI162" s="238">
        <f t="shared" si="1123"/>
        <v>0</v>
      </c>
      <c r="HJ162" s="343"/>
      <c r="HK162" s="343"/>
      <c r="HL162" s="343"/>
      <c r="HM162" s="238">
        <f t="shared" si="1054"/>
        <v>0</v>
      </c>
      <c r="HN162" s="343"/>
      <c r="HO162" s="343"/>
      <c r="HP162" s="343"/>
      <c r="HQ162" s="238">
        <f t="shared" si="1055"/>
        <v>0</v>
      </c>
      <c r="HR162" s="343"/>
      <c r="HS162" s="343"/>
      <c r="HT162" s="343"/>
      <c r="HU162" s="345"/>
      <c r="HV162" s="343"/>
      <c r="HW162" s="343"/>
      <c r="HX162" s="343"/>
      <c r="HY162" s="265">
        <f>SUM(HV162:HX162)</f>
        <v>0</v>
      </c>
      <c r="HZ162" s="259">
        <f>SUM(HY162,HU162,HQ162,HM162)</f>
        <v>0</v>
      </c>
      <c r="IA162" s="343"/>
      <c r="IB162" s="343"/>
      <c r="IC162" s="343"/>
      <c r="ID162" s="343"/>
      <c r="IE162" s="343"/>
      <c r="IF162" s="343"/>
      <c r="IG162" s="343"/>
      <c r="IH162" s="343"/>
      <c r="II162" s="343"/>
      <c r="IJ162" s="343"/>
      <c r="IK162" s="343"/>
      <c r="IL162" s="362"/>
      <c r="IM162" s="362"/>
      <c r="IN162" s="362"/>
      <c r="IO162" s="343"/>
      <c r="IP162" s="265">
        <f>SUM(IM162:IO162)</f>
        <v>0</v>
      </c>
      <c r="IQ162" s="259">
        <f>SUM(IP162,IL162,IH162,ID162)</f>
        <v>0</v>
      </c>
      <c r="IR162" s="362"/>
      <c r="IS162" s="250">
        <f t="shared" si="1093"/>
        <v>0</v>
      </c>
      <c r="IT162" s="362"/>
      <c r="IU162" s="242"/>
      <c r="IV162" s="246">
        <f t="shared" si="510"/>
        <v>0</v>
      </c>
      <c r="IW162" s="244"/>
      <c r="IX162" s="346"/>
      <c r="IY162" s="346"/>
      <c r="IZ162" s="254">
        <f t="shared" si="1124"/>
        <v>0</v>
      </c>
      <c r="JA162" s="254">
        <f>SUM(JA163:JA170)</f>
        <v>0</v>
      </c>
      <c r="JB162" s="254"/>
      <c r="JC162" s="254"/>
      <c r="JD162" s="254"/>
      <c r="JE162" s="247">
        <f>SUM(JE163:JE170)</f>
        <v>0</v>
      </c>
      <c r="JF162" s="346"/>
      <c r="JG162" s="346"/>
      <c r="JH162" s="346"/>
      <c r="JI162" s="247">
        <f t="shared" si="1056"/>
        <v>0</v>
      </c>
      <c r="JJ162" s="346"/>
      <c r="JK162" s="346"/>
      <c r="JL162" s="346"/>
      <c r="JM162" s="247">
        <f t="shared" si="1057"/>
        <v>0</v>
      </c>
      <c r="JN162" s="346"/>
      <c r="JO162" s="346"/>
      <c r="JP162" s="346"/>
      <c r="JQ162" s="347"/>
      <c r="JR162" s="346"/>
      <c r="JS162" s="346"/>
      <c r="JT162" s="254"/>
      <c r="JU162" s="254">
        <f>SUM(JR162:JT162)</f>
        <v>0</v>
      </c>
      <c r="JV162" s="366">
        <f>SUM(JU162,JQ162,JM162,JI162)</f>
        <v>0</v>
      </c>
      <c r="JW162" s="563"/>
      <c r="JX162" s="592"/>
      <c r="JY162" s="593"/>
      <c r="JZ162" s="576"/>
      <c r="KA162" s="346"/>
      <c r="KB162" s="346"/>
      <c r="KC162" s="346"/>
      <c r="KD162" s="346"/>
      <c r="KE162" s="346"/>
      <c r="KF162" s="346"/>
      <c r="KG162" s="346"/>
      <c r="KH162" s="346"/>
      <c r="KI162" s="346"/>
      <c r="KJ162" s="346"/>
      <c r="KK162" s="346"/>
      <c r="KL162" s="346"/>
      <c r="KM162" s="254"/>
      <c r="KN162" s="254">
        <f>SUM(KK162:KM162)</f>
        <v>0</v>
      </c>
      <c r="KO162" s="262">
        <f>SUM(KN162,KJ162,KF162,KB162)</f>
        <v>0</v>
      </c>
      <c r="KP162" s="346"/>
      <c r="KQ162" s="254">
        <f>JE162-JV162</f>
        <v>0</v>
      </c>
      <c r="KR162" s="346"/>
      <c r="KS162" s="348"/>
      <c r="KT162" s="211">
        <f>JV162-KO162</f>
        <v>0</v>
      </c>
      <c r="KU162" s="211"/>
      <c r="KV162" s="211"/>
      <c r="KW162" s="211"/>
      <c r="KX162" s="211"/>
      <c r="KY162" s="211"/>
      <c r="KZ162" s="211"/>
      <c r="LA162" s="211"/>
      <c r="LB162" s="211"/>
      <c r="LC162" s="211"/>
      <c r="LD162" s="211"/>
      <c r="LF162" s="109"/>
      <c r="LG162" s="109"/>
      <c r="LH162" s="194">
        <f t="shared" si="1128"/>
        <v>0</v>
      </c>
      <c r="LI162" s="193">
        <f t="shared" si="1129"/>
        <v>0</v>
      </c>
      <c r="LJ162" s="193"/>
      <c r="LK162" s="193"/>
      <c r="LL162" s="193"/>
      <c r="LM162" s="194">
        <f t="shared" si="1130"/>
        <v>0</v>
      </c>
      <c r="LN162" s="109"/>
      <c r="LO162" s="109"/>
      <c r="LP162" s="109"/>
      <c r="LQ162" s="194">
        <f t="shared" si="1058"/>
        <v>0</v>
      </c>
      <c r="LR162" s="109"/>
      <c r="LS162" s="109"/>
      <c r="LT162" s="109"/>
      <c r="LU162" s="194">
        <f t="shared" si="1059"/>
        <v>0</v>
      </c>
      <c r="LV162" s="109"/>
      <c r="LW162" s="109"/>
      <c r="LX162" s="109"/>
      <c r="LY162" s="139"/>
      <c r="LZ162" s="109"/>
      <c r="MA162" s="109"/>
      <c r="MB162" s="109"/>
      <c r="MC162" s="123">
        <f>SUM(LZ162:MB162)</f>
        <v>0</v>
      </c>
      <c r="MD162" s="121">
        <f>SUM(MC162,LY162,LU162,LQ162)</f>
        <v>0</v>
      </c>
      <c r="ME162" s="109"/>
      <c r="MF162" s="109"/>
      <c r="MG162" s="109"/>
      <c r="MH162" s="194">
        <f t="shared" si="1060"/>
        <v>0</v>
      </c>
      <c r="MI162" s="109"/>
      <c r="MJ162" s="109"/>
      <c r="MK162" s="109"/>
      <c r="ML162" s="194">
        <f t="shared" si="1061"/>
        <v>0</v>
      </c>
      <c r="MM162" s="109"/>
      <c r="MN162" s="109"/>
      <c r="MO162" s="109"/>
      <c r="MP162" s="139"/>
      <c r="MQ162" s="109"/>
      <c r="MR162" s="109"/>
      <c r="MS162" s="109"/>
      <c r="MT162" s="123">
        <f>SUM(MQ162:MS162)</f>
        <v>0</v>
      </c>
      <c r="MU162" s="121">
        <f>SUM(MT162,MP162,ML162,MH162)</f>
        <v>0</v>
      </c>
      <c r="MV162" s="102"/>
      <c r="MW162" s="193">
        <f t="shared" si="1062"/>
        <v>0</v>
      </c>
      <c r="MX162" s="102"/>
      <c r="MY162" s="138"/>
      <c r="MZ162" s="115">
        <f t="shared" si="999"/>
        <v>0</v>
      </c>
      <c r="NB162" s="109"/>
      <c r="NC162" s="109"/>
      <c r="ND162" s="109">
        <f>SUM(NC162)</f>
        <v>0</v>
      </c>
      <c r="NE162" s="109">
        <f>ND162</f>
        <v>0</v>
      </c>
      <c r="NF162" s="109"/>
      <c r="NG162" s="109"/>
      <c r="NH162" s="109"/>
      <c r="NI162" s="193">
        <f>SUM(NE162:NH162)</f>
        <v>0</v>
      </c>
      <c r="NJ162" s="109"/>
      <c r="NK162" s="109"/>
      <c r="NL162" s="109"/>
      <c r="NM162" s="194">
        <f t="shared" si="1063"/>
        <v>0</v>
      </c>
      <c r="NN162" s="109"/>
      <c r="NO162" s="109"/>
      <c r="NP162" s="109"/>
      <c r="NQ162" s="194">
        <f t="shared" si="1064"/>
        <v>0</v>
      </c>
      <c r="NR162" s="109"/>
      <c r="NS162" s="109"/>
      <c r="NT162" s="109"/>
      <c r="NU162" s="139"/>
      <c r="NV162" s="109"/>
      <c r="NW162" s="109"/>
      <c r="NX162" s="109"/>
      <c r="NY162" s="193">
        <f>SUM(NV162:NX162)</f>
        <v>0</v>
      </c>
      <c r="NZ162" s="121">
        <f>SUM(NY162,NU162,NQ162,NM162)</f>
        <v>0</v>
      </c>
      <c r="OA162" s="109"/>
      <c r="OB162" s="109"/>
      <c r="OC162" s="109"/>
      <c r="OD162" s="109"/>
      <c r="OE162" s="109"/>
      <c r="OF162" s="109"/>
      <c r="OG162" s="109"/>
      <c r="OH162" s="109"/>
      <c r="OI162" s="109"/>
      <c r="OJ162" s="109"/>
      <c r="OK162" s="109"/>
      <c r="OL162" s="102"/>
      <c r="OM162" s="102"/>
      <c r="ON162" s="102"/>
      <c r="OO162" s="109"/>
      <c r="OP162" s="193">
        <f t="shared" si="1131"/>
        <v>0</v>
      </c>
      <c r="OQ162" s="122">
        <f t="shared" si="1132"/>
        <v>0</v>
      </c>
      <c r="OR162" s="102"/>
      <c r="OS162" s="193">
        <f t="shared" si="1065"/>
        <v>0</v>
      </c>
      <c r="OT162" s="102"/>
      <c r="OU162" s="138"/>
      <c r="OV162" s="115">
        <f t="shared" si="515"/>
        <v>0</v>
      </c>
      <c r="OX162" s="109"/>
      <c r="OY162" s="109"/>
      <c r="OZ162" s="193">
        <f t="shared" ref="OZ162:OZ173" si="1143">SUM(OY162)</f>
        <v>0</v>
      </c>
      <c r="PA162" s="109">
        <f>OZ162</f>
        <v>0</v>
      </c>
      <c r="PB162" s="109"/>
      <c r="PC162" s="109"/>
      <c r="PD162" s="109"/>
      <c r="PE162" s="194">
        <f t="shared" si="1133"/>
        <v>0</v>
      </c>
      <c r="PF162" s="109"/>
      <c r="PG162" s="109"/>
      <c r="PH162" s="109"/>
      <c r="PI162" s="194">
        <f t="shared" si="1066"/>
        <v>0</v>
      </c>
      <c r="PJ162" s="109"/>
      <c r="PK162" s="109"/>
      <c r="PL162" s="109"/>
      <c r="PM162" s="194">
        <f t="shared" si="1067"/>
        <v>0</v>
      </c>
      <c r="PN162" s="109"/>
      <c r="PO162" s="109"/>
      <c r="PP162" s="109"/>
      <c r="PQ162" s="139"/>
      <c r="PR162" s="109"/>
      <c r="PS162" s="109"/>
      <c r="PT162" s="109"/>
      <c r="PU162" s="123">
        <f t="shared" si="1105"/>
        <v>0</v>
      </c>
      <c r="PV162" s="121">
        <f t="shared" si="1106"/>
        <v>0</v>
      </c>
      <c r="PW162" s="109"/>
      <c r="PX162" s="109"/>
      <c r="PY162" s="109"/>
      <c r="PZ162" s="109"/>
      <c r="QA162" s="109"/>
      <c r="QB162" s="109"/>
      <c r="QC162" s="109"/>
      <c r="QD162" s="109"/>
      <c r="QE162" s="109"/>
      <c r="QF162" s="109"/>
      <c r="QG162" s="109"/>
      <c r="QH162" s="102"/>
      <c r="QI162" s="102"/>
      <c r="QJ162" s="102"/>
      <c r="QK162" s="109"/>
      <c r="QL162" s="123">
        <f t="shared" si="1108"/>
        <v>0</v>
      </c>
      <c r="QM162" s="122">
        <f t="shared" si="1109"/>
        <v>0</v>
      </c>
      <c r="QN162" s="102"/>
      <c r="QO162" s="193">
        <f t="shared" si="1068"/>
        <v>0</v>
      </c>
      <c r="QP162" s="102"/>
      <c r="QQ162" s="138"/>
      <c r="QR162" s="115">
        <f t="shared" si="1000"/>
        <v>0</v>
      </c>
      <c r="QT162" s="109"/>
      <c r="QU162" s="109"/>
      <c r="QV162" s="109">
        <f t="shared" ref="QV162:QV172" si="1144">SUM(QU162)</f>
        <v>0</v>
      </c>
      <c r="QW162" s="109">
        <f>QV162</f>
        <v>0</v>
      </c>
      <c r="QX162" s="109"/>
      <c r="QY162" s="109"/>
      <c r="QZ162" s="109"/>
      <c r="RA162" s="194">
        <f t="shared" ref="RA162:RA172" si="1145">SUM(QW162:QZ162)</f>
        <v>0</v>
      </c>
      <c r="RB162" s="109"/>
      <c r="RC162" s="109"/>
      <c r="RD162" s="109"/>
      <c r="RE162" s="194">
        <f t="shared" si="1069"/>
        <v>0</v>
      </c>
      <c r="RF162" s="109"/>
      <c r="RG162" s="109"/>
      <c r="RH162" s="109"/>
      <c r="RI162" s="194">
        <f t="shared" si="1070"/>
        <v>0</v>
      </c>
      <c r="RJ162" s="109"/>
      <c r="RK162" s="109"/>
      <c r="RL162" s="109"/>
      <c r="RM162" s="139"/>
      <c r="RN162" s="109"/>
      <c r="RO162" s="109"/>
      <c r="RP162" s="109"/>
      <c r="RQ162" s="123">
        <f t="shared" si="1134"/>
        <v>0</v>
      </c>
      <c r="RR162" s="121">
        <f t="shared" si="1135"/>
        <v>0</v>
      </c>
      <c r="RS162" s="109"/>
      <c r="RT162" s="109"/>
      <c r="RU162" s="109"/>
      <c r="RV162" s="109"/>
      <c r="RW162" s="109"/>
      <c r="RX162" s="109"/>
      <c r="RY162" s="109"/>
      <c r="RZ162" s="109"/>
      <c r="SA162" s="109"/>
      <c r="SB162" s="109"/>
      <c r="SC162" s="109"/>
      <c r="SD162" s="102"/>
      <c r="SE162" s="102"/>
      <c r="SF162" s="102"/>
      <c r="SG162" s="109"/>
      <c r="SH162" s="109">
        <f t="shared" ref="SH162:SH173" si="1146">SUM(SG162)</f>
        <v>0</v>
      </c>
      <c r="SI162" s="122">
        <f t="shared" ref="SI162:SI172" si="1147">SUM(SH162,SD162,RZ162,RV162)</f>
        <v>0</v>
      </c>
      <c r="SJ162" s="102"/>
      <c r="SK162" s="193">
        <f t="shared" si="1071"/>
        <v>0</v>
      </c>
      <c r="SL162" s="102"/>
      <c r="SM162" s="138"/>
      <c r="SN162" s="115">
        <f t="shared" si="1001"/>
        <v>0</v>
      </c>
      <c r="SP162" s="109"/>
      <c r="SQ162" s="109"/>
      <c r="SR162" s="194">
        <f t="shared" si="1136"/>
        <v>0</v>
      </c>
      <c r="SS162" s="193">
        <f t="shared" si="1137"/>
        <v>0</v>
      </c>
      <c r="ST162" s="193"/>
      <c r="SU162" s="193"/>
      <c r="SV162" s="193"/>
      <c r="SW162" s="194">
        <f t="shared" si="1138"/>
        <v>0</v>
      </c>
      <c r="SX162" s="109"/>
      <c r="SY162" s="109"/>
      <c r="SZ162" s="109"/>
      <c r="TA162" s="194">
        <f t="shared" si="1072"/>
        <v>0</v>
      </c>
      <c r="TB162" s="109"/>
      <c r="TC162" s="109"/>
      <c r="TD162" s="109"/>
      <c r="TE162" s="194">
        <f t="shared" si="1073"/>
        <v>0</v>
      </c>
      <c r="TF162" s="109"/>
      <c r="TG162" s="109"/>
      <c r="TH162" s="109"/>
      <c r="TI162" s="139"/>
      <c r="TJ162" s="109"/>
      <c r="TK162" s="109"/>
      <c r="TL162" s="109"/>
      <c r="TM162" s="193">
        <f t="shared" si="1139"/>
        <v>0</v>
      </c>
      <c r="TN162" s="121">
        <f t="shared" si="1140"/>
        <v>0</v>
      </c>
      <c r="TO162" s="109"/>
      <c r="TP162" s="109"/>
      <c r="TQ162" s="109"/>
      <c r="TR162" s="109"/>
      <c r="TS162" s="109"/>
      <c r="TT162" s="109"/>
      <c r="TU162" s="109"/>
      <c r="TV162" s="109"/>
      <c r="TW162" s="109"/>
      <c r="TX162" s="109"/>
      <c r="TY162" s="109"/>
      <c r="TZ162" s="102"/>
      <c r="UA162" s="102"/>
      <c r="UB162" s="102"/>
      <c r="UC162" s="109"/>
      <c r="UD162" s="193">
        <f>SUM(UA162:UC162)</f>
        <v>0</v>
      </c>
      <c r="UE162" s="122">
        <f>SUM(UD162,TZ162,TV162,TR162)</f>
        <v>0</v>
      </c>
      <c r="UF162" s="102"/>
      <c r="UG162" s="193">
        <f t="shared" si="1074"/>
        <v>0</v>
      </c>
      <c r="UH162" s="102"/>
      <c r="UI162" s="138"/>
      <c r="UJ162" s="138"/>
      <c r="UK162" s="115">
        <f t="shared" si="1002"/>
        <v>0</v>
      </c>
      <c r="UL162" s="115">
        <f>CK162+EG162+GC162+HZ162+JV162+MD162+NZ162+PV162+RR162+TN162</f>
        <v>0</v>
      </c>
      <c r="UM162" s="115">
        <f>UL162-AF162</f>
        <v>0</v>
      </c>
      <c r="UN162" s="115">
        <f>DB162+EX162+GT162+IQ162+KO162+MU162+OQ162+QM162+SI162+UE162</f>
        <v>0</v>
      </c>
      <c r="UO162" s="115">
        <f>UN162-AW162</f>
        <v>0</v>
      </c>
      <c r="UP162" s="115"/>
      <c r="UQ162" s="115"/>
      <c r="UR162" s="115">
        <f>BU162+DQ162+FM162+HJ162+JF162+LN162+NJ162+PF162+RB162+SX162</f>
        <v>0</v>
      </c>
      <c r="US162" s="115">
        <f>UR162-P162</f>
        <v>0</v>
      </c>
      <c r="UT162" s="115"/>
      <c r="UU162" s="115"/>
      <c r="UV162" s="115"/>
      <c r="UW162" s="115"/>
      <c r="UX162" s="115"/>
      <c r="UY162" s="115">
        <f>675000-VC162</f>
        <v>675000</v>
      </c>
      <c r="UZ162" s="115"/>
      <c r="VA162" s="115">
        <f>H162-VB162</f>
        <v>0</v>
      </c>
      <c r="VB162" s="193">
        <f>BM162+DI162+FE162+HB162+IX162+LF162+NB162+OX162+QT162+SP162</f>
        <v>0</v>
      </c>
      <c r="VC162" s="193">
        <f>BN162+DJ162+FF162+HC162+IY162+LG162+NC162+OY162+QU162+SQ162</f>
        <v>0</v>
      </c>
      <c r="VD162" s="194">
        <f t="shared" si="1075"/>
        <v>0</v>
      </c>
      <c r="VE162" s="193">
        <f t="shared" si="1076"/>
        <v>0</v>
      </c>
      <c r="VF162" s="193"/>
      <c r="VG162" s="193"/>
      <c r="VH162" s="193"/>
      <c r="VI162" s="194">
        <f t="shared" si="1077"/>
        <v>0</v>
      </c>
      <c r="VJ162" s="109"/>
      <c r="VK162" s="109"/>
      <c r="VL162" s="109"/>
      <c r="VM162" s="194">
        <f t="shared" si="1078"/>
        <v>0</v>
      </c>
      <c r="VN162" s="109"/>
      <c r="VO162" s="109"/>
      <c r="VP162" s="109"/>
      <c r="VQ162" s="194">
        <f t="shared" si="1079"/>
        <v>0</v>
      </c>
      <c r="VR162" s="109"/>
      <c r="VS162" s="109"/>
      <c r="VT162" s="109"/>
      <c r="VU162" s="139"/>
      <c r="VV162" s="109"/>
      <c r="VW162" s="109"/>
      <c r="VX162" s="109"/>
      <c r="VY162" s="109"/>
      <c r="VZ162" s="110"/>
      <c r="WA162" s="109"/>
      <c r="WB162" s="109"/>
      <c r="WC162" s="109"/>
      <c r="WD162" s="109"/>
      <c r="WE162" s="109"/>
      <c r="WF162" s="109"/>
      <c r="WG162" s="109"/>
      <c r="WH162" s="109"/>
      <c r="WI162" s="109"/>
      <c r="WJ162" s="109"/>
      <c r="WK162" s="109"/>
      <c r="WL162" s="102"/>
      <c r="WM162" s="102"/>
      <c r="WN162" s="102"/>
      <c r="WO162" s="102"/>
      <c r="WP162" s="102"/>
      <c r="WQ162" s="148"/>
      <c r="WR162" s="151"/>
      <c r="WS162" s="151"/>
      <c r="WT162" s="102"/>
      <c r="WU162" s="138"/>
      <c r="WV162" s="115">
        <f t="shared" si="526"/>
        <v>0</v>
      </c>
      <c r="WY162" s="115">
        <f>VI162-BT162-DP162-FL162-HI162-JE162-LM162-NI162-PE162-RA162-SW162</f>
        <v>0</v>
      </c>
      <c r="WZ162" s="115">
        <f>VD162-BO162-DK162-FG162-HD162-IZ162-LH162-ND162-OZ162-QV162-SR162</f>
        <v>0</v>
      </c>
    </row>
    <row r="163" spans="1:624" s="116" customFormat="1" ht="12.75" hidden="1" customHeight="1" x14ac:dyDescent="0.25">
      <c r="A163" s="451"/>
      <c r="B163" s="447" t="s">
        <v>314</v>
      </c>
      <c r="C163" s="416"/>
      <c r="D163" s="416"/>
      <c r="E163" s="416"/>
      <c r="F163" s="257"/>
      <c r="G163" s="381"/>
      <c r="H163" s="250"/>
      <c r="I163" s="250"/>
      <c r="J163" s="238"/>
      <c r="K163" s="250"/>
      <c r="L163" s="343"/>
      <c r="M163" s="343"/>
      <c r="N163" s="343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0"/>
      <c r="AL163" s="250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39"/>
      <c r="BC163" s="239"/>
      <c r="BD163" s="238"/>
      <c r="BE163" s="240"/>
      <c r="BF163" s="241"/>
      <c r="BG163" s="241"/>
      <c r="BH163" s="242"/>
      <c r="BI163" s="242"/>
      <c r="BJ163" s="241"/>
      <c r="BK163" s="344"/>
      <c r="BL163" s="251"/>
      <c r="BM163" s="344"/>
      <c r="BN163" s="344"/>
      <c r="BO163" s="238"/>
      <c r="BP163" s="304"/>
      <c r="BQ163" s="236"/>
      <c r="BR163" s="236"/>
      <c r="BS163" s="236"/>
      <c r="BT163" s="241"/>
      <c r="BU163" s="344"/>
      <c r="BV163" s="344"/>
      <c r="BW163" s="344"/>
      <c r="BX163" s="238"/>
      <c r="BY163" s="344"/>
      <c r="BZ163" s="344"/>
      <c r="CA163" s="344"/>
      <c r="CB163" s="238"/>
      <c r="CC163" s="344"/>
      <c r="CD163" s="344"/>
      <c r="CE163" s="344"/>
      <c r="CF163" s="345"/>
      <c r="CG163" s="344"/>
      <c r="CH163" s="344"/>
      <c r="CI163" s="344"/>
      <c r="CJ163" s="251"/>
      <c r="CK163" s="238"/>
      <c r="CL163" s="344"/>
      <c r="CM163" s="344"/>
      <c r="CN163" s="344"/>
      <c r="CO163" s="238"/>
      <c r="CP163" s="344"/>
      <c r="CQ163" s="344"/>
      <c r="CR163" s="344"/>
      <c r="CS163" s="238"/>
      <c r="CT163" s="344"/>
      <c r="CU163" s="344"/>
      <c r="CV163" s="344"/>
      <c r="CW163" s="345"/>
      <c r="CX163" s="344"/>
      <c r="CY163" s="344"/>
      <c r="CZ163" s="344"/>
      <c r="DA163" s="251"/>
      <c r="DB163" s="238"/>
      <c r="DC163" s="236"/>
      <c r="DD163" s="251"/>
      <c r="DE163" s="236"/>
      <c r="DF163" s="242"/>
      <c r="DG163" s="244"/>
      <c r="DH163" s="244"/>
      <c r="DI163" s="343"/>
      <c r="DJ163" s="343"/>
      <c r="DK163" s="250"/>
      <c r="DL163" s="250"/>
      <c r="DM163" s="343"/>
      <c r="DN163" s="343"/>
      <c r="DO163" s="343"/>
      <c r="DP163" s="238"/>
      <c r="DQ163" s="343"/>
      <c r="DR163" s="343"/>
      <c r="DS163" s="343"/>
      <c r="DT163" s="238"/>
      <c r="DU163" s="343"/>
      <c r="DV163" s="343"/>
      <c r="DW163" s="343"/>
      <c r="DX163" s="238"/>
      <c r="DY163" s="343"/>
      <c r="DZ163" s="343"/>
      <c r="EA163" s="343"/>
      <c r="EB163" s="345"/>
      <c r="EC163" s="343"/>
      <c r="ED163" s="343"/>
      <c r="EE163" s="343"/>
      <c r="EF163" s="265"/>
      <c r="EG163" s="259"/>
      <c r="EH163" s="343"/>
      <c r="EI163" s="343"/>
      <c r="EJ163" s="343"/>
      <c r="EK163" s="343"/>
      <c r="EL163" s="343"/>
      <c r="EM163" s="343"/>
      <c r="EN163" s="343"/>
      <c r="EO163" s="343"/>
      <c r="EP163" s="343"/>
      <c r="EQ163" s="343"/>
      <c r="ER163" s="343"/>
      <c r="ES163" s="362"/>
      <c r="ET163" s="362"/>
      <c r="EU163" s="362"/>
      <c r="EV163" s="343"/>
      <c r="EW163" s="265"/>
      <c r="EX163" s="260"/>
      <c r="EY163" s="362"/>
      <c r="EZ163" s="250"/>
      <c r="FA163" s="362"/>
      <c r="FB163" s="242"/>
      <c r="FC163" s="246"/>
      <c r="FD163" s="244"/>
      <c r="FE163" s="343"/>
      <c r="FF163" s="343"/>
      <c r="FG163" s="343"/>
      <c r="FH163" s="250"/>
      <c r="FI163" s="250"/>
      <c r="FJ163" s="250"/>
      <c r="FK163" s="250"/>
      <c r="FL163" s="238"/>
      <c r="FM163" s="343"/>
      <c r="FN163" s="343"/>
      <c r="FO163" s="343"/>
      <c r="FP163" s="238"/>
      <c r="FQ163" s="343"/>
      <c r="FR163" s="343"/>
      <c r="FS163" s="343"/>
      <c r="FT163" s="238"/>
      <c r="FU163" s="343"/>
      <c r="FV163" s="343"/>
      <c r="FW163" s="343"/>
      <c r="FX163" s="345"/>
      <c r="FY163" s="343"/>
      <c r="FZ163" s="343"/>
      <c r="GA163" s="343"/>
      <c r="GB163" s="265"/>
      <c r="GC163" s="259"/>
      <c r="GD163" s="343"/>
      <c r="GE163" s="343"/>
      <c r="GF163" s="343"/>
      <c r="GG163" s="343"/>
      <c r="GH163" s="343"/>
      <c r="GI163" s="343"/>
      <c r="GJ163" s="343"/>
      <c r="GK163" s="343"/>
      <c r="GL163" s="343"/>
      <c r="GM163" s="343"/>
      <c r="GN163" s="343"/>
      <c r="GO163" s="362"/>
      <c r="GP163" s="362"/>
      <c r="GQ163" s="362"/>
      <c r="GR163" s="343"/>
      <c r="GS163" s="265"/>
      <c r="GT163" s="259"/>
      <c r="GU163" s="362"/>
      <c r="GV163" s="250"/>
      <c r="GW163" s="362"/>
      <c r="GX163" s="242"/>
      <c r="GY163" s="246"/>
      <c r="GZ163" s="244"/>
      <c r="HA163" s="244"/>
      <c r="HB163" s="343"/>
      <c r="HC163" s="343"/>
      <c r="HD163" s="250"/>
      <c r="HE163" s="250"/>
      <c r="HF163" s="343"/>
      <c r="HG163" s="343"/>
      <c r="HH163" s="238"/>
      <c r="HI163" s="238"/>
      <c r="HJ163" s="343"/>
      <c r="HK163" s="343"/>
      <c r="HL163" s="343"/>
      <c r="HM163" s="238"/>
      <c r="HN163" s="343"/>
      <c r="HO163" s="343"/>
      <c r="HP163" s="343"/>
      <c r="HQ163" s="238"/>
      <c r="HR163" s="343"/>
      <c r="HS163" s="343"/>
      <c r="HT163" s="343"/>
      <c r="HU163" s="345"/>
      <c r="HV163" s="343"/>
      <c r="HW163" s="343"/>
      <c r="HX163" s="343"/>
      <c r="HY163" s="265"/>
      <c r="HZ163" s="259"/>
      <c r="IA163" s="343"/>
      <c r="IB163" s="343"/>
      <c r="IC163" s="343"/>
      <c r="ID163" s="343"/>
      <c r="IE163" s="343"/>
      <c r="IF163" s="343"/>
      <c r="IG163" s="343"/>
      <c r="IH163" s="343"/>
      <c r="II163" s="343"/>
      <c r="IJ163" s="343"/>
      <c r="IK163" s="343"/>
      <c r="IL163" s="362"/>
      <c r="IM163" s="362"/>
      <c r="IN163" s="362"/>
      <c r="IO163" s="343"/>
      <c r="IP163" s="265"/>
      <c r="IQ163" s="259"/>
      <c r="IR163" s="362"/>
      <c r="IS163" s="250"/>
      <c r="IT163" s="362"/>
      <c r="IU163" s="242"/>
      <c r="IV163" s="246"/>
      <c r="IW163" s="244"/>
      <c r="IX163" s="346"/>
      <c r="IY163" s="346"/>
      <c r="IZ163" s="254">
        <f t="shared" si="1124"/>
        <v>0</v>
      </c>
      <c r="JA163" s="254">
        <f t="shared" si="1125"/>
        <v>0</v>
      </c>
      <c r="JB163" s="254"/>
      <c r="JC163" s="254"/>
      <c r="JD163" s="254"/>
      <c r="JE163" s="247">
        <f t="shared" si="1126"/>
        <v>0</v>
      </c>
      <c r="JF163" s="346"/>
      <c r="JG163" s="346"/>
      <c r="JH163" s="346"/>
      <c r="JI163" s="247"/>
      <c r="JJ163" s="346"/>
      <c r="JK163" s="346"/>
      <c r="JL163" s="346"/>
      <c r="JM163" s="247"/>
      <c r="JN163" s="346"/>
      <c r="JO163" s="346"/>
      <c r="JP163" s="346"/>
      <c r="JQ163" s="347"/>
      <c r="JR163" s="346"/>
      <c r="JS163" s="346"/>
      <c r="JT163" s="254"/>
      <c r="JU163" s="254">
        <f>JT163</f>
        <v>0</v>
      </c>
      <c r="JV163" s="366">
        <f t="shared" ref="JV163:JV170" si="1148">SUM(JU163,JQ163,JM163,JI163)</f>
        <v>0</v>
      </c>
      <c r="JW163" s="563"/>
      <c r="JX163" s="592"/>
      <c r="JY163" s="593"/>
      <c r="JZ163" s="576"/>
      <c r="KA163" s="346"/>
      <c r="KB163" s="346"/>
      <c r="KC163" s="346"/>
      <c r="KD163" s="346"/>
      <c r="KE163" s="346"/>
      <c r="KF163" s="346"/>
      <c r="KG163" s="346"/>
      <c r="KH163" s="346"/>
      <c r="KI163" s="346"/>
      <c r="KJ163" s="346"/>
      <c r="KK163" s="346"/>
      <c r="KL163" s="346"/>
      <c r="KM163" s="254"/>
      <c r="KN163" s="254">
        <f t="shared" ref="KN163:KN170" si="1149">SUM(KK163:KM163)</f>
        <v>0</v>
      </c>
      <c r="KO163" s="262">
        <f t="shared" ref="KO163:KO170" si="1150">SUM(KN163,KJ163,KF163,KB163)</f>
        <v>0</v>
      </c>
      <c r="KP163" s="346"/>
      <c r="KQ163" s="254">
        <f>JE163-JV163</f>
        <v>0</v>
      </c>
      <c r="KR163" s="346"/>
      <c r="KS163" s="348"/>
      <c r="KT163" s="211"/>
      <c r="KU163" s="211"/>
      <c r="KV163" s="211"/>
      <c r="KW163" s="211"/>
      <c r="KX163" s="211"/>
      <c r="KY163" s="211"/>
      <c r="KZ163" s="211"/>
      <c r="LA163" s="211"/>
      <c r="LB163" s="211"/>
      <c r="LC163" s="211"/>
      <c r="LD163" s="211"/>
      <c r="LF163" s="109"/>
      <c r="LG163" s="109"/>
      <c r="LH163" s="194"/>
      <c r="LI163" s="193"/>
      <c r="LJ163" s="193"/>
      <c r="LK163" s="193"/>
      <c r="LL163" s="193"/>
      <c r="LM163" s="194"/>
      <c r="LN163" s="109"/>
      <c r="LO163" s="109"/>
      <c r="LP163" s="109"/>
      <c r="LQ163" s="194"/>
      <c r="LR163" s="109"/>
      <c r="LS163" s="109"/>
      <c r="LT163" s="109"/>
      <c r="LU163" s="194"/>
      <c r="LV163" s="109"/>
      <c r="LW163" s="109"/>
      <c r="LX163" s="109"/>
      <c r="LY163" s="139"/>
      <c r="LZ163" s="109"/>
      <c r="MA163" s="109"/>
      <c r="MB163" s="109"/>
      <c r="MC163" s="133"/>
      <c r="MD163" s="121"/>
      <c r="ME163" s="109"/>
      <c r="MF163" s="109"/>
      <c r="MG163" s="109"/>
      <c r="MH163" s="194"/>
      <c r="MI163" s="109"/>
      <c r="MJ163" s="109"/>
      <c r="MK163" s="109"/>
      <c r="ML163" s="194"/>
      <c r="MM163" s="109"/>
      <c r="MN163" s="109"/>
      <c r="MO163" s="109"/>
      <c r="MP163" s="139"/>
      <c r="MQ163" s="109"/>
      <c r="MR163" s="109"/>
      <c r="MS163" s="109"/>
      <c r="MT163" s="133"/>
      <c r="MU163" s="121"/>
      <c r="MV163" s="102"/>
      <c r="MW163" s="193"/>
      <c r="MX163" s="102"/>
      <c r="MY163" s="138"/>
      <c r="MZ163" s="115"/>
      <c r="NB163" s="109"/>
      <c r="NC163" s="109"/>
      <c r="ND163" s="109"/>
      <c r="NE163" s="109"/>
      <c r="NF163" s="109"/>
      <c r="NG163" s="109"/>
      <c r="NH163" s="109"/>
      <c r="NI163" s="193"/>
      <c r="NJ163" s="109"/>
      <c r="NK163" s="109"/>
      <c r="NL163" s="109"/>
      <c r="NM163" s="194"/>
      <c r="NN163" s="109"/>
      <c r="NO163" s="109"/>
      <c r="NP163" s="109"/>
      <c r="NQ163" s="194"/>
      <c r="NR163" s="109"/>
      <c r="NS163" s="109"/>
      <c r="NT163" s="109"/>
      <c r="NU163" s="139"/>
      <c r="NV163" s="109"/>
      <c r="NW163" s="109"/>
      <c r="NX163" s="109"/>
      <c r="NY163" s="193"/>
      <c r="NZ163" s="121"/>
      <c r="OA163" s="109"/>
      <c r="OB163" s="109"/>
      <c r="OC163" s="109"/>
      <c r="OD163" s="109"/>
      <c r="OE163" s="109"/>
      <c r="OF163" s="109"/>
      <c r="OG163" s="109"/>
      <c r="OH163" s="109"/>
      <c r="OI163" s="109"/>
      <c r="OJ163" s="109"/>
      <c r="OK163" s="109"/>
      <c r="OL163" s="102"/>
      <c r="OM163" s="102"/>
      <c r="ON163" s="102"/>
      <c r="OO163" s="109"/>
      <c r="OP163" s="193"/>
      <c r="OQ163" s="122"/>
      <c r="OR163" s="102"/>
      <c r="OS163" s="193"/>
      <c r="OT163" s="102"/>
      <c r="OU163" s="138"/>
      <c r="OV163" s="115"/>
      <c r="OX163" s="109"/>
      <c r="OY163" s="109"/>
      <c r="OZ163" s="193"/>
      <c r="PA163" s="109"/>
      <c r="PB163" s="109"/>
      <c r="PC163" s="109"/>
      <c r="PD163" s="109"/>
      <c r="PE163" s="194"/>
      <c r="PF163" s="109"/>
      <c r="PG163" s="109"/>
      <c r="PH163" s="109"/>
      <c r="PI163" s="194"/>
      <c r="PJ163" s="109"/>
      <c r="PK163" s="109"/>
      <c r="PL163" s="109"/>
      <c r="PM163" s="194"/>
      <c r="PN163" s="109"/>
      <c r="PO163" s="109"/>
      <c r="PP163" s="109"/>
      <c r="PQ163" s="139"/>
      <c r="PR163" s="109"/>
      <c r="PS163" s="109"/>
      <c r="PT163" s="109"/>
      <c r="PU163" s="123"/>
      <c r="PV163" s="121"/>
      <c r="PW163" s="109"/>
      <c r="PX163" s="109"/>
      <c r="PY163" s="109"/>
      <c r="PZ163" s="109"/>
      <c r="QA163" s="109"/>
      <c r="QB163" s="109"/>
      <c r="QC163" s="109"/>
      <c r="QD163" s="109"/>
      <c r="QE163" s="109"/>
      <c r="QF163" s="109"/>
      <c r="QG163" s="109"/>
      <c r="QH163" s="102"/>
      <c r="QI163" s="102"/>
      <c r="QJ163" s="102"/>
      <c r="QK163" s="109"/>
      <c r="QL163" s="123"/>
      <c r="QM163" s="122"/>
      <c r="QN163" s="102"/>
      <c r="QO163" s="193"/>
      <c r="QP163" s="102"/>
      <c r="QQ163" s="138"/>
      <c r="QR163" s="115"/>
      <c r="QT163" s="109"/>
      <c r="QU163" s="109"/>
      <c r="QV163" s="109"/>
      <c r="QW163" s="109"/>
      <c r="QX163" s="109"/>
      <c r="QY163" s="109"/>
      <c r="QZ163" s="109"/>
      <c r="RA163" s="194"/>
      <c r="RB163" s="109"/>
      <c r="RC163" s="109"/>
      <c r="RD163" s="109"/>
      <c r="RE163" s="194"/>
      <c r="RF163" s="109"/>
      <c r="RG163" s="109"/>
      <c r="RH163" s="109"/>
      <c r="RI163" s="194"/>
      <c r="RJ163" s="109"/>
      <c r="RK163" s="109"/>
      <c r="RL163" s="109"/>
      <c r="RM163" s="139"/>
      <c r="RN163" s="109"/>
      <c r="RO163" s="109"/>
      <c r="RP163" s="109"/>
      <c r="RQ163" s="123"/>
      <c r="RR163" s="121"/>
      <c r="RS163" s="109"/>
      <c r="RT163" s="109"/>
      <c r="RU163" s="109"/>
      <c r="RV163" s="109"/>
      <c r="RW163" s="109"/>
      <c r="RX163" s="109"/>
      <c r="RY163" s="109"/>
      <c r="RZ163" s="109"/>
      <c r="SA163" s="109"/>
      <c r="SB163" s="109"/>
      <c r="SC163" s="109"/>
      <c r="SD163" s="102"/>
      <c r="SE163" s="102"/>
      <c r="SF163" s="102"/>
      <c r="SG163" s="109"/>
      <c r="SH163" s="109"/>
      <c r="SI163" s="122"/>
      <c r="SJ163" s="102"/>
      <c r="SK163" s="193"/>
      <c r="SL163" s="102"/>
      <c r="SM163" s="138"/>
      <c r="SN163" s="115"/>
      <c r="SP163" s="109"/>
      <c r="SQ163" s="109"/>
      <c r="SR163" s="194"/>
      <c r="SS163" s="193"/>
      <c r="ST163" s="193"/>
      <c r="SU163" s="193"/>
      <c r="SV163" s="193"/>
      <c r="SW163" s="194"/>
      <c r="SX163" s="109"/>
      <c r="SY163" s="109"/>
      <c r="SZ163" s="109"/>
      <c r="TA163" s="194"/>
      <c r="TB163" s="109"/>
      <c r="TC163" s="109"/>
      <c r="TD163" s="109"/>
      <c r="TE163" s="194"/>
      <c r="TF163" s="109"/>
      <c r="TG163" s="109"/>
      <c r="TH163" s="109"/>
      <c r="TI163" s="139"/>
      <c r="TJ163" s="109"/>
      <c r="TK163" s="109"/>
      <c r="TL163" s="109"/>
      <c r="TM163" s="193"/>
      <c r="TN163" s="121"/>
      <c r="TO163" s="109"/>
      <c r="TP163" s="109"/>
      <c r="TQ163" s="109"/>
      <c r="TR163" s="109"/>
      <c r="TS163" s="109"/>
      <c r="TT163" s="109"/>
      <c r="TU163" s="109"/>
      <c r="TV163" s="109"/>
      <c r="TW163" s="109"/>
      <c r="TX163" s="109"/>
      <c r="TY163" s="109"/>
      <c r="TZ163" s="102"/>
      <c r="UA163" s="102"/>
      <c r="UB163" s="102"/>
      <c r="UC163" s="109"/>
      <c r="UD163" s="193"/>
      <c r="UE163" s="122"/>
      <c r="UF163" s="102"/>
      <c r="UG163" s="193"/>
      <c r="UH163" s="102"/>
      <c r="UI163" s="138"/>
      <c r="UJ163" s="138"/>
      <c r="UK163" s="115"/>
      <c r="UL163" s="115"/>
      <c r="UM163" s="115"/>
      <c r="UN163" s="115"/>
      <c r="UO163" s="115"/>
      <c r="UP163" s="115"/>
      <c r="UQ163" s="115"/>
      <c r="UR163" s="115"/>
      <c r="US163" s="115"/>
      <c r="UT163" s="115"/>
      <c r="UU163" s="115"/>
      <c r="UV163" s="115"/>
      <c r="UW163" s="115"/>
      <c r="UX163" s="115"/>
      <c r="UY163" s="115"/>
      <c r="UZ163" s="115"/>
      <c r="VA163" s="115"/>
      <c r="VB163" s="193"/>
      <c r="VC163" s="193"/>
      <c r="VD163" s="194"/>
      <c r="VE163" s="193"/>
      <c r="VF163" s="193"/>
      <c r="VG163" s="193"/>
      <c r="VH163" s="193"/>
      <c r="VI163" s="194"/>
      <c r="VJ163" s="109"/>
      <c r="VK163" s="109"/>
      <c r="VL163" s="109"/>
      <c r="VM163" s="194"/>
      <c r="VN163" s="109"/>
      <c r="VO163" s="109"/>
      <c r="VP163" s="109"/>
      <c r="VQ163" s="194"/>
      <c r="VR163" s="109"/>
      <c r="VS163" s="109"/>
      <c r="VT163" s="109"/>
      <c r="VU163" s="139"/>
      <c r="VV163" s="109"/>
      <c r="VW163" s="109"/>
      <c r="VX163" s="109"/>
      <c r="VY163" s="109"/>
      <c r="VZ163" s="110"/>
      <c r="WA163" s="109"/>
      <c r="WB163" s="109"/>
      <c r="WC163" s="109"/>
      <c r="WD163" s="109"/>
      <c r="WE163" s="109"/>
      <c r="WF163" s="109"/>
      <c r="WG163" s="109"/>
      <c r="WH163" s="109"/>
      <c r="WI163" s="109"/>
      <c r="WJ163" s="109"/>
      <c r="WK163" s="109"/>
      <c r="WL163" s="102"/>
      <c r="WM163" s="102"/>
      <c r="WN163" s="102"/>
      <c r="WO163" s="102"/>
      <c r="WP163" s="102"/>
      <c r="WQ163" s="148"/>
      <c r="WR163" s="151"/>
      <c r="WS163" s="151"/>
      <c r="WT163" s="102"/>
      <c r="WU163" s="138"/>
      <c r="WV163" s="115"/>
      <c r="WY163" s="115"/>
      <c r="WZ163" s="115"/>
    </row>
    <row r="164" spans="1:624" s="116" customFormat="1" ht="12.75" hidden="1" customHeight="1" x14ac:dyDescent="0.25">
      <c r="A164" s="451"/>
      <c r="B164" s="447" t="s">
        <v>315</v>
      </c>
      <c r="C164" s="416"/>
      <c r="D164" s="416"/>
      <c r="E164" s="416"/>
      <c r="F164" s="257"/>
      <c r="G164" s="381"/>
      <c r="H164" s="250"/>
      <c r="I164" s="250"/>
      <c r="J164" s="238"/>
      <c r="K164" s="250"/>
      <c r="L164" s="343"/>
      <c r="M164" s="343"/>
      <c r="N164" s="343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0"/>
      <c r="AK164" s="250"/>
      <c r="AL164" s="250"/>
      <c r="AM164" s="250"/>
      <c r="AN164" s="250"/>
      <c r="AO164" s="250"/>
      <c r="AP164" s="250"/>
      <c r="AQ164" s="250"/>
      <c r="AR164" s="250"/>
      <c r="AS164" s="250"/>
      <c r="AT164" s="250"/>
      <c r="AU164" s="250"/>
      <c r="AV164" s="250"/>
      <c r="AW164" s="250"/>
      <c r="AX164" s="250"/>
      <c r="AY164" s="250"/>
      <c r="AZ164" s="250"/>
      <c r="BA164" s="250"/>
      <c r="BB164" s="239"/>
      <c r="BC164" s="239"/>
      <c r="BD164" s="238"/>
      <c r="BE164" s="240"/>
      <c r="BF164" s="241"/>
      <c r="BG164" s="241"/>
      <c r="BH164" s="242"/>
      <c r="BI164" s="242"/>
      <c r="BJ164" s="241"/>
      <c r="BK164" s="344"/>
      <c r="BL164" s="251"/>
      <c r="BM164" s="344"/>
      <c r="BN164" s="344"/>
      <c r="BO164" s="238"/>
      <c r="BP164" s="304"/>
      <c r="BQ164" s="236"/>
      <c r="BR164" s="236"/>
      <c r="BS164" s="236"/>
      <c r="BT164" s="241"/>
      <c r="BU164" s="344"/>
      <c r="BV164" s="344"/>
      <c r="BW164" s="344"/>
      <c r="BX164" s="238"/>
      <c r="BY164" s="344"/>
      <c r="BZ164" s="344"/>
      <c r="CA164" s="344"/>
      <c r="CB164" s="238"/>
      <c r="CC164" s="344"/>
      <c r="CD164" s="344"/>
      <c r="CE164" s="344"/>
      <c r="CF164" s="345"/>
      <c r="CG164" s="344"/>
      <c r="CH164" s="344"/>
      <c r="CI164" s="344"/>
      <c r="CJ164" s="251"/>
      <c r="CK164" s="238"/>
      <c r="CL164" s="344"/>
      <c r="CM164" s="344"/>
      <c r="CN164" s="344"/>
      <c r="CO164" s="238"/>
      <c r="CP164" s="344"/>
      <c r="CQ164" s="344"/>
      <c r="CR164" s="344"/>
      <c r="CS164" s="238"/>
      <c r="CT164" s="344"/>
      <c r="CU164" s="344"/>
      <c r="CV164" s="344"/>
      <c r="CW164" s="345"/>
      <c r="CX164" s="344"/>
      <c r="CY164" s="344"/>
      <c r="CZ164" s="344"/>
      <c r="DA164" s="251"/>
      <c r="DB164" s="238"/>
      <c r="DC164" s="236"/>
      <c r="DD164" s="251"/>
      <c r="DE164" s="236"/>
      <c r="DF164" s="242"/>
      <c r="DG164" s="244"/>
      <c r="DH164" s="244"/>
      <c r="DI164" s="343"/>
      <c r="DJ164" s="343"/>
      <c r="DK164" s="250"/>
      <c r="DL164" s="250"/>
      <c r="DM164" s="343"/>
      <c r="DN164" s="343"/>
      <c r="DO164" s="343"/>
      <c r="DP164" s="238"/>
      <c r="DQ164" s="343"/>
      <c r="DR164" s="343"/>
      <c r="DS164" s="343"/>
      <c r="DT164" s="238"/>
      <c r="DU164" s="343"/>
      <c r="DV164" s="343"/>
      <c r="DW164" s="343"/>
      <c r="DX164" s="238"/>
      <c r="DY164" s="343"/>
      <c r="DZ164" s="343"/>
      <c r="EA164" s="343"/>
      <c r="EB164" s="345"/>
      <c r="EC164" s="343"/>
      <c r="ED164" s="343"/>
      <c r="EE164" s="343"/>
      <c r="EF164" s="265"/>
      <c r="EG164" s="259"/>
      <c r="EH164" s="343"/>
      <c r="EI164" s="343"/>
      <c r="EJ164" s="343"/>
      <c r="EK164" s="343"/>
      <c r="EL164" s="343"/>
      <c r="EM164" s="343"/>
      <c r="EN164" s="343"/>
      <c r="EO164" s="343"/>
      <c r="EP164" s="343"/>
      <c r="EQ164" s="343"/>
      <c r="ER164" s="343"/>
      <c r="ES164" s="362"/>
      <c r="ET164" s="362"/>
      <c r="EU164" s="362"/>
      <c r="EV164" s="343"/>
      <c r="EW164" s="265"/>
      <c r="EX164" s="260"/>
      <c r="EY164" s="362"/>
      <c r="EZ164" s="250"/>
      <c r="FA164" s="362"/>
      <c r="FB164" s="242"/>
      <c r="FC164" s="246"/>
      <c r="FD164" s="244"/>
      <c r="FE164" s="343"/>
      <c r="FF164" s="343"/>
      <c r="FG164" s="343"/>
      <c r="FH164" s="250"/>
      <c r="FI164" s="250"/>
      <c r="FJ164" s="250"/>
      <c r="FK164" s="250"/>
      <c r="FL164" s="238"/>
      <c r="FM164" s="343"/>
      <c r="FN164" s="343"/>
      <c r="FO164" s="343"/>
      <c r="FP164" s="238"/>
      <c r="FQ164" s="343"/>
      <c r="FR164" s="343"/>
      <c r="FS164" s="343"/>
      <c r="FT164" s="238"/>
      <c r="FU164" s="343"/>
      <c r="FV164" s="343"/>
      <c r="FW164" s="343"/>
      <c r="FX164" s="345"/>
      <c r="FY164" s="343"/>
      <c r="FZ164" s="343"/>
      <c r="GA164" s="343"/>
      <c r="GB164" s="265"/>
      <c r="GC164" s="259"/>
      <c r="GD164" s="343"/>
      <c r="GE164" s="343"/>
      <c r="GF164" s="343"/>
      <c r="GG164" s="343"/>
      <c r="GH164" s="343"/>
      <c r="GI164" s="343"/>
      <c r="GJ164" s="343"/>
      <c r="GK164" s="343"/>
      <c r="GL164" s="343"/>
      <c r="GM164" s="343"/>
      <c r="GN164" s="343"/>
      <c r="GO164" s="362"/>
      <c r="GP164" s="362"/>
      <c r="GQ164" s="362"/>
      <c r="GR164" s="343"/>
      <c r="GS164" s="265"/>
      <c r="GT164" s="259"/>
      <c r="GU164" s="362"/>
      <c r="GV164" s="250"/>
      <c r="GW164" s="362"/>
      <c r="GX164" s="242"/>
      <c r="GY164" s="246"/>
      <c r="GZ164" s="244"/>
      <c r="HA164" s="244"/>
      <c r="HB164" s="343"/>
      <c r="HC164" s="343"/>
      <c r="HD164" s="250"/>
      <c r="HE164" s="250"/>
      <c r="HF164" s="343"/>
      <c r="HG164" s="343"/>
      <c r="HH164" s="238"/>
      <c r="HI164" s="238"/>
      <c r="HJ164" s="343"/>
      <c r="HK164" s="343"/>
      <c r="HL164" s="343"/>
      <c r="HM164" s="238"/>
      <c r="HN164" s="343"/>
      <c r="HO164" s="343"/>
      <c r="HP164" s="343"/>
      <c r="HQ164" s="238"/>
      <c r="HR164" s="343"/>
      <c r="HS164" s="343"/>
      <c r="HT164" s="343"/>
      <c r="HU164" s="345"/>
      <c r="HV164" s="343"/>
      <c r="HW164" s="343"/>
      <c r="HX164" s="343"/>
      <c r="HY164" s="265"/>
      <c r="HZ164" s="259"/>
      <c r="IA164" s="343"/>
      <c r="IB164" s="343"/>
      <c r="IC164" s="343"/>
      <c r="ID164" s="343"/>
      <c r="IE164" s="343"/>
      <c r="IF164" s="343"/>
      <c r="IG164" s="343"/>
      <c r="IH164" s="343"/>
      <c r="II164" s="343"/>
      <c r="IJ164" s="343"/>
      <c r="IK164" s="343"/>
      <c r="IL164" s="362"/>
      <c r="IM164" s="362"/>
      <c r="IN164" s="362"/>
      <c r="IO164" s="343"/>
      <c r="IP164" s="265"/>
      <c r="IQ164" s="259"/>
      <c r="IR164" s="362"/>
      <c r="IS164" s="250"/>
      <c r="IT164" s="362"/>
      <c r="IU164" s="242"/>
      <c r="IV164" s="246"/>
      <c r="IW164" s="244"/>
      <c r="IX164" s="346"/>
      <c r="IY164" s="346"/>
      <c r="IZ164" s="254">
        <f t="shared" si="1124"/>
        <v>0</v>
      </c>
      <c r="JA164" s="254">
        <f t="shared" si="1125"/>
        <v>0</v>
      </c>
      <c r="JB164" s="254"/>
      <c r="JC164" s="254"/>
      <c r="JD164" s="254"/>
      <c r="JE164" s="247">
        <f t="shared" si="1126"/>
        <v>0</v>
      </c>
      <c r="JF164" s="346"/>
      <c r="JG164" s="346"/>
      <c r="JH164" s="346"/>
      <c r="JI164" s="247"/>
      <c r="JJ164" s="346"/>
      <c r="JK164" s="346"/>
      <c r="JL164" s="346"/>
      <c r="JM164" s="247"/>
      <c r="JN164" s="346"/>
      <c r="JO164" s="346"/>
      <c r="JP164" s="346"/>
      <c r="JQ164" s="347"/>
      <c r="JR164" s="346"/>
      <c r="JS164" s="346"/>
      <c r="JT164" s="254"/>
      <c r="JU164" s="254">
        <f t="shared" ref="JU164:JU170" si="1151">JT164</f>
        <v>0</v>
      </c>
      <c r="JV164" s="366">
        <f t="shared" si="1148"/>
        <v>0</v>
      </c>
      <c r="JW164" s="563"/>
      <c r="JX164" s="592"/>
      <c r="JY164" s="593"/>
      <c r="JZ164" s="576"/>
      <c r="KA164" s="346"/>
      <c r="KB164" s="346"/>
      <c r="KC164" s="346"/>
      <c r="KD164" s="346"/>
      <c r="KE164" s="346"/>
      <c r="KF164" s="346"/>
      <c r="KG164" s="346"/>
      <c r="KH164" s="346"/>
      <c r="KI164" s="346"/>
      <c r="KJ164" s="346"/>
      <c r="KK164" s="346"/>
      <c r="KL164" s="346"/>
      <c r="KM164" s="254"/>
      <c r="KN164" s="254">
        <f t="shared" si="1149"/>
        <v>0</v>
      </c>
      <c r="KO164" s="262">
        <f t="shared" si="1150"/>
        <v>0</v>
      </c>
      <c r="KP164" s="346"/>
      <c r="KQ164" s="254">
        <f>JE164-JV164</f>
        <v>0</v>
      </c>
      <c r="KR164" s="346"/>
      <c r="KS164" s="348"/>
      <c r="KT164" s="211"/>
      <c r="KU164" s="211"/>
      <c r="KV164" s="211"/>
      <c r="KW164" s="211"/>
      <c r="KX164" s="211"/>
      <c r="KY164" s="211"/>
      <c r="KZ164" s="211"/>
      <c r="LA164" s="211"/>
      <c r="LB164" s="211"/>
      <c r="LC164" s="211"/>
      <c r="LD164" s="211"/>
      <c r="LF164" s="109"/>
      <c r="LG164" s="109"/>
      <c r="LH164" s="194"/>
      <c r="LI164" s="193"/>
      <c r="LJ164" s="193"/>
      <c r="LK164" s="193"/>
      <c r="LL164" s="193"/>
      <c r="LM164" s="194"/>
      <c r="LN164" s="109"/>
      <c r="LO164" s="109"/>
      <c r="LP164" s="109"/>
      <c r="LQ164" s="194"/>
      <c r="LR164" s="109"/>
      <c r="LS164" s="109"/>
      <c r="LT164" s="109"/>
      <c r="LU164" s="194"/>
      <c r="LV164" s="109"/>
      <c r="LW164" s="109"/>
      <c r="LX164" s="109"/>
      <c r="LY164" s="139"/>
      <c r="LZ164" s="109"/>
      <c r="MA164" s="109"/>
      <c r="MB164" s="109"/>
      <c r="MC164" s="133"/>
      <c r="MD164" s="121"/>
      <c r="ME164" s="109"/>
      <c r="MF164" s="109"/>
      <c r="MG164" s="109"/>
      <c r="MH164" s="194"/>
      <c r="MI164" s="109"/>
      <c r="MJ164" s="109"/>
      <c r="MK164" s="109"/>
      <c r="ML164" s="194"/>
      <c r="MM164" s="109"/>
      <c r="MN164" s="109"/>
      <c r="MO164" s="109"/>
      <c r="MP164" s="139"/>
      <c r="MQ164" s="109"/>
      <c r="MR164" s="109"/>
      <c r="MS164" s="109"/>
      <c r="MT164" s="133"/>
      <c r="MU164" s="121"/>
      <c r="MV164" s="102"/>
      <c r="MW164" s="193"/>
      <c r="MX164" s="102"/>
      <c r="MY164" s="138"/>
      <c r="MZ164" s="115"/>
      <c r="NB164" s="109"/>
      <c r="NC164" s="109"/>
      <c r="ND164" s="109"/>
      <c r="NE164" s="109"/>
      <c r="NF164" s="109"/>
      <c r="NG164" s="109"/>
      <c r="NH164" s="109"/>
      <c r="NI164" s="193"/>
      <c r="NJ164" s="109"/>
      <c r="NK164" s="109"/>
      <c r="NL164" s="109"/>
      <c r="NM164" s="194"/>
      <c r="NN164" s="109"/>
      <c r="NO164" s="109"/>
      <c r="NP164" s="109"/>
      <c r="NQ164" s="194"/>
      <c r="NR164" s="109"/>
      <c r="NS164" s="109"/>
      <c r="NT164" s="109"/>
      <c r="NU164" s="139"/>
      <c r="NV164" s="109"/>
      <c r="NW164" s="109"/>
      <c r="NX164" s="109"/>
      <c r="NY164" s="193"/>
      <c r="NZ164" s="121"/>
      <c r="OA164" s="109"/>
      <c r="OB164" s="109"/>
      <c r="OC164" s="109"/>
      <c r="OD164" s="109"/>
      <c r="OE164" s="109"/>
      <c r="OF164" s="109"/>
      <c r="OG164" s="109"/>
      <c r="OH164" s="109"/>
      <c r="OI164" s="109"/>
      <c r="OJ164" s="109"/>
      <c r="OK164" s="109"/>
      <c r="OL164" s="102"/>
      <c r="OM164" s="102"/>
      <c r="ON164" s="102"/>
      <c r="OO164" s="109"/>
      <c r="OP164" s="193"/>
      <c r="OQ164" s="122"/>
      <c r="OR164" s="102"/>
      <c r="OS164" s="193"/>
      <c r="OT164" s="102"/>
      <c r="OU164" s="138"/>
      <c r="OV164" s="115"/>
      <c r="OX164" s="109"/>
      <c r="OY164" s="109"/>
      <c r="OZ164" s="193"/>
      <c r="PA164" s="109"/>
      <c r="PB164" s="109"/>
      <c r="PC164" s="109"/>
      <c r="PD164" s="109"/>
      <c r="PE164" s="194"/>
      <c r="PF164" s="109"/>
      <c r="PG164" s="109"/>
      <c r="PH164" s="109"/>
      <c r="PI164" s="194"/>
      <c r="PJ164" s="109"/>
      <c r="PK164" s="109"/>
      <c r="PL164" s="109"/>
      <c r="PM164" s="194"/>
      <c r="PN164" s="109"/>
      <c r="PO164" s="109"/>
      <c r="PP164" s="109"/>
      <c r="PQ164" s="139"/>
      <c r="PR164" s="109"/>
      <c r="PS164" s="109"/>
      <c r="PT164" s="109"/>
      <c r="PU164" s="123"/>
      <c r="PV164" s="121"/>
      <c r="PW164" s="109"/>
      <c r="PX164" s="109"/>
      <c r="PY164" s="109"/>
      <c r="PZ164" s="109"/>
      <c r="QA164" s="109"/>
      <c r="QB164" s="109"/>
      <c r="QC164" s="109"/>
      <c r="QD164" s="109"/>
      <c r="QE164" s="109"/>
      <c r="QF164" s="109"/>
      <c r="QG164" s="109"/>
      <c r="QH164" s="102"/>
      <c r="QI164" s="102"/>
      <c r="QJ164" s="102"/>
      <c r="QK164" s="109"/>
      <c r="QL164" s="123"/>
      <c r="QM164" s="122"/>
      <c r="QN164" s="102"/>
      <c r="QO164" s="193"/>
      <c r="QP164" s="102"/>
      <c r="QQ164" s="138"/>
      <c r="QR164" s="115"/>
      <c r="QT164" s="109"/>
      <c r="QU164" s="109"/>
      <c r="QV164" s="109"/>
      <c r="QW164" s="109"/>
      <c r="QX164" s="109"/>
      <c r="QY164" s="109"/>
      <c r="QZ164" s="109"/>
      <c r="RA164" s="194"/>
      <c r="RB164" s="109"/>
      <c r="RC164" s="109"/>
      <c r="RD164" s="109"/>
      <c r="RE164" s="194"/>
      <c r="RF164" s="109"/>
      <c r="RG164" s="109"/>
      <c r="RH164" s="109"/>
      <c r="RI164" s="194"/>
      <c r="RJ164" s="109"/>
      <c r="RK164" s="109"/>
      <c r="RL164" s="109"/>
      <c r="RM164" s="139"/>
      <c r="RN164" s="109"/>
      <c r="RO164" s="109"/>
      <c r="RP164" s="109"/>
      <c r="RQ164" s="123"/>
      <c r="RR164" s="121"/>
      <c r="RS164" s="109"/>
      <c r="RT164" s="109"/>
      <c r="RU164" s="109"/>
      <c r="RV164" s="109"/>
      <c r="RW164" s="109"/>
      <c r="RX164" s="109"/>
      <c r="RY164" s="109"/>
      <c r="RZ164" s="109"/>
      <c r="SA164" s="109"/>
      <c r="SB164" s="109"/>
      <c r="SC164" s="109"/>
      <c r="SD164" s="102"/>
      <c r="SE164" s="102"/>
      <c r="SF164" s="102"/>
      <c r="SG164" s="109"/>
      <c r="SH164" s="109"/>
      <c r="SI164" s="122"/>
      <c r="SJ164" s="102"/>
      <c r="SK164" s="193"/>
      <c r="SL164" s="102"/>
      <c r="SM164" s="138"/>
      <c r="SN164" s="115"/>
      <c r="SP164" s="109"/>
      <c r="SQ164" s="109"/>
      <c r="SR164" s="194"/>
      <c r="SS164" s="193"/>
      <c r="ST164" s="193"/>
      <c r="SU164" s="193"/>
      <c r="SV164" s="193"/>
      <c r="SW164" s="194"/>
      <c r="SX164" s="109"/>
      <c r="SY164" s="109"/>
      <c r="SZ164" s="109"/>
      <c r="TA164" s="194"/>
      <c r="TB164" s="109"/>
      <c r="TC164" s="109"/>
      <c r="TD164" s="109"/>
      <c r="TE164" s="194"/>
      <c r="TF164" s="109"/>
      <c r="TG164" s="109"/>
      <c r="TH164" s="109"/>
      <c r="TI164" s="139"/>
      <c r="TJ164" s="109"/>
      <c r="TK164" s="109"/>
      <c r="TL164" s="109"/>
      <c r="TM164" s="193"/>
      <c r="TN164" s="121"/>
      <c r="TO164" s="109"/>
      <c r="TP164" s="109"/>
      <c r="TQ164" s="109"/>
      <c r="TR164" s="109"/>
      <c r="TS164" s="109"/>
      <c r="TT164" s="109"/>
      <c r="TU164" s="109"/>
      <c r="TV164" s="109"/>
      <c r="TW164" s="109"/>
      <c r="TX164" s="109"/>
      <c r="TY164" s="109"/>
      <c r="TZ164" s="102"/>
      <c r="UA164" s="102"/>
      <c r="UB164" s="102"/>
      <c r="UC164" s="109"/>
      <c r="UD164" s="193"/>
      <c r="UE164" s="122"/>
      <c r="UF164" s="102"/>
      <c r="UG164" s="193"/>
      <c r="UH164" s="102"/>
      <c r="UI164" s="138"/>
      <c r="UJ164" s="138"/>
      <c r="UK164" s="115"/>
      <c r="UL164" s="115"/>
      <c r="UM164" s="115"/>
      <c r="UN164" s="115"/>
      <c r="UO164" s="115"/>
      <c r="UP164" s="115"/>
      <c r="UQ164" s="115"/>
      <c r="UR164" s="115"/>
      <c r="US164" s="115"/>
      <c r="UT164" s="115"/>
      <c r="UU164" s="115"/>
      <c r="UV164" s="115"/>
      <c r="UW164" s="115"/>
      <c r="UX164" s="115"/>
      <c r="UY164" s="115"/>
      <c r="UZ164" s="115"/>
      <c r="VA164" s="115"/>
      <c r="VB164" s="193"/>
      <c r="VC164" s="193"/>
      <c r="VD164" s="194"/>
      <c r="VE164" s="193"/>
      <c r="VF164" s="193"/>
      <c r="VG164" s="193"/>
      <c r="VH164" s="193"/>
      <c r="VI164" s="194"/>
      <c r="VJ164" s="109"/>
      <c r="VK164" s="109"/>
      <c r="VL164" s="109"/>
      <c r="VM164" s="194"/>
      <c r="VN164" s="109"/>
      <c r="VO164" s="109"/>
      <c r="VP164" s="109"/>
      <c r="VQ164" s="194"/>
      <c r="VR164" s="109"/>
      <c r="VS164" s="109"/>
      <c r="VT164" s="109"/>
      <c r="VU164" s="139"/>
      <c r="VV164" s="109"/>
      <c r="VW164" s="109"/>
      <c r="VX164" s="109"/>
      <c r="VY164" s="109"/>
      <c r="VZ164" s="110"/>
      <c r="WA164" s="109"/>
      <c r="WB164" s="109"/>
      <c r="WC164" s="109"/>
      <c r="WD164" s="109"/>
      <c r="WE164" s="109"/>
      <c r="WF164" s="109"/>
      <c r="WG164" s="109"/>
      <c r="WH164" s="109"/>
      <c r="WI164" s="109"/>
      <c r="WJ164" s="109"/>
      <c r="WK164" s="109"/>
      <c r="WL164" s="102"/>
      <c r="WM164" s="102"/>
      <c r="WN164" s="102"/>
      <c r="WO164" s="102"/>
      <c r="WP164" s="102"/>
      <c r="WQ164" s="148"/>
      <c r="WR164" s="151"/>
      <c r="WS164" s="151"/>
      <c r="WT164" s="102"/>
      <c r="WU164" s="138"/>
      <c r="WV164" s="115"/>
      <c r="WY164" s="115"/>
      <c r="WZ164" s="115"/>
    </row>
    <row r="165" spans="1:624" s="116" customFormat="1" ht="12.75" hidden="1" customHeight="1" x14ac:dyDescent="0.25">
      <c r="A165" s="451"/>
      <c r="B165" s="447" t="s">
        <v>316</v>
      </c>
      <c r="C165" s="416"/>
      <c r="D165" s="416"/>
      <c r="E165" s="416"/>
      <c r="F165" s="257"/>
      <c r="G165" s="381"/>
      <c r="H165" s="250"/>
      <c r="I165" s="250"/>
      <c r="J165" s="238"/>
      <c r="K165" s="250"/>
      <c r="L165" s="343"/>
      <c r="M165" s="343"/>
      <c r="N165" s="343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0"/>
      <c r="AM165" s="250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39"/>
      <c r="BC165" s="239"/>
      <c r="BD165" s="238"/>
      <c r="BE165" s="240"/>
      <c r="BF165" s="241"/>
      <c r="BG165" s="241"/>
      <c r="BH165" s="242"/>
      <c r="BI165" s="242"/>
      <c r="BJ165" s="241"/>
      <c r="BK165" s="344"/>
      <c r="BL165" s="251"/>
      <c r="BM165" s="344"/>
      <c r="BN165" s="344"/>
      <c r="BO165" s="238"/>
      <c r="BP165" s="304"/>
      <c r="BQ165" s="236"/>
      <c r="BR165" s="236"/>
      <c r="BS165" s="236"/>
      <c r="BT165" s="241"/>
      <c r="BU165" s="344"/>
      <c r="BV165" s="344"/>
      <c r="BW165" s="344"/>
      <c r="BX165" s="238"/>
      <c r="BY165" s="344"/>
      <c r="BZ165" s="344"/>
      <c r="CA165" s="344"/>
      <c r="CB165" s="238"/>
      <c r="CC165" s="344"/>
      <c r="CD165" s="344"/>
      <c r="CE165" s="344"/>
      <c r="CF165" s="345"/>
      <c r="CG165" s="344"/>
      <c r="CH165" s="344"/>
      <c r="CI165" s="344"/>
      <c r="CJ165" s="251"/>
      <c r="CK165" s="238"/>
      <c r="CL165" s="344"/>
      <c r="CM165" s="344"/>
      <c r="CN165" s="344"/>
      <c r="CO165" s="238"/>
      <c r="CP165" s="344"/>
      <c r="CQ165" s="344"/>
      <c r="CR165" s="344"/>
      <c r="CS165" s="238"/>
      <c r="CT165" s="344"/>
      <c r="CU165" s="344"/>
      <c r="CV165" s="344"/>
      <c r="CW165" s="345"/>
      <c r="CX165" s="344"/>
      <c r="CY165" s="344"/>
      <c r="CZ165" s="344"/>
      <c r="DA165" s="251"/>
      <c r="DB165" s="238"/>
      <c r="DC165" s="236"/>
      <c r="DD165" s="251"/>
      <c r="DE165" s="236"/>
      <c r="DF165" s="242"/>
      <c r="DG165" s="244"/>
      <c r="DH165" s="244"/>
      <c r="DI165" s="343"/>
      <c r="DJ165" s="343"/>
      <c r="DK165" s="250"/>
      <c r="DL165" s="250"/>
      <c r="DM165" s="343"/>
      <c r="DN165" s="343"/>
      <c r="DO165" s="343"/>
      <c r="DP165" s="238"/>
      <c r="DQ165" s="343"/>
      <c r="DR165" s="343"/>
      <c r="DS165" s="343"/>
      <c r="DT165" s="238"/>
      <c r="DU165" s="343"/>
      <c r="DV165" s="343"/>
      <c r="DW165" s="343"/>
      <c r="DX165" s="238"/>
      <c r="DY165" s="343"/>
      <c r="DZ165" s="343"/>
      <c r="EA165" s="343"/>
      <c r="EB165" s="345"/>
      <c r="EC165" s="343"/>
      <c r="ED165" s="343"/>
      <c r="EE165" s="343"/>
      <c r="EF165" s="265"/>
      <c r="EG165" s="259"/>
      <c r="EH165" s="343"/>
      <c r="EI165" s="343"/>
      <c r="EJ165" s="343"/>
      <c r="EK165" s="343"/>
      <c r="EL165" s="343"/>
      <c r="EM165" s="343"/>
      <c r="EN165" s="343"/>
      <c r="EO165" s="343"/>
      <c r="EP165" s="343"/>
      <c r="EQ165" s="343"/>
      <c r="ER165" s="343"/>
      <c r="ES165" s="362"/>
      <c r="ET165" s="362"/>
      <c r="EU165" s="362"/>
      <c r="EV165" s="343"/>
      <c r="EW165" s="265"/>
      <c r="EX165" s="260"/>
      <c r="EY165" s="362"/>
      <c r="EZ165" s="250"/>
      <c r="FA165" s="362"/>
      <c r="FB165" s="242"/>
      <c r="FC165" s="246"/>
      <c r="FD165" s="244"/>
      <c r="FE165" s="343"/>
      <c r="FF165" s="343"/>
      <c r="FG165" s="343"/>
      <c r="FH165" s="250"/>
      <c r="FI165" s="250"/>
      <c r="FJ165" s="250"/>
      <c r="FK165" s="250"/>
      <c r="FL165" s="238"/>
      <c r="FM165" s="343"/>
      <c r="FN165" s="343"/>
      <c r="FO165" s="343"/>
      <c r="FP165" s="238"/>
      <c r="FQ165" s="343"/>
      <c r="FR165" s="343"/>
      <c r="FS165" s="343"/>
      <c r="FT165" s="238"/>
      <c r="FU165" s="343"/>
      <c r="FV165" s="343"/>
      <c r="FW165" s="343"/>
      <c r="FX165" s="345"/>
      <c r="FY165" s="343"/>
      <c r="FZ165" s="343"/>
      <c r="GA165" s="343"/>
      <c r="GB165" s="265"/>
      <c r="GC165" s="259"/>
      <c r="GD165" s="343"/>
      <c r="GE165" s="343"/>
      <c r="GF165" s="343"/>
      <c r="GG165" s="343"/>
      <c r="GH165" s="343"/>
      <c r="GI165" s="343"/>
      <c r="GJ165" s="343"/>
      <c r="GK165" s="343"/>
      <c r="GL165" s="343"/>
      <c r="GM165" s="343"/>
      <c r="GN165" s="343"/>
      <c r="GO165" s="362"/>
      <c r="GP165" s="362"/>
      <c r="GQ165" s="362"/>
      <c r="GR165" s="343"/>
      <c r="GS165" s="265"/>
      <c r="GT165" s="259"/>
      <c r="GU165" s="362"/>
      <c r="GV165" s="250"/>
      <c r="GW165" s="362"/>
      <c r="GX165" s="242"/>
      <c r="GY165" s="246"/>
      <c r="GZ165" s="244"/>
      <c r="HA165" s="244"/>
      <c r="HB165" s="343"/>
      <c r="HC165" s="343"/>
      <c r="HD165" s="250"/>
      <c r="HE165" s="250"/>
      <c r="HF165" s="343"/>
      <c r="HG165" s="343"/>
      <c r="HH165" s="238"/>
      <c r="HI165" s="238"/>
      <c r="HJ165" s="343"/>
      <c r="HK165" s="343"/>
      <c r="HL165" s="343"/>
      <c r="HM165" s="238"/>
      <c r="HN165" s="343"/>
      <c r="HO165" s="343"/>
      <c r="HP165" s="343"/>
      <c r="HQ165" s="238"/>
      <c r="HR165" s="343"/>
      <c r="HS165" s="343"/>
      <c r="HT165" s="343"/>
      <c r="HU165" s="345"/>
      <c r="HV165" s="343"/>
      <c r="HW165" s="343"/>
      <c r="HX165" s="343"/>
      <c r="HY165" s="265"/>
      <c r="HZ165" s="259"/>
      <c r="IA165" s="343"/>
      <c r="IB165" s="343"/>
      <c r="IC165" s="343"/>
      <c r="ID165" s="343"/>
      <c r="IE165" s="343"/>
      <c r="IF165" s="343"/>
      <c r="IG165" s="343"/>
      <c r="IH165" s="343"/>
      <c r="II165" s="343"/>
      <c r="IJ165" s="343"/>
      <c r="IK165" s="343"/>
      <c r="IL165" s="362"/>
      <c r="IM165" s="362"/>
      <c r="IN165" s="362"/>
      <c r="IO165" s="343"/>
      <c r="IP165" s="265"/>
      <c r="IQ165" s="259"/>
      <c r="IR165" s="362"/>
      <c r="IS165" s="250"/>
      <c r="IT165" s="362"/>
      <c r="IU165" s="242"/>
      <c r="IV165" s="246"/>
      <c r="IW165" s="244"/>
      <c r="IX165" s="346"/>
      <c r="IY165" s="346"/>
      <c r="IZ165" s="254">
        <f t="shared" si="1124"/>
        <v>0</v>
      </c>
      <c r="JA165" s="254">
        <f t="shared" si="1125"/>
        <v>0</v>
      </c>
      <c r="JB165" s="254"/>
      <c r="JC165" s="254"/>
      <c r="JD165" s="254"/>
      <c r="JE165" s="247">
        <f t="shared" si="1126"/>
        <v>0</v>
      </c>
      <c r="JF165" s="346"/>
      <c r="JG165" s="346"/>
      <c r="JH165" s="346"/>
      <c r="JI165" s="247"/>
      <c r="JJ165" s="346"/>
      <c r="JK165" s="346"/>
      <c r="JL165" s="346"/>
      <c r="JM165" s="247"/>
      <c r="JN165" s="346"/>
      <c r="JO165" s="346"/>
      <c r="JP165" s="346"/>
      <c r="JQ165" s="347"/>
      <c r="JR165" s="346"/>
      <c r="JS165" s="346"/>
      <c r="JT165" s="254"/>
      <c r="JU165" s="254">
        <f t="shared" si="1151"/>
        <v>0</v>
      </c>
      <c r="JV165" s="366">
        <f t="shared" si="1148"/>
        <v>0</v>
      </c>
      <c r="JW165" s="563"/>
      <c r="JX165" s="592"/>
      <c r="JY165" s="593"/>
      <c r="JZ165" s="576"/>
      <c r="KA165" s="346"/>
      <c r="KB165" s="346"/>
      <c r="KC165" s="346"/>
      <c r="KD165" s="346"/>
      <c r="KE165" s="346"/>
      <c r="KF165" s="346"/>
      <c r="KG165" s="346"/>
      <c r="KH165" s="346"/>
      <c r="KI165" s="346"/>
      <c r="KJ165" s="346"/>
      <c r="KK165" s="346"/>
      <c r="KL165" s="346"/>
      <c r="KM165" s="254"/>
      <c r="KN165" s="254">
        <f t="shared" si="1149"/>
        <v>0</v>
      </c>
      <c r="KO165" s="262">
        <f t="shared" si="1150"/>
        <v>0</v>
      </c>
      <c r="KP165" s="346"/>
      <c r="KQ165" s="254">
        <f>JE165-JV165</f>
        <v>0</v>
      </c>
      <c r="KR165" s="346"/>
      <c r="KS165" s="348"/>
      <c r="KT165" s="211"/>
      <c r="KU165" s="211"/>
      <c r="KV165" s="211"/>
      <c r="KW165" s="211"/>
      <c r="KX165" s="211"/>
      <c r="KY165" s="211"/>
      <c r="KZ165" s="211"/>
      <c r="LA165" s="211"/>
      <c r="LB165" s="211"/>
      <c r="LC165" s="211"/>
      <c r="LD165" s="211"/>
      <c r="LF165" s="109"/>
      <c r="LG165" s="109"/>
      <c r="LH165" s="194"/>
      <c r="LI165" s="193"/>
      <c r="LJ165" s="193"/>
      <c r="LK165" s="193"/>
      <c r="LL165" s="193"/>
      <c r="LM165" s="194"/>
      <c r="LN165" s="109"/>
      <c r="LO165" s="109"/>
      <c r="LP165" s="109"/>
      <c r="LQ165" s="194"/>
      <c r="LR165" s="109"/>
      <c r="LS165" s="109"/>
      <c r="LT165" s="109"/>
      <c r="LU165" s="194"/>
      <c r="LV165" s="109"/>
      <c r="LW165" s="109"/>
      <c r="LX165" s="109"/>
      <c r="LY165" s="139"/>
      <c r="LZ165" s="109"/>
      <c r="MA165" s="109"/>
      <c r="MB165" s="109"/>
      <c r="MC165" s="133"/>
      <c r="MD165" s="121"/>
      <c r="ME165" s="109"/>
      <c r="MF165" s="109"/>
      <c r="MG165" s="109"/>
      <c r="MH165" s="194"/>
      <c r="MI165" s="109"/>
      <c r="MJ165" s="109"/>
      <c r="MK165" s="109"/>
      <c r="ML165" s="194"/>
      <c r="MM165" s="109"/>
      <c r="MN165" s="109"/>
      <c r="MO165" s="109"/>
      <c r="MP165" s="139"/>
      <c r="MQ165" s="109"/>
      <c r="MR165" s="109"/>
      <c r="MS165" s="109"/>
      <c r="MT165" s="133"/>
      <c r="MU165" s="121"/>
      <c r="MV165" s="102"/>
      <c r="MW165" s="193"/>
      <c r="MX165" s="102"/>
      <c r="MY165" s="138"/>
      <c r="MZ165" s="115"/>
      <c r="NB165" s="109"/>
      <c r="NC165" s="109"/>
      <c r="ND165" s="109"/>
      <c r="NE165" s="109"/>
      <c r="NF165" s="109"/>
      <c r="NG165" s="109"/>
      <c r="NH165" s="109"/>
      <c r="NI165" s="193"/>
      <c r="NJ165" s="109"/>
      <c r="NK165" s="109"/>
      <c r="NL165" s="109"/>
      <c r="NM165" s="194"/>
      <c r="NN165" s="109"/>
      <c r="NO165" s="109"/>
      <c r="NP165" s="109"/>
      <c r="NQ165" s="194"/>
      <c r="NR165" s="109"/>
      <c r="NS165" s="109"/>
      <c r="NT165" s="109"/>
      <c r="NU165" s="139"/>
      <c r="NV165" s="109"/>
      <c r="NW165" s="109"/>
      <c r="NX165" s="109"/>
      <c r="NY165" s="193"/>
      <c r="NZ165" s="121"/>
      <c r="OA165" s="109"/>
      <c r="OB165" s="109"/>
      <c r="OC165" s="109"/>
      <c r="OD165" s="109"/>
      <c r="OE165" s="109"/>
      <c r="OF165" s="109"/>
      <c r="OG165" s="109"/>
      <c r="OH165" s="109"/>
      <c r="OI165" s="109"/>
      <c r="OJ165" s="109"/>
      <c r="OK165" s="109"/>
      <c r="OL165" s="102"/>
      <c r="OM165" s="102"/>
      <c r="ON165" s="102"/>
      <c r="OO165" s="109"/>
      <c r="OP165" s="193"/>
      <c r="OQ165" s="122"/>
      <c r="OR165" s="102"/>
      <c r="OS165" s="193"/>
      <c r="OT165" s="102"/>
      <c r="OU165" s="138"/>
      <c r="OV165" s="115"/>
      <c r="OX165" s="109"/>
      <c r="OY165" s="109"/>
      <c r="OZ165" s="193"/>
      <c r="PA165" s="109"/>
      <c r="PB165" s="109"/>
      <c r="PC165" s="109"/>
      <c r="PD165" s="109"/>
      <c r="PE165" s="194"/>
      <c r="PF165" s="109"/>
      <c r="PG165" s="109"/>
      <c r="PH165" s="109"/>
      <c r="PI165" s="194"/>
      <c r="PJ165" s="109"/>
      <c r="PK165" s="109"/>
      <c r="PL165" s="109"/>
      <c r="PM165" s="194"/>
      <c r="PN165" s="109"/>
      <c r="PO165" s="109"/>
      <c r="PP165" s="109"/>
      <c r="PQ165" s="139"/>
      <c r="PR165" s="109"/>
      <c r="PS165" s="109"/>
      <c r="PT165" s="109"/>
      <c r="PU165" s="123"/>
      <c r="PV165" s="121"/>
      <c r="PW165" s="109"/>
      <c r="PX165" s="109"/>
      <c r="PY165" s="109"/>
      <c r="PZ165" s="109"/>
      <c r="QA165" s="109"/>
      <c r="QB165" s="109"/>
      <c r="QC165" s="109"/>
      <c r="QD165" s="109"/>
      <c r="QE165" s="109"/>
      <c r="QF165" s="109"/>
      <c r="QG165" s="109"/>
      <c r="QH165" s="102"/>
      <c r="QI165" s="102"/>
      <c r="QJ165" s="102"/>
      <c r="QK165" s="109"/>
      <c r="QL165" s="123"/>
      <c r="QM165" s="122"/>
      <c r="QN165" s="102"/>
      <c r="QO165" s="193"/>
      <c r="QP165" s="102"/>
      <c r="QQ165" s="138"/>
      <c r="QR165" s="115"/>
      <c r="QT165" s="109"/>
      <c r="QU165" s="109"/>
      <c r="QV165" s="109"/>
      <c r="QW165" s="109"/>
      <c r="QX165" s="109"/>
      <c r="QY165" s="109"/>
      <c r="QZ165" s="109"/>
      <c r="RA165" s="194"/>
      <c r="RB165" s="109"/>
      <c r="RC165" s="109"/>
      <c r="RD165" s="109"/>
      <c r="RE165" s="194"/>
      <c r="RF165" s="109"/>
      <c r="RG165" s="109"/>
      <c r="RH165" s="109"/>
      <c r="RI165" s="194"/>
      <c r="RJ165" s="109"/>
      <c r="RK165" s="109"/>
      <c r="RL165" s="109"/>
      <c r="RM165" s="139"/>
      <c r="RN165" s="109"/>
      <c r="RO165" s="109"/>
      <c r="RP165" s="109"/>
      <c r="RQ165" s="123"/>
      <c r="RR165" s="121"/>
      <c r="RS165" s="109"/>
      <c r="RT165" s="109"/>
      <c r="RU165" s="109"/>
      <c r="RV165" s="109"/>
      <c r="RW165" s="109"/>
      <c r="RX165" s="109"/>
      <c r="RY165" s="109"/>
      <c r="RZ165" s="109"/>
      <c r="SA165" s="109"/>
      <c r="SB165" s="109"/>
      <c r="SC165" s="109"/>
      <c r="SD165" s="102"/>
      <c r="SE165" s="102"/>
      <c r="SF165" s="102"/>
      <c r="SG165" s="109"/>
      <c r="SH165" s="109"/>
      <c r="SI165" s="122"/>
      <c r="SJ165" s="102"/>
      <c r="SK165" s="193"/>
      <c r="SL165" s="102"/>
      <c r="SM165" s="138"/>
      <c r="SN165" s="115"/>
      <c r="SP165" s="109"/>
      <c r="SQ165" s="109"/>
      <c r="SR165" s="194"/>
      <c r="SS165" s="193"/>
      <c r="ST165" s="193"/>
      <c r="SU165" s="193"/>
      <c r="SV165" s="193"/>
      <c r="SW165" s="194"/>
      <c r="SX165" s="109"/>
      <c r="SY165" s="109"/>
      <c r="SZ165" s="109"/>
      <c r="TA165" s="194"/>
      <c r="TB165" s="109"/>
      <c r="TC165" s="109"/>
      <c r="TD165" s="109"/>
      <c r="TE165" s="194"/>
      <c r="TF165" s="109"/>
      <c r="TG165" s="109"/>
      <c r="TH165" s="109"/>
      <c r="TI165" s="139"/>
      <c r="TJ165" s="109"/>
      <c r="TK165" s="109"/>
      <c r="TL165" s="109"/>
      <c r="TM165" s="193"/>
      <c r="TN165" s="121"/>
      <c r="TO165" s="109"/>
      <c r="TP165" s="109"/>
      <c r="TQ165" s="109"/>
      <c r="TR165" s="109"/>
      <c r="TS165" s="109"/>
      <c r="TT165" s="109"/>
      <c r="TU165" s="109"/>
      <c r="TV165" s="109"/>
      <c r="TW165" s="109"/>
      <c r="TX165" s="109"/>
      <c r="TY165" s="109"/>
      <c r="TZ165" s="102"/>
      <c r="UA165" s="102"/>
      <c r="UB165" s="102"/>
      <c r="UC165" s="109"/>
      <c r="UD165" s="193"/>
      <c r="UE165" s="122"/>
      <c r="UF165" s="102"/>
      <c r="UG165" s="193"/>
      <c r="UH165" s="102"/>
      <c r="UI165" s="138"/>
      <c r="UJ165" s="138"/>
      <c r="UK165" s="115"/>
      <c r="UL165" s="115"/>
      <c r="UM165" s="115"/>
      <c r="UN165" s="115"/>
      <c r="UO165" s="115"/>
      <c r="UP165" s="115"/>
      <c r="UQ165" s="115"/>
      <c r="UR165" s="115"/>
      <c r="US165" s="115"/>
      <c r="UT165" s="115"/>
      <c r="UU165" s="115"/>
      <c r="UV165" s="115"/>
      <c r="UW165" s="115"/>
      <c r="UX165" s="115"/>
      <c r="UY165" s="115"/>
      <c r="UZ165" s="115"/>
      <c r="VA165" s="115"/>
      <c r="VB165" s="193"/>
      <c r="VC165" s="193"/>
      <c r="VD165" s="194"/>
      <c r="VE165" s="193"/>
      <c r="VF165" s="193"/>
      <c r="VG165" s="193"/>
      <c r="VH165" s="193"/>
      <c r="VI165" s="194"/>
      <c r="VJ165" s="109"/>
      <c r="VK165" s="109"/>
      <c r="VL165" s="109"/>
      <c r="VM165" s="194"/>
      <c r="VN165" s="109"/>
      <c r="VO165" s="109"/>
      <c r="VP165" s="109"/>
      <c r="VQ165" s="194"/>
      <c r="VR165" s="109"/>
      <c r="VS165" s="109"/>
      <c r="VT165" s="109"/>
      <c r="VU165" s="139"/>
      <c r="VV165" s="109"/>
      <c r="VW165" s="109"/>
      <c r="VX165" s="109"/>
      <c r="VY165" s="109"/>
      <c r="VZ165" s="110"/>
      <c r="WA165" s="109"/>
      <c r="WB165" s="109"/>
      <c r="WC165" s="109"/>
      <c r="WD165" s="109"/>
      <c r="WE165" s="109"/>
      <c r="WF165" s="109"/>
      <c r="WG165" s="109"/>
      <c r="WH165" s="109"/>
      <c r="WI165" s="109"/>
      <c r="WJ165" s="109"/>
      <c r="WK165" s="109"/>
      <c r="WL165" s="102"/>
      <c r="WM165" s="102"/>
      <c r="WN165" s="102"/>
      <c r="WO165" s="102"/>
      <c r="WP165" s="102"/>
      <c r="WQ165" s="148"/>
      <c r="WR165" s="151"/>
      <c r="WS165" s="151"/>
      <c r="WT165" s="102"/>
      <c r="WU165" s="138"/>
      <c r="WV165" s="115"/>
      <c r="WY165" s="115"/>
      <c r="WZ165" s="115"/>
    </row>
    <row r="166" spans="1:624" s="116" customFormat="1" ht="12.75" hidden="1" customHeight="1" x14ac:dyDescent="0.25">
      <c r="A166" s="451"/>
      <c r="B166" s="447" t="s">
        <v>317</v>
      </c>
      <c r="C166" s="416"/>
      <c r="D166" s="416"/>
      <c r="E166" s="416"/>
      <c r="F166" s="257"/>
      <c r="G166" s="381"/>
      <c r="H166" s="250"/>
      <c r="I166" s="250"/>
      <c r="J166" s="238"/>
      <c r="K166" s="250"/>
      <c r="L166" s="343"/>
      <c r="M166" s="343"/>
      <c r="N166" s="343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50"/>
      <c r="AL166" s="250"/>
      <c r="AM166" s="250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39"/>
      <c r="BC166" s="239"/>
      <c r="BD166" s="238"/>
      <c r="BE166" s="240"/>
      <c r="BF166" s="241"/>
      <c r="BG166" s="241"/>
      <c r="BH166" s="242"/>
      <c r="BI166" s="242"/>
      <c r="BJ166" s="241"/>
      <c r="BK166" s="344"/>
      <c r="BL166" s="251"/>
      <c r="BM166" s="344"/>
      <c r="BN166" s="344"/>
      <c r="BO166" s="238"/>
      <c r="BP166" s="304"/>
      <c r="BQ166" s="236"/>
      <c r="BR166" s="236"/>
      <c r="BS166" s="236"/>
      <c r="BT166" s="241"/>
      <c r="BU166" s="344"/>
      <c r="BV166" s="344"/>
      <c r="BW166" s="344"/>
      <c r="BX166" s="238"/>
      <c r="BY166" s="344"/>
      <c r="BZ166" s="344"/>
      <c r="CA166" s="344"/>
      <c r="CB166" s="238"/>
      <c r="CC166" s="344"/>
      <c r="CD166" s="344"/>
      <c r="CE166" s="344"/>
      <c r="CF166" s="345"/>
      <c r="CG166" s="344"/>
      <c r="CH166" s="344"/>
      <c r="CI166" s="344"/>
      <c r="CJ166" s="251"/>
      <c r="CK166" s="238"/>
      <c r="CL166" s="344"/>
      <c r="CM166" s="344"/>
      <c r="CN166" s="344"/>
      <c r="CO166" s="238"/>
      <c r="CP166" s="344"/>
      <c r="CQ166" s="344"/>
      <c r="CR166" s="344"/>
      <c r="CS166" s="238"/>
      <c r="CT166" s="344"/>
      <c r="CU166" s="344"/>
      <c r="CV166" s="344"/>
      <c r="CW166" s="345"/>
      <c r="CX166" s="344"/>
      <c r="CY166" s="344"/>
      <c r="CZ166" s="344"/>
      <c r="DA166" s="251"/>
      <c r="DB166" s="238"/>
      <c r="DC166" s="236"/>
      <c r="DD166" s="251"/>
      <c r="DE166" s="236"/>
      <c r="DF166" s="242"/>
      <c r="DG166" s="244"/>
      <c r="DH166" s="244"/>
      <c r="DI166" s="343"/>
      <c r="DJ166" s="343"/>
      <c r="DK166" s="250"/>
      <c r="DL166" s="250"/>
      <c r="DM166" s="343"/>
      <c r="DN166" s="343"/>
      <c r="DO166" s="343"/>
      <c r="DP166" s="238"/>
      <c r="DQ166" s="343"/>
      <c r="DR166" s="343"/>
      <c r="DS166" s="343"/>
      <c r="DT166" s="238"/>
      <c r="DU166" s="343"/>
      <c r="DV166" s="343"/>
      <c r="DW166" s="343"/>
      <c r="DX166" s="238"/>
      <c r="DY166" s="343"/>
      <c r="DZ166" s="343"/>
      <c r="EA166" s="343"/>
      <c r="EB166" s="345"/>
      <c r="EC166" s="343"/>
      <c r="ED166" s="343"/>
      <c r="EE166" s="343"/>
      <c r="EF166" s="265"/>
      <c r="EG166" s="259"/>
      <c r="EH166" s="343"/>
      <c r="EI166" s="343"/>
      <c r="EJ166" s="343"/>
      <c r="EK166" s="343"/>
      <c r="EL166" s="343"/>
      <c r="EM166" s="343"/>
      <c r="EN166" s="343"/>
      <c r="EO166" s="343"/>
      <c r="EP166" s="343"/>
      <c r="EQ166" s="343"/>
      <c r="ER166" s="343"/>
      <c r="ES166" s="362"/>
      <c r="ET166" s="362"/>
      <c r="EU166" s="362"/>
      <c r="EV166" s="343"/>
      <c r="EW166" s="265"/>
      <c r="EX166" s="260"/>
      <c r="EY166" s="362"/>
      <c r="EZ166" s="250"/>
      <c r="FA166" s="362"/>
      <c r="FB166" s="242"/>
      <c r="FC166" s="246"/>
      <c r="FD166" s="244"/>
      <c r="FE166" s="343"/>
      <c r="FF166" s="343"/>
      <c r="FG166" s="343"/>
      <c r="FH166" s="250"/>
      <c r="FI166" s="250"/>
      <c r="FJ166" s="250"/>
      <c r="FK166" s="250"/>
      <c r="FL166" s="238"/>
      <c r="FM166" s="343"/>
      <c r="FN166" s="343"/>
      <c r="FO166" s="343"/>
      <c r="FP166" s="238"/>
      <c r="FQ166" s="343"/>
      <c r="FR166" s="343"/>
      <c r="FS166" s="343"/>
      <c r="FT166" s="238"/>
      <c r="FU166" s="343"/>
      <c r="FV166" s="343"/>
      <c r="FW166" s="343"/>
      <c r="FX166" s="345"/>
      <c r="FY166" s="343"/>
      <c r="FZ166" s="343"/>
      <c r="GA166" s="343"/>
      <c r="GB166" s="265"/>
      <c r="GC166" s="259"/>
      <c r="GD166" s="343"/>
      <c r="GE166" s="343"/>
      <c r="GF166" s="343"/>
      <c r="GG166" s="343"/>
      <c r="GH166" s="343"/>
      <c r="GI166" s="343"/>
      <c r="GJ166" s="343"/>
      <c r="GK166" s="343"/>
      <c r="GL166" s="343"/>
      <c r="GM166" s="343"/>
      <c r="GN166" s="343"/>
      <c r="GO166" s="362"/>
      <c r="GP166" s="362"/>
      <c r="GQ166" s="362"/>
      <c r="GR166" s="343"/>
      <c r="GS166" s="265"/>
      <c r="GT166" s="259"/>
      <c r="GU166" s="362"/>
      <c r="GV166" s="250"/>
      <c r="GW166" s="362"/>
      <c r="GX166" s="242"/>
      <c r="GY166" s="246"/>
      <c r="GZ166" s="244"/>
      <c r="HA166" s="244"/>
      <c r="HB166" s="343"/>
      <c r="HC166" s="343"/>
      <c r="HD166" s="250"/>
      <c r="HE166" s="250"/>
      <c r="HF166" s="343"/>
      <c r="HG166" s="343"/>
      <c r="HH166" s="238"/>
      <c r="HI166" s="238"/>
      <c r="HJ166" s="343"/>
      <c r="HK166" s="343"/>
      <c r="HL166" s="343"/>
      <c r="HM166" s="238"/>
      <c r="HN166" s="343"/>
      <c r="HO166" s="343"/>
      <c r="HP166" s="343"/>
      <c r="HQ166" s="238"/>
      <c r="HR166" s="343"/>
      <c r="HS166" s="343"/>
      <c r="HT166" s="343"/>
      <c r="HU166" s="345"/>
      <c r="HV166" s="343"/>
      <c r="HW166" s="343"/>
      <c r="HX166" s="343"/>
      <c r="HY166" s="265"/>
      <c r="HZ166" s="259"/>
      <c r="IA166" s="343"/>
      <c r="IB166" s="343"/>
      <c r="IC166" s="343"/>
      <c r="ID166" s="343"/>
      <c r="IE166" s="343"/>
      <c r="IF166" s="343"/>
      <c r="IG166" s="343"/>
      <c r="IH166" s="343"/>
      <c r="II166" s="343"/>
      <c r="IJ166" s="343"/>
      <c r="IK166" s="343"/>
      <c r="IL166" s="362"/>
      <c r="IM166" s="362"/>
      <c r="IN166" s="362"/>
      <c r="IO166" s="343"/>
      <c r="IP166" s="265"/>
      <c r="IQ166" s="259"/>
      <c r="IR166" s="362"/>
      <c r="IS166" s="250"/>
      <c r="IT166" s="362"/>
      <c r="IU166" s="242"/>
      <c r="IV166" s="246"/>
      <c r="IW166" s="244"/>
      <c r="IX166" s="346"/>
      <c r="IY166" s="346"/>
      <c r="IZ166" s="254">
        <f t="shared" si="1124"/>
        <v>0</v>
      </c>
      <c r="JA166" s="254">
        <f t="shared" si="1125"/>
        <v>0</v>
      </c>
      <c r="JB166" s="254"/>
      <c r="JC166" s="254"/>
      <c r="JD166" s="254"/>
      <c r="JE166" s="247">
        <f t="shared" si="1126"/>
        <v>0</v>
      </c>
      <c r="JF166" s="346"/>
      <c r="JG166" s="346"/>
      <c r="JH166" s="346"/>
      <c r="JI166" s="247"/>
      <c r="JJ166" s="346"/>
      <c r="JK166" s="346"/>
      <c r="JL166" s="346"/>
      <c r="JM166" s="247"/>
      <c r="JN166" s="346"/>
      <c r="JO166" s="346"/>
      <c r="JP166" s="346"/>
      <c r="JQ166" s="347"/>
      <c r="JR166" s="346"/>
      <c r="JS166" s="346"/>
      <c r="JT166" s="254"/>
      <c r="JU166" s="254">
        <f t="shared" si="1151"/>
        <v>0</v>
      </c>
      <c r="JV166" s="366">
        <f t="shared" si="1148"/>
        <v>0</v>
      </c>
      <c r="JW166" s="563"/>
      <c r="JX166" s="592"/>
      <c r="JY166" s="593"/>
      <c r="JZ166" s="576"/>
      <c r="KA166" s="346"/>
      <c r="KB166" s="346"/>
      <c r="KC166" s="346"/>
      <c r="KD166" s="346"/>
      <c r="KE166" s="346"/>
      <c r="KF166" s="346"/>
      <c r="KG166" s="346"/>
      <c r="KH166" s="346"/>
      <c r="KI166" s="346"/>
      <c r="KJ166" s="346"/>
      <c r="KK166" s="346"/>
      <c r="KL166" s="346"/>
      <c r="KM166" s="254"/>
      <c r="KN166" s="254">
        <f t="shared" si="1149"/>
        <v>0</v>
      </c>
      <c r="KO166" s="262">
        <f t="shared" si="1150"/>
        <v>0</v>
      </c>
      <c r="KP166" s="346"/>
      <c r="KQ166" s="254">
        <f>JE166-JV166</f>
        <v>0</v>
      </c>
      <c r="KR166" s="346"/>
      <c r="KS166" s="348"/>
      <c r="KT166" s="211"/>
      <c r="KU166" s="211"/>
      <c r="KV166" s="211"/>
      <c r="KW166" s="211"/>
      <c r="KX166" s="211"/>
      <c r="KY166" s="211"/>
      <c r="KZ166" s="211"/>
      <c r="LA166" s="211"/>
      <c r="LB166" s="211"/>
      <c r="LC166" s="211"/>
      <c r="LD166" s="211"/>
      <c r="LF166" s="109"/>
      <c r="LG166" s="109"/>
      <c r="LH166" s="194"/>
      <c r="LI166" s="193"/>
      <c r="LJ166" s="193"/>
      <c r="LK166" s="193"/>
      <c r="LL166" s="193"/>
      <c r="LM166" s="194"/>
      <c r="LN166" s="109"/>
      <c r="LO166" s="109"/>
      <c r="LP166" s="109"/>
      <c r="LQ166" s="194"/>
      <c r="LR166" s="109"/>
      <c r="LS166" s="109"/>
      <c r="LT166" s="109"/>
      <c r="LU166" s="194"/>
      <c r="LV166" s="109"/>
      <c r="LW166" s="109"/>
      <c r="LX166" s="109"/>
      <c r="LY166" s="139"/>
      <c r="LZ166" s="109"/>
      <c r="MA166" s="109"/>
      <c r="MB166" s="109"/>
      <c r="MC166" s="133"/>
      <c r="MD166" s="121"/>
      <c r="ME166" s="109"/>
      <c r="MF166" s="109"/>
      <c r="MG166" s="109"/>
      <c r="MH166" s="194"/>
      <c r="MI166" s="109"/>
      <c r="MJ166" s="109"/>
      <c r="MK166" s="109"/>
      <c r="ML166" s="194"/>
      <c r="MM166" s="109"/>
      <c r="MN166" s="109"/>
      <c r="MO166" s="109"/>
      <c r="MP166" s="139"/>
      <c r="MQ166" s="109"/>
      <c r="MR166" s="109"/>
      <c r="MS166" s="109"/>
      <c r="MT166" s="133"/>
      <c r="MU166" s="121"/>
      <c r="MV166" s="102"/>
      <c r="MW166" s="193"/>
      <c r="MX166" s="102"/>
      <c r="MY166" s="138"/>
      <c r="MZ166" s="115"/>
      <c r="NB166" s="109"/>
      <c r="NC166" s="109"/>
      <c r="ND166" s="109"/>
      <c r="NE166" s="109"/>
      <c r="NF166" s="109"/>
      <c r="NG166" s="109"/>
      <c r="NH166" s="109"/>
      <c r="NI166" s="193"/>
      <c r="NJ166" s="109"/>
      <c r="NK166" s="109"/>
      <c r="NL166" s="109"/>
      <c r="NM166" s="194"/>
      <c r="NN166" s="109"/>
      <c r="NO166" s="109"/>
      <c r="NP166" s="109"/>
      <c r="NQ166" s="194"/>
      <c r="NR166" s="109"/>
      <c r="NS166" s="109"/>
      <c r="NT166" s="109"/>
      <c r="NU166" s="139"/>
      <c r="NV166" s="109"/>
      <c r="NW166" s="109"/>
      <c r="NX166" s="109"/>
      <c r="NY166" s="193"/>
      <c r="NZ166" s="121"/>
      <c r="OA166" s="109"/>
      <c r="OB166" s="109"/>
      <c r="OC166" s="109"/>
      <c r="OD166" s="109"/>
      <c r="OE166" s="109"/>
      <c r="OF166" s="109"/>
      <c r="OG166" s="109"/>
      <c r="OH166" s="109"/>
      <c r="OI166" s="109"/>
      <c r="OJ166" s="109"/>
      <c r="OK166" s="109"/>
      <c r="OL166" s="102"/>
      <c r="OM166" s="102"/>
      <c r="ON166" s="102"/>
      <c r="OO166" s="109"/>
      <c r="OP166" s="193"/>
      <c r="OQ166" s="122"/>
      <c r="OR166" s="102"/>
      <c r="OS166" s="193"/>
      <c r="OT166" s="102"/>
      <c r="OU166" s="138"/>
      <c r="OV166" s="115"/>
      <c r="OX166" s="109"/>
      <c r="OY166" s="109"/>
      <c r="OZ166" s="193"/>
      <c r="PA166" s="109"/>
      <c r="PB166" s="109"/>
      <c r="PC166" s="109"/>
      <c r="PD166" s="109"/>
      <c r="PE166" s="194"/>
      <c r="PF166" s="109"/>
      <c r="PG166" s="109"/>
      <c r="PH166" s="109"/>
      <c r="PI166" s="194"/>
      <c r="PJ166" s="109"/>
      <c r="PK166" s="109"/>
      <c r="PL166" s="109"/>
      <c r="PM166" s="194"/>
      <c r="PN166" s="109"/>
      <c r="PO166" s="109"/>
      <c r="PP166" s="109"/>
      <c r="PQ166" s="139"/>
      <c r="PR166" s="109"/>
      <c r="PS166" s="109"/>
      <c r="PT166" s="109"/>
      <c r="PU166" s="123"/>
      <c r="PV166" s="121"/>
      <c r="PW166" s="109"/>
      <c r="PX166" s="109"/>
      <c r="PY166" s="109"/>
      <c r="PZ166" s="109"/>
      <c r="QA166" s="109"/>
      <c r="QB166" s="109"/>
      <c r="QC166" s="109"/>
      <c r="QD166" s="109"/>
      <c r="QE166" s="109"/>
      <c r="QF166" s="109"/>
      <c r="QG166" s="109"/>
      <c r="QH166" s="102"/>
      <c r="QI166" s="102"/>
      <c r="QJ166" s="102"/>
      <c r="QK166" s="109"/>
      <c r="QL166" s="123"/>
      <c r="QM166" s="122"/>
      <c r="QN166" s="102"/>
      <c r="QO166" s="193"/>
      <c r="QP166" s="102"/>
      <c r="QQ166" s="138"/>
      <c r="QR166" s="115"/>
      <c r="QT166" s="109"/>
      <c r="QU166" s="109"/>
      <c r="QV166" s="109"/>
      <c r="QW166" s="109"/>
      <c r="QX166" s="109"/>
      <c r="QY166" s="109"/>
      <c r="QZ166" s="109"/>
      <c r="RA166" s="194"/>
      <c r="RB166" s="109"/>
      <c r="RC166" s="109"/>
      <c r="RD166" s="109"/>
      <c r="RE166" s="194"/>
      <c r="RF166" s="109"/>
      <c r="RG166" s="109"/>
      <c r="RH166" s="109"/>
      <c r="RI166" s="194"/>
      <c r="RJ166" s="109"/>
      <c r="RK166" s="109"/>
      <c r="RL166" s="109"/>
      <c r="RM166" s="139"/>
      <c r="RN166" s="109"/>
      <c r="RO166" s="109"/>
      <c r="RP166" s="109"/>
      <c r="RQ166" s="123"/>
      <c r="RR166" s="121"/>
      <c r="RS166" s="109"/>
      <c r="RT166" s="109"/>
      <c r="RU166" s="109"/>
      <c r="RV166" s="109"/>
      <c r="RW166" s="109"/>
      <c r="RX166" s="109"/>
      <c r="RY166" s="109"/>
      <c r="RZ166" s="109"/>
      <c r="SA166" s="109"/>
      <c r="SB166" s="109"/>
      <c r="SC166" s="109"/>
      <c r="SD166" s="102"/>
      <c r="SE166" s="102"/>
      <c r="SF166" s="102"/>
      <c r="SG166" s="109"/>
      <c r="SH166" s="109"/>
      <c r="SI166" s="122"/>
      <c r="SJ166" s="102"/>
      <c r="SK166" s="193"/>
      <c r="SL166" s="102"/>
      <c r="SM166" s="138"/>
      <c r="SN166" s="115"/>
      <c r="SP166" s="109"/>
      <c r="SQ166" s="109"/>
      <c r="SR166" s="194"/>
      <c r="SS166" s="193"/>
      <c r="ST166" s="193"/>
      <c r="SU166" s="193"/>
      <c r="SV166" s="193"/>
      <c r="SW166" s="194"/>
      <c r="SX166" s="109"/>
      <c r="SY166" s="109"/>
      <c r="SZ166" s="109"/>
      <c r="TA166" s="194"/>
      <c r="TB166" s="109"/>
      <c r="TC166" s="109"/>
      <c r="TD166" s="109"/>
      <c r="TE166" s="194"/>
      <c r="TF166" s="109"/>
      <c r="TG166" s="109"/>
      <c r="TH166" s="109"/>
      <c r="TI166" s="139"/>
      <c r="TJ166" s="109"/>
      <c r="TK166" s="109"/>
      <c r="TL166" s="109"/>
      <c r="TM166" s="193"/>
      <c r="TN166" s="121"/>
      <c r="TO166" s="109"/>
      <c r="TP166" s="109"/>
      <c r="TQ166" s="109"/>
      <c r="TR166" s="109"/>
      <c r="TS166" s="109"/>
      <c r="TT166" s="109"/>
      <c r="TU166" s="109"/>
      <c r="TV166" s="109"/>
      <c r="TW166" s="109"/>
      <c r="TX166" s="109"/>
      <c r="TY166" s="109"/>
      <c r="TZ166" s="102"/>
      <c r="UA166" s="102"/>
      <c r="UB166" s="102"/>
      <c r="UC166" s="109"/>
      <c r="UD166" s="193"/>
      <c r="UE166" s="122"/>
      <c r="UF166" s="102"/>
      <c r="UG166" s="193"/>
      <c r="UH166" s="102"/>
      <c r="UI166" s="138"/>
      <c r="UJ166" s="138"/>
      <c r="UK166" s="115"/>
      <c r="UL166" s="115"/>
      <c r="UM166" s="115"/>
      <c r="UN166" s="115"/>
      <c r="UO166" s="115"/>
      <c r="UP166" s="115"/>
      <c r="UQ166" s="115"/>
      <c r="UR166" s="115"/>
      <c r="US166" s="115"/>
      <c r="UT166" s="115"/>
      <c r="UU166" s="115"/>
      <c r="UV166" s="115"/>
      <c r="UW166" s="115"/>
      <c r="UX166" s="115"/>
      <c r="UY166" s="115"/>
      <c r="UZ166" s="115"/>
      <c r="VA166" s="115"/>
      <c r="VB166" s="193"/>
      <c r="VC166" s="193"/>
      <c r="VD166" s="194"/>
      <c r="VE166" s="193"/>
      <c r="VF166" s="193"/>
      <c r="VG166" s="193"/>
      <c r="VH166" s="193"/>
      <c r="VI166" s="194"/>
      <c r="VJ166" s="109"/>
      <c r="VK166" s="109"/>
      <c r="VL166" s="109"/>
      <c r="VM166" s="194"/>
      <c r="VN166" s="109"/>
      <c r="VO166" s="109"/>
      <c r="VP166" s="109"/>
      <c r="VQ166" s="194"/>
      <c r="VR166" s="109"/>
      <c r="VS166" s="109"/>
      <c r="VT166" s="109"/>
      <c r="VU166" s="139"/>
      <c r="VV166" s="109"/>
      <c r="VW166" s="109"/>
      <c r="VX166" s="109"/>
      <c r="VY166" s="109"/>
      <c r="VZ166" s="110"/>
      <c r="WA166" s="109"/>
      <c r="WB166" s="109"/>
      <c r="WC166" s="109"/>
      <c r="WD166" s="109"/>
      <c r="WE166" s="109"/>
      <c r="WF166" s="109"/>
      <c r="WG166" s="109"/>
      <c r="WH166" s="109"/>
      <c r="WI166" s="109"/>
      <c r="WJ166" s="109"/>
      <c r="WK166" s="109"/>
      <c r="WL166" s="102"/>
      <c r="WM166" s="102"/>
      <c r="WN166" s="102"/>
      <c r="WO166" s="102"/>
      <c r="WP166" s="102"/>
      <c r="WQ166" s="148"/>
      <c r="WR166" s="151"/>
      <c r="WS166" s="151"/>
      <c r="WT166" s="102"/>
      <c r="WU166" s="138"/>
      <c r="WV166" s="115"/>
      <c r="WY166" s="115"/>
      <c r="WZ166" s="115"/>
    </row>
    <row r="167" spans="1:624" s="116" customFormat="1" ht="12.75" hidden="1" customHeight="1" x14ac:dyDescent="0.25">
      <c r="A167" s="451"/>
      <c r="B167" s="447" t="s">
        <v>318</v>
      </c>
      <c r="C167" s="416"/>
      <c r="D167" s="416"/>
      <c r="E167" s="416"/>
      <c r="F167" s="257"/>
      <c r="G167" s="381"/>
      <c r="H167" s="250"/>
      <c r="I167" s="250"/>
      <c r="J167" s="238"/>
      <c r="K167" s="250"/>
      <c r="L167" s="343"/>
      <c r="M167" s="343"/>
      <c r="N167" s="343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0"/>
      <c r="AM167" s="250"/>
      <c r="AN167" s="250"/>
      <c r="AO167" s="250"/>
      <c r="AP167" s="250"/>
      <c r="AQ167" s="250"/>
      <c r="AR167" s="250"/>
      <c r="AS167" s="250"/>
      <c r="AT167" s="250"/>
      <c r="AU167" s="250"/>
      <c r="AV167" s="250"/>
      <c r="AW167" s="250"/>
      <c r="AX167" s="250"/>
      <c r="AY167" s="250"/>
      <c r="AZ167" s="250"/>
      <c r="BA167" s="250"/>
      <c r="BB167" s="239"/>
      <c r="BC167" s="239"/>
      <c r="BD167" s="238"/>
      <c r="BE167" s="240"/>
      <c r="BF167" s="241"/>
      <c r="BG167" s="241"/>
      <c r="BH167" s="242"/>
      <c r="BI167" s="242"/>
      <c r="BJ167" s="241"/>
      <c r="BK167" s="344"/>
      <c r="BL167" s="251"/>
      <c r="BM167" s="344"/>
      <c r="BN167" s="344"/>
      <c r="BO167" s="238"/>
      <c r="BP167" s="304"/>
      <c r="BQ167" s="236"/>
      <c r="BR167" s="236"/>
      <c r="BS167" s="236"/>
      <c r="BT167" s="241"/>
      <c r="BU167" s="344"/>
      <c r="BV167" s="344"/>
      <c r="BW167" s="344"/>
      <c r="BX167" s="238"/>
      <c r="BY167" s="344"/>
      <c r="BZ167" s="344"/>
      <c r="CA167" s="344"/>
      <c r="CB167" s="238"/>
      <c r="CC167" s="344"/>
      <c r="CD167" s="344"/>
      <c r="CE167" s="344"/>
      <c r="CF167" s="345"/>
      <c r="CG167" s="344"/>
      <c r="CH167" s="344"/>
      <c r="CI167" s="344"/>
      <c r="CJ167" s="251"/>
      <c r="CK167" s="238"/>
      <c r="CL167" s="344"/>
      <c r="CM167" s="344"/>
      <c r="CN167" s="344"/>
      <c r="CO167" s="238"/>
      <c r="CP167" s="344"/>
      <c r="CQ167" s="344"/>
      <c r="CR167" s="344"/>
      <c r="CS167" s="238"/>
      <c r="CT167" s="344"/>
      <c r="CU167" s="344"/>
      <c r="CV167" s="344"/>
      <c r="CW167" s="345"/>
      <c r="CX167" s="344"/>
      <c r="CY167" s="344"/>
      <c r="CZ167" s="344"/>
      <c r="DA167" s="251"/>
      <c r="DB167" s="238"/>
      <c r="DC167" s="236"/>
      <c r="DD167" s="251"/>
      <c r="DE167" s="236"/>
      <c r="DF167" s="242"/>
      <c r="DG167" s="244"/>
      <c r="DH167" s="244"/>
      <c r="DI167" s="343"/>
      <c r="DJ167" s="343"/>
      <c r="DK167" s="250"/>
      <c r="DL167" s="250"/>
      <c r="DM167" s="343"/>
      <c r="DN167" s="343"/>
      <c r="DO167" s="343"/>
      <c r="DP167" s="238"/>
      <c r="DQ167" s="343"/>
      <c r="DR167" s="343"/>
      <c r="DS167" s="343"/>
      <c r="DT167" s="238"/>
      <c r="DU167" s="343"/>
      <c r="DV167" s="343"/>
      <c r="DW167" s="343"/>
      <c r="DX167" s="238"/>
      <c r="DY167" s="343"/>
      <c r="DZ167" s="343"/>
      <c r="EA167" s="343"/>
      <c r="EB167" s="345"/>
      <c r="EC167" s="343"/>
      <c r="ED167" s="343"/>
      <c r="EE167" s="343"/>
      <c r="EF167" s="265"/>
      <c r="EG167" s="259"/>
      <c r="EH167" s="343"/>
      <c r="EI167" s="343"/>
      <c r="EJ167" s="343"/>
      <c r="EK167" s="343"/>
      <c r="EL167" s="343"/>
      <c r="EM167" s="343"/>
      <c r="EN167" s="343"/>
      <c r="EO167" s="343"/>
      <c r="EP167" s="343"/>
      <c r="EQ167" s="343"/>
      <c r="ER167" s="343"/>
      <c r="ES167" s="362"/>
      <c r="ET167" s="362"/>
      <c r="EU167" s="362"/>
      <c r="EV167" s="343"/>
      <c r="EW167" s="265"/>
      <c r="EX167" s="260"/>
      <c r="EY167" s="362"/>
      <c r="EZ167" s="250"/>
      <c r="FA167" s="362"/>
      <c r="FB167" s="242"/>
      <c r="FC167" s="246"/>
      <c r="FD167" s="244"/>
      <c r="FE167" s="343"/>
      <c r="FF167" s="343"/>
      <c r="FG167" s="343"/>
      <c r="FH167" s="250"/>
      <c r="FI167" s="250"/>
      <c r="FJ167" s="250"/>
      <c r="FK167" s="250"/>
      <c r="FL167" s="238"/>
      <c r="FM167" s="343"/>
      <c r="FN167" s="343"/>
      <c r="FO167" s="343"/>
      <c r="FP167" s="238"/>
      <c r="FQ167" s="343"/>
      <c r="FR167" s="343"/>
      <c r="FS167" s="343"/>
      <c r="FT167" s="238"/>
      <c r="FU167" s="343"/>
      <c r="FV167" s="343"/>
      <c r="FW167" s="343"/>
      <c r="FX167" s="345"/>
      <c r="FY167" s="343"/>
      <c r="FZ167" s="343"/>
      <c r="GA167" s="343"/>
      <c r="GB167" s="265"/>
      <c r="GC167" s="259"/>
      <c r="GD167" s="343"/>
      <c r="GE167" s="343"/>
      <c r="GF167" s="343"/>
      <c r="GG167" s="343"/>
      <c r="GH167" s="343"/>
      <c r="GI167" s="343"/>
      <c r="GJ167" s="343"/>
      <c r="GK167" s="343"/>
      <c r="GL167" s="343"/>
      <c r="GM167" s="343"/>
      <c r="GN167" s="343"/>
      <c r="GO167" s="362"/>
      <c r="GP167" s="362"/>
      <c r="GQ167" s="362"/>
      <c r="GR167" s="343"/>
      <c r="GS167" s="265"/>
      <c r="GT167" s="259"/>
      <c r="GU167" s="362"/>
      <c r="GV167" s="250"/>
      <c r="GW167" s="362"/>
      <c r="GX167" s="242"/>
      <c r="GY167" s="246"/>
      <c r="GZ167" s="244"/>
      <c r="HA167" s="244"/>
      <c r="HB167" s="343"/>
      <c r="HC167" s="343"/>
      <c r="HD167" s="250"/>
      <c r="HE167" s="250"/>
      <c r="HF167" s="343"/>
      <c r="HG167" s="343"/>
      <c r="HH167" s="238"/>
      <c r="HI167" s="238"/>
      <c r="HJ167" s="343"/>
      <c r="HK167" s="343"/>
      <c r="HL167" s="343"/>
      <c r="HM167" s="238"/>
      <c r="HN167" s="343"/>
      <c r="HO167" s="343"/>
      <c r="HP167" s="343"/>
      <c r="HQ167" s="238"/>
      <c r="HR167" s="343"/>
      <c r="HS167" s="343"/>
      <c r="HT167" s="343"/>
      <c r="HU167" s="345"/>
      <c r="HV167" s="343"/>
      <c r="HW167" s="343"/>
      <c r="HX167" s="343"/>
      <c r="HY167" s="265"/>
      <c r="HZ167" s="259"/>
      <c r="IA167" s="343"/>
      <c r="IB167" s="343"/>
      <c r="IC167" s="343"/>
      <c r="ID167" s="343"/>
      <c r="IE167" s="343"/>
      <c r="IF167" s="343"/>
      <c r="IG167" s="343"/>
      <c r="IH167" s="343"/>
      <c r="II167" s="343"/>
      <c r="IJ167" s="343"/>
      <c r="IK167" s="343"/>
      <c r="IL167" s="362"/>
      <c r="IM167" s="362"/>
      <c r="IN167" s="362"/>
      <c r="IO167" s="343"/>
      <c r="IP167" s="265"/>
      <c r="IQ167" s="259"/>
      <c r="IR167" s="362"/>
      <c r="IS167" s="250"/>
      <c r="IT167" s="362"/>
      <c r="IU167" s="242"/>
      <c r="IV167" s="246"/>
      <c r="IW167" s="244"/>
      <c r="IX167" s="346"/>
      <c r="IY167" s="346"/>
      <c r="IZ167" s="254">
        <f t="shared" si="1124"/>
        <v>0</v>
      </c>
      <c r="JA167" s="254">
        <f t="shared" si="1125"/>
        <v>0</v>
      </c>
      <c r="JB167" s="254"/>
      <c r="JC167" s="254"/>
      <c r="JD167" s="254"/>
      <c r="JE167" s="247">
        <f t="shared" si="1126"/>
        <v>0</v>
      </c>
      <c r="JF167" s="346"/>
      <c r="JG167" s="346"/>
      <c r="JH167" s="346"/>
      <c r="JI167" s="247"/>
      <c r="JJ167" s="346"/>
      <c r="JK167" s="346"/>
      <c r="JL167" s="346"/>
      <c r="JM167" s="247"/>
      <c r="JN167" s="346"/>
      <c r="JO167" s="346"/>
      <c r="JP167" s="346"/>
      <c r="JQ167" s="347"/>
      <c r="JR167" s="346"/>
      <c r="JS167" s="346"/>
      <c r="JT167" s="254"/>
      <c r="JU167" s="254">
        <f t="shared" si="1151"/>
        <v>0</v>
      </c>
      <c r="JV167" s="366">
        <f t="shared" si="1148"/>
        <v>0</v>
      </c>
      <c r="JW167" s="563"/>
      <c r="JX167" s="592"/>
      <c r="JY167" s="593"/>
      <c r="JZ167" s="576"/>
      <c r="KA167" s="346"/>
      <c r="KB167" s="346"/>
      <c r="KC167" s="346"/>
      <c r="KD167" s="346"/>
      <c r="KE167" s="346"/>
      <c r="KF167" s="346"/>
      <c r="KG167" s="346"/>
      <c r="KH167" s="346"/>
      <c r="KI167" s="346"/>
      <c r="KJ167" s="346"/>
      <c r="KK167" s="346"/>
      <c r="KL167" s="346"/>
      <c r="KM167" s="254"/>
      <c r="KN167" s="254">
        <f t="shared" si="1149"/>
        <v>0</v>
      </c>
      <c r="KO167" s="262">
        <f t="shared" si="1150"/>
        <v>0</v>
      </c>
      <c r="KP167" s="346"/>
      <c r="KQ167" s="254">
        <f>JE167-JV167</f>
        <v>0</v>
      </c>
      <c r="KR167" s="346"/>
      <c r="KS167" s="348"/>
      <c r="KT167" s="211"/>
      <c r="KU167" s="211"/>
      <c r="KV167" s="211"/>
      <c r="KW167" s="211"/>
      <c r="KX167" s="211"/>
      <c r="KY167" s="211"/>
      <c r="KZ167" s="211"/>
      <c r="LA167" s="211"/>
      <c r="LB167" s="211"/>
      <c r="LC167" s="211"/>
      <c r="LD167" s="211"/>
      <c r="LF167" s="109"/>
      <c r="LG167" s="109"/>
      <c r="LH167" s="194"/>
      <c r="LI167" s="193"/>
      <c r="LJ167" s="193"/>
      <c r="LK167" s="193"/>
      <c r="LL167" s="193"/>
      <c r="LM167" s="194"/>
      <c r="LN167" s="109"/>
      <c r="LO167" s="109"/>
      <c r="LP167" s="109"/>
      <c r="LQ167" s="194"/>
      <c r="LR167" s="109"/>
      <c r="LS167" s="109"/>
      <c r="LT167" s="109"/>
      <c r="LU167" s="194"/>
      <c r="LV167" s="109"/>
      <c r="LW167" s="109"/>
      <c r="LX167" s="109"/>
      <c r="LY167" s="139"/>
      <c r="LZ167" s="109"/>
      <c r="MA167" s="109"/>
      <c r="MB167" s="109"/>
      <c r="MC167" s="133"/>
      <c r="MD167" s="121"/>
      <c r="ME167" s="109"/>
      <c r="MF167" s="109"/>
      <c r="MG167" s="109"/>
      <c r="MH167" s="194"/>
      <c r="MI167" s="109"/>
      <c r="MJ167" s="109"/>
      <c r="MK167" s="109"/>
      <c r="ML167" s="194"/>
      <c r="MM167" s="109"/>
      <c r="MN167" s="109"/>
      <c r="MO167" s="109"/>
      <c r="MP167" s="139"/>
      <c r="MQ167" s="109"/>
      <c r="MR167" s="109"/>
      <c r="MS167" s="109"/>
      <c r="MT167" s="133"/>
      <c r="MU167" s="121"/>
      <c r="MV167" s="102"/>
      <c r="MW167" s="193"/>
      <c r="MX167" s="102"/>
      <c r="MY167" s="138"/>
      <c r="MZ167" s="115"/>
      <c r="NB167" s="109"/>
      <c r="NC167" s="109"/>
      <c r="ND167" s="109"/>
      <c r="NE167" s="109"/>
      <c r="NF167" s="109"/>
      <c r="NG167" s="109"/>
      <c r="NH167" s="109"/>
      <c r="NI167" s="193"/>
      <c r="NJ167" s="109"/>
      <c r="NK167" s="109"/>
      <c r="NL167" s="109"/>
      <c r="NM167" s="194"/>
      <c r="NN167" s="109"/>
      <c r="NO167" s="109"/>
      <c r="NP167" s="109"/>
      <c r="NQ167" s="194"/>
      <c r="NR167" s="109"/>
      <c r="NS167" s="109"/>
      <c r="NT167" s="109"/>
      <c r="NU167" s="139"/>
      <c r="NV167" s="109"/>
      <c r="NW167" s="109"/>
      <c r="NX167" s="109"/>
      <c r="NY167" s="193"/>
      <c r="NZ167" s="121"/>
      <c r="OA167" s="109"/>
      <c r="OB167" s="109"/>
      <c r="OC167" s="109"/>
      <c r="OD167" s="109"/>
      <c r="OE167" s="109"/>
      <c r="OF167" s="109"/>
      <c r="OG167" s="109"/>
      <c r="OH167" s="109"/>
      <c r="OI167" s="109"/>
      <c r="OJ167" s="109"/>
      <c r="OK167" s="109"/>
      <c r="OL167" s="102"/>
      <c r="OM167" s="102"/>
      <c r="ON167" s="102"/>
      <c r="OO167" s="109"/>
      <c r="OP167" s="193"/>
      <c r="OQ167" s="122"/>
      <c r="OR167" s="102"/>
      <c r="OS167" s="193"/>
      <c r="OT167" s="102"/>
      <c r="OU167" s="138"/>
      <c r="OV167" s="115"/>
      <c r="OX167" s="109"/>
      <c r="OY167" s="109"/>
      <c r="OZ167" s="193"/>
      <c r="PA167" s="109"/>
      <c r="PB167" s="109"/>
      <c r="PC167" s="109"/>
      <c r="PD167" s="109"/>
      <c r="PE167" s="194"/>
      <c r="PF167" s="109"/>
      <c r="PG167" s="109"/>
      <c r="PH167" s="109"/>
      <c r="PI167" s="194"/>
      <c r="PJ167" s="109"/>
      <c r="PK167" s="109"/>
      <c r="PL167" s="109"/>
      <c r="PM167" s="194"/>
      <c r="PN167" s="109"/>
      <c r="PO167" s="109"/>
      <c r="PP167" s="109"/>
      <c r="PQ167" s="139"/>
      <c r="PR167" s="109"/>
      <c r="PS167" s="109"/>
      <c r="PT167" s="109"/>
      <c r="PU167" s="123"/>
      <c r="PV167" s="121"/>
      <c r="PW167" s="109"/>
      <c r="PX167" s="109"/>
      <c r="PY167" s="109"/>
      <c r="PZ167" s="109"/>
      <c r="QA167" s="109"/>
      <c r="QB167" s="109"/>
      <c r="QC167" s="109"/>
      <c r="QD167" s="109"/>
      <c r="QE167" s="109"/>
      <c r="QF167" s="109"/>
      <c r="QG167" s="109"/>
      <c r="QH167" s="102"/>
      <c r="QI167" s="102"/>
      <c r="QJ167" s="102"/>
      <c r="QK167" s="109"/>
      <c r="QL167" s="123"/>
      <c r="QM167" s="122"/>
      <c r="QN167" s="102"/>
      <c r="QO167" s="193"/>
      <c r="QP167" s="102"/>
      <c r="QQ167" s="138"/>
      <c r="QR167" s="115"/>
      <c r="QT167" s="109"/>
      <c r="QU167" s="109"/>
      <c r="QV167" s="109"/>
      <c r="QW167" s="109"/>
      <c r="QX167" s="109"/>
      <c r="QY167" s="109"/>
      <c r="QZ167" s="109"/>
      <c r="RA167" s="194"/>
      <c r="RB167" s="109"/>
      <c r="RC167" s="109"/>
      <c r="RD167" s="109"/>
      <c r="RE167" s="194"/>
      <c r="RF167" s="109"/>
      <c r="RG167" s="109"/>
      <c r="RH167" s="109"/>
      <c r="RI167" s="194"/>
      <c r="RJ167" s="109"/>
      <c r="RK167" s="109"/>
      <c r="RL167" s="109"/>
      <c r="RM167" s="139"/>
      <c r="RN167" s="109"/>
      <c r="RO167" s="109"/>
      <c r="RP167" s="109"/>
      <c r="RQ167" s="123"/>
      <c r="RR167" s="121"/>
      <c r="RS167" s="109"/>
      <c r="RT167" s="109"/>
      <c r="RU167" s="109"/>
      <c r="RV167" s="109"/>
      <c r="RW167" s="109"/>
      <c r="RX167" s="109"/>
      <c r="RY167" s="109"/>
      <c r="RZ167" s="109"/>
      <c r="SA167" s="109"/>
      <c r="SB167" s="109"/>
      <c r="SC167" s="109"/>
      <c r="SD167" s="102"/>
      <c r="SE167" s="102"/>
      <c r="SF167" s="102"/>
      <c r="SG167" s="109"/>
      <c r="SH167" s="109"/>
      <c r="SI167" s="122"/>
      <c r="SJ167" s="102"/>
      <c r="SK167" s="193"/>
      <c r="SL167" s="102"/>
      <c r="SM167" s="138"/>
      <c r="SN167" s="115"/>
      <c r="SP167" s="109"/>
      <c r="SQ167" s="109"/>
      <c r="SR167" s="194"/>
      <c r="SS167" s="193"/>
      <c r="ST167" s="193"/>
      <c r="SU167" s="193"/>
      <c r="SV167" s="193"/>
      <c r="SW167" s="194"/>
      <c r="SX167" s="109"/>
      <c r="SY167" s="109"/>
      <c r="SZ167" s="109"/>
      <c r="TA167" s="194"/>
      <c r="TB167" s="109"/>
      <c r="TC167" s="109"/>
      <c r="TD167" s="109"/>
      <c r="TE167" s="194"/>
      <c r="TF167" s="109"/>
      <c r="TG167" s="109"/>
      <c r="TH167" s="109"/>
      <c r="TI167" s="139"/>
      <c r="TJ167" s="109"/>
      <c r="TK167" s="109"/>
      <c r="TL167" s="109"/>
      <c r="TM167" s="193"/>
      <c r="TN167" s="121"/>
      <c r="TO167" s="109"/>
      <c r="TP167" s="109"/>
      <c r="TQ167" s="109"/>
      <c r="TR167" s="109"/>
      <c r="TS167" s="109"/>
      <c r="TT167" s="109"/>
      <c r="TU167" s="109"/>
      <c r="TV167" s="109"/>
      <c r="TW167" s="109"/>
      <c r="TX167" s="109"/>
      <c r="TY167" s="109"/>
      <c r="TZ167" s="102"/>
      <c r="UA167" s="102"/>
      <c r="UB167" s="102"/>
      <c r="UC167" s="109"/>
      <c r="UD167" s="193"/>
      <c r="UE167" s="122"/>
      <c r="UF167" s="102"/>
      <c r="UG167" s="193"/>
      <c r="UH167" s="102"/>
      <c r="UI167" s="138"/>
      <c r="UJ167" s="138"/>
      <c r="UK167" s="115"/>
      <c r="UL167" s="115"/>
      <c r="UM167" s="115"/>
      <c r="UN167" s="115"/>
      <c r="UO167" s="115"/>
      <c r="UP167" s="115"/>
      <c r="UQ167" s="115"/>
      <c r="UR167" s="115"/>
      <c r="US167" s="115"/>
      <c r="UT167" s="115"/>
      <c r="UU167" s="115"/>
      <c r="UV167" s="115"/>
      <c r="UW167" s="115"/>
      <c r="UX167" s="115"/>
      <c r="UY167" s="115"/>
      <c r="UZ167" s="115"/>
      <c r="VA167" s="115"/>
      <c r="VB167" s="193"/>
      <c r="VC167" s="193"/>
      <c r="VD167" s="194"/>
      <c r="VE167" s="193"/>
      <c r="VF167" s="193"/>
      <c r="VG167" s="193"/>
      <c r="VH167" s="193"/>
      <c r="VI167" s="194"/>
      <c r="VJ167" s="109"/>
      <c r="VK167" s="109"/>
      <c r="VL167" s="109"/>
      <c r="VM167" s="194"/>
      <c r="VN167" s="109"/>
      <c r="VO167" s="109"/>
      <c r="VP167" s="109"/>
      <c r="VQ167" s="194"/>
      <c r="VR167" s="109"/>
      <c r="VS167" s="109"/>
      <c r="VT167" s="109"/>
      <c r="VU167" s="139"/>
      <c r="VV167" s="109"/>
      <c r="VW167" s="109"/>
      <c r="VX167" s="109"/>
      <c r="VY167" s="109"/>
      <c r="VZ167" s="110"/>
      <c r="WA167" s="109"/>
      <c r="WB167" s="109"/>
      <c r="WC167" s="109"/>
      <c r="WD167" s="109"/>
      <c r="WE167" s="109"/>
      <c r="WF167" s="109"/>
      <c r="WG167" s="109"/>
      <c r="WH167" s="109"/>
      <c r="WI167" s="109"/>
      <c r="WJ167" s="109"/>
      <c r="WK167" s="109"/>
      <c r="WL167" s="102"/>
      <c r="WM167" s="102"/>
      <c r="WN167" s="102"/>
      <c r="WO167" s="102"/>
      <c r="WP167" s="102"/>
      <c r="WQ167" s="148"/>
      <c r="WR167" s="151"/>
      <c r="WS167" s="151"/>
      <c r="WT167" s="102"/>
      <c r="WU167" s="138"/>
      <c r="WV167" s="115"/>
      <c r="WY167" s="115"/>
      <c r="WZ167" s="115"/>
    </row>
    <row r="168" spans="1:624" s="116" customFormat="1" ht="12.75" hidden="1" customHeight="1" x14ac:dyDescent="0.25">
      <c r="A168" s="451"/>
      <c r="B168" s="447" t="s">
        <v>319</v>
      </c>
      <c r="C168" s="416"/>
      <c r="D168" s="416"/>
      <c r="E168" s="416"/>
      <c r="F168" s="257"/>
      <c r="G168" s="381"/>
      <c r="H168" s="250"/>
      <c r="I168" s="250"/>
      <c r="J168" s="238"/>
      <c r="K168" s="250"/>
      <c r="L168" s="343"/>
      <c r="M168" s="343"/>
      <c r="N168" s="343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50"/>
      <c r="AL168" s="250"/>
      <c r="AM168" s="250"/>
      <c r="AN168" s="250"/>
      <c r="AO168" s="250"/>
      <c r="AP168" s="250"/>
      <c r="AQ168" s="250"/>
      <c r="AR168" s="250"/>
      <c r="AS168" s="250"/>
      <c r="AT168" s="250"/>
      <c r="AU168" s="250"/>
      <c r="AV168" s="250"/>
      <c r="AW168" s="250"/>
      <c r="AX168" s="250"/>
      <c r="AY168" s="250"/>
      <c r="AZ168" s="250"/>
      <c r="BA168" s="250"/>
      <c r="BB168" s="239"/>
      <c r="BC168" s="239"/>
      <c r="BD168" s="238"/>
      <c r="BE168" s="240"/>
      <c r="BF168" s="241"/>
      <c r="BG168" s="241"/>
      <c r="BH168" s="242"/>
      <c r="BI168" s="242"/>
      <c r="BJ168" s="241"/>
      <c r="BK168" s="344"/>
      <c r="BL168" s="251"/>
      <c r="BM168" s="344"/>
      <c r="BN168" s="344"/>
      <c r="BO168" s="238"/>
      <c r="BP168" s="304"/>
      <c r="BQ168" s="236"/>
      <c r="BR168" s="236"/>
      <c r="BS168" s="236"/>
      <c r="BT168" s="241"/>
      <c r="BU168" s="344"/>
      <c r="BV168" s="344"/>
      <c r="BW168" s="344"/>
      <c r="BX168" s="238"/>
      <c r="BY168" s="344"/>
      <c r="BZ168" s="344"/>
      <c r="CA168" s="344"/>
      <c r="CB168" s="238"/>
      <c r="CC168" s="344"/>
      <c r="CD168" s="344"/>
      <c r="CE168" s="344"/>
      <c r="CF168" s="345"/>
      <c r="CG168" s="344"/>
      <c r="CH168" s="344"/>
      <c r="CI168" s="344"/>
      <c r="CJ168" s="251"/>
      <c r="CK168" s="238"/>
      <c r="CL168" s="344"/>
      <c r="CM168" s="344"/>
      <c r="CN168" s="344"/>
      <c r="CO168" s="238"/>
      <c r="CP168" s="344"/>
      <c r="CQ168" s="344"/>
      <c r="CR168" s="344"/>
      <c r="CS168" s="238"/>
      <c r="CT168" s="344"/>
      <c r="CU168" s="344"/>
      <c r="CV168" s="344"/>
      <c r="CW168" s="345"/>
      <c r="CX168" s="344"/>
      <c r="CY168" s="344"/>
      <c r="CZ168" s="344"/>
      <c r="DA168" s="251"/>
      <c r="DB168" s="238"/>
      <c r="DC168" s="236"/>
      <c r="DD168" s="251"/>
      <c r="DE168" s="236"/>
      <c r="DF168" s="242"/>
      <c r="DG168" s="244"/>
      <c r="DH168" s="244"/>
      <c r="DI168" s="343"/>
      <c r="DJ168" s="343"/>
      <c r="DK168" s="250"/>
      <c r="DL168" s="250"/>
      <c r="DM168" s="343"/>
      <c r="DN168" s="343"/>
      <c r="DO168" s="343"/>
      <c r="DP168" s="238"/>
      <c r="DQ168" s="343"/>
      <c r="DR168" s="343"/>
      <c r="DS168" s="343"/>
      <c r="DT168" s="238"/>
      <c r="DU168" s="343"/>
      <c r="DV168" s="343"/>
      <c r="DW168" s="343"/>
      <c r="DX168" s="238"/>
      <c r="DY168" s="343"/>
      <c r="DZ168" s="343"/>
      <c r="EA168" s="343"/>
      <c r="EB168" s="345"/>
      <c r="EC168" s="343"/>
      <c r="ED168" s="343"/>
      <c r="EE168" s="343"/>
      <c r="EF168" s="265"/>
      <c r="EG168" s="259"/>
      <c r="EH168" s="343"/>
      <c r="EI168" s="343"/>
      <c r="EJ168" s="343"/>
      <c r="EK168" s="343"/>
      <c r="EL168" s="343"/>
      <c r="EM168" s="343"/>
      <c r="EN168" s="343"/>
      <c r="EO168" s="343"/>
      <c r="EP168" s="343"/>
      <c r="EQ168" s="343"/>
      <c r="ER168" s="343"/>
      <c r="ES168" s="362"/>
      <c r="ET168" s="362"/>
      <c r="EU168" s="362"/>
      <c r="EV168" s="343"/>
      <c r="EW168" s="265"/>
      <c r="EX168" s="260"/>
      <c r="EY168" s="362"/>
      <c r="EZ168" s="250"/>
      <c r="FA168" s="362"/>
      <c r="FB168" s="242"/>
      <c r="FC168" s="246"/>
      <c r="FD168" s="244"/>
      <c r="FE168" s="343"/>
      <c r="FF168" s="343"/>
      <c r="FG168" s="343"/>
      <c r="FH168" s="250"/>
      <c r="FI168" s="250"/>
      <c r="FJ168" s="250"/>
      <c r="FK168" s="250"/>
      <c r="FL168" s="238"/>
      <c r="FM168" s="343"/>
      <c r="FN168" s="343"/>
      <c r="FO168" s="343"/>
      <c r="FP168" s="238"/>
      <c r="FQ168" s="343"/>
      <c r="FR168" s="343"/>
      <c r="FS168" s="343"/>
      <c r="FT168" s="238"/>
      <c r="FU168" s="343"/>
      <c r="FV168" s="343"/>
      <c r="FW168" s="343"/>
      <c r="FX168" s="345"/>
      <c r="FY168" s="343"/>
      <c r="FZ168" s="343"/>
      <c r="GA168" s="343"/>
      <c r="GB168" s="265"/>
      <c r="GC168" s="259"/>
      <c r="GD168" s="343"/>
      <c r="GE168" s="343"/>
      <c r="GF168" s="343"/>
      <c r="GG168" s="343"/>
      <c r="GH168" s="343"/>
      <c r="GI168" s="343"/>
      <c r="GJ168" s="343"/>
      <c r="GK168" s="343"/>
      <c r="GL168" s="343"/>
      <c r="GM168" s="343"/>
      <c r="GN168" s="343"/>
      <c r="GO168" s="362"/>
      <c r="GP168" s="362"/>
      <c r="GQ168" s="362"/>
      <c r="GR168" s="343"/>
      <c r="GS168" s="265"/>
      <c r="GT168" s="259"/>
      <c r="GU168" s="362"/>
      <c r="GV168" s="250"/>
      <c r="GW168" s="362"/>
      <c r="GX168" s="242"/>
      <c r="GY168" s="246"/>
      <c r="GZ168" s="244"/>
      <c r="HA168" s="244"/>
      <c r="HB168" s="343"/>
      <c r="HC168" s="343"/>
      <c r="HD168" s="250"/>
      <c r="HE168" s="250"/>
      <c r="HF168" s="343"/>
      <c r="HG168" s="343"/>
      <c r="HH168" s="238"/>
      <c r="HI168" s="238"/>
      <c r="HJ168" s="343"/>
      <c r="HK168" s="343"/>
      <c r="HL168" s="343"/>
      <c r="HM168" s="238"/>
      <c r="HN168" s="343"/>
      <c r="HO168" s="343"/>
      <c r="HP168" s="343"/>
      <c r="HQ168" s="238"/>
      <c r="HR168" s="343"/>
      <c r="HS168" s="343"/>
      <c r="HT168" s="343"/>
      <c r="HU168" s="345"/>
      <c r="HV168" s="343"/>
      <c r="HW168" s="343"/>
      <c r="HX168" s="343"/>
      <c r="HY168" s="265"/>
      <c r="HZ168" s="259"/>
      <c r="IA168" s="343"/>
      <c r="IB168" s="343"/>
      <c r="IC168" s="343"/>
      <c r="ID168" s="343"/>
      <c r="IE168" s="343"/>
      <c r="IF168" s="343"/>
      <c r="IG168" s="343"/>
      <c r="IH168" s="343"/>
      <c r="II168" s="343"/>
      <c r="IJ168" s="343"/>
      <c r="IK168" s="343"/>
      <c r="IL168" s="362"/>
      <c r="IM168" s="362"/>
      <c r="IN168" s="362"/>
      <c r="IO168" s="343"/>
      <c r="IP168" s="265"/>
      <c r="IQ168" s="259"/>
      <c r="IR168" s="362"/>
      <c r="IS168" s="250"/>
      <c r="IT168" s="362"/>
      <c r="IU168" s="242"/>
      <c r="IV168" s="246"/>
      <c r="IW168" s="244"/>
      <c r="IX168" s="346"/>
      <c r="IY168" s="346"/>
      <c r="IZ168" s="254">
        <f t="shared" si="1124"/>
        <v>0</v>
      </c>
      <c r="JA168" s="254">
        <f t="shared" si="1125"/>
        <v>0</v>
      </c>
      <c r="JB168" s="254"/>
      <c r="JC168" s="254"/>
      <c r="JD168" s="254"/>
      <c r="JE168" s="247">
        <f t="shared" si="1126"/>
        <v>0</v>
      </c>
      <c r="JF168" s="346"/>
      <c r="JG168" s="346"/>
      <c r="JH168" s="346"/>
      <c r="JI168" s="247"/>
      <c r="JJ168" s="346"/>
      <c r="JK168" s="346"/>
      <c r="JL168" s="346"/>
      <c r="JM168" s="247"/>
      <c r="JN168" s="346"/>
      <c r="JO168" s="346"/>
      <c r="JP168" s="346"/>
      <c r="JQ168" s="347"/>
      <c r="JR168" s="346"/>
      <c r="JS168" s="346"/>
      <c r="JT168" s="254"/>
      <c r="JU168" s="254">
        <f t="shared" si="1151"/>
        <v>0</v>
      </c>
      <c r="JV168" s="366">
        <f t="shared" si="1148"/>
        <v>0</v>
      </c>
      <c r="JW168" s="563"/>
      <c r="JX168" s="592"/>
      <c r="JY168" s="593"/>
      <c r="JZ168" s="576"/>
      <c r="KA168" s="346"/>
      <c r="KB168" s="346"/>
      <c r="KC168" s="346"/>
      <c r="KD168" s="346"/>
      <c r="KE168" s="346"/>
      <c r="KF168" s="346"/>
      <c r="KG168" s="346"/>
      <c r="KH168" s="346"/>
      <c r="KI168" s="346"/>
      <c r="KJ168" s="346"/>
      <c r="KK168" s="346"/>
      <c r="KL168" s="346"/>
      <c r="KM168" s="254"/>
      <c r="KN168" s="254">
        <f t="shared" si="1149"/>
        <v>0</v>
      </c>
      <c r="KO168" s="262">
        <f t="shared" si="1150"/>
        <v>0</v>
      </c>
      <c r="KP168" s="346"/>
      <c r="KQ168" s="254">
        <f>JE168-JV168</f>
        <v>0</v>
      </c>
      <c r="KR168" s="346"/>
      <c r="KS168" s="348"/>
      <c r="KT168" s="211"/>
      <c r="KU168" s="211"/>
      <c r="KV168" s="211"/>
      <c r="KW168" s="211"/>
      <c r="KX168" s="211"/>
      <c r="KY168" s="211"/>
      <c r="KZ168" s="211"/>
      <c r="LA168" s="211"/>
      <c r="LB168" s="211"/>
      <c r="LC168" s="211"/>
      <c r="LD168" s="211"/>
      <c r="LF168" s="109"/>
      <c r="LG168" s="109"/>
      <c r="LH168" s="194"/>
      <c r="LI168" s="193"/>
      <c r="LJ168" s="193"/>
      <c r="LK168" s="193"/>
      <c r="LL168" s="193"/>
      <c r="LM168" s="194"/>
      <c r="LN168" s="109"/>
      <c r="LO168" s="109"/>
      <c r="LP168" s="109"/>
      <c r="LQ168" s="194"/>
      <c r="LR168" s="109"/>
      <c r="LS168" s="109"/>
      <c r="LT168" s="109"/>
      <c r="LU168" s="194"/>
      <c r="LV168" s="109"/>
      <c r="LW168" s="109"/>
      <c r="LX168" s="109"/>
      <c r="LY168" s="139"/>
      <c r="LZ168" s="109"/>
      <c r="MA168" s="109"/>
      <c r="MB168" s="109"/>
      <c r="MC168" s="133"/>
      <c r="MD168" s="121"/>
      <c r="ME168" s="109"/>
      <c r="MF168" s="109"/>
      <c r="MG168" s="109"/>
      <c r="MH168" s="194"/>
      <c r="MI168" s="109"/>
      <c r="MJ168" s="109"/>
      <c r="MK168" s="109"/>
      <c r="ML168" s="194"/>
      <c r="MM168" s="109"/>
      <c r="MN168" s="109"/>
      <c r="MO168" s="109"/>
      <c r="MP168" s="139"/>
      <c r="MQ168" s="109"/>
      <c r="MR168" s="109"/>
      <c r="MS168" s="109"/>
      <c r="MT168" s="133"/>
      <c r="MU168" s="121"/>
      <c r="MV168" s="102"/>
      <c r="MW168" s="193"/>
      <c r="MX168" s="102"/>
      <c r="MY168" s="138"/>
      <c r="MZ168" s="115"/>
      <c r="NB168" s="109"/>
      <c r="NC168" s="109"/>
      <c r="ND168" s="109"/>
      <c r="NE168" s="109"/>
      <c r="NF168" s="109"/>
      <c r="NG168" s="109"/>
      <c r="NH168" s="109"/>
      <c r="NI168" s="193"/>
      <c r="NJ168" s="109"/>
      <c r="NK168" s="109"/>
      <c r="NL168" s="109"/>
      <c r="NM168" s="194"/>
      <c r="NN168" s="109"/>
      <c r="NO168" s="109"/>
      <c r="NP168" s="109"/>
      <c r="NQ168" s="194"/>
      <c r="NR168" s="109"/>
      <c r="NS168" s="109"/>
      <c r="NT168" s="109"/>
      <c r="NU168" s="139"/>
      <c r="NV168" s="109"/>
      <c r="NW168" s="109"/>
      <c r="NX168" s="109"/>
      <c r="NY168" s="193"/>
      <c r="NZ168" s="121"/>
      <c r="OA168" s="109"/>
      <c r="OB168" s="109"/>
      <c r="OC168" s="109"/>
      <c r="OD168" s="109"/>
      <c r="OE168" s="109"/>
      <c r="OF168" s="109"/>
      <c r="OG168" s="109"/>
      <c r="OH168" s="109"/>
      <c r="OI168" s="109"/>
      <c r="OJ168" s="109"/>
      <c r="OK168" s="109"/>
      <c r="OL168" s="102"/>
      <c r="OM168" s="102"/>
      <c r="ON168" s="102"/>
      <c r="OO168" s="109"/>
      <c r="OP168" s="193"/>
      <c r="OQ168" s="122"/>
      <c r="OR168" s="102"/>
      <c r="OS168" s="193"/>
      <c r="OT168" s="102"/>
      <c r="OU168" s="138"/>
      <c r="OV168" s="115"/>
      <c r="OX168" s="109"/>
      <c r="OY168" s="109"/>
      <c r="OZ168" s="193"/>
      <c r="PA168" s="109"/>
      <c r="PB168" s="109"/>
      <c r="PC168" s="109"/>
      <c r="PD168" s="109"/>
      <c r="PE168" s="194"/>
      <c r="PF168" s="109"/>
      <c r="PG168" s="109"/>
      <c r="PH168" s="109"/>
      <c r="PI168" s="194"/>
      <c r="PJ168" s="109"/>
      <c r="PK168" s="109"/>
      <c r="PL168" s="109"/>
      <c r="PM168" s="194"/>
      <c r="PN168" s="109"/>
      <c r="PO168" s="109"/>
      <c r="PP168" s="109"/>
      <c r="PQ168" s="139"/>
      <c r="PR168" s="109"/>
      <c r="PS168" s="109"/>
      <c r="PT168" s="109"/>
      <c r="PU168" s="123"/>
      <c r="PV168" s="121"/>
      <c r="PW168" s="109"/>
      <c r="PX168" s="109"/>
      <c r="PY168" s="109"/>
      <c r="PZ168" s="109"/>
      <c r="QA168" s="109"/>
      <c r="QB168" s="109"/>
      <c r="QC168" s="109"/>
      <c r="QD168" s="109"/>
      <c r="QE168" s="109"/>
      <c r="QF168" s="109"/>
      <c r="QG168" s="109"/>
      <c r="QH168" s="102"/>
      <c r="QI168" s="102"/>
      <c r="QJ168" s="102"/>
      <c r="QK168" s="109"/>
      <c r="QL168" s="123"/>
      <c r="QM168" s="122"/>
      <c r="QN168" s="102"/>
      <c r="QO168" s="193"/>
      <c r="QP168" s="102"/>
      <c r="QQ168" s="138"/>
      <c r="QR168" s="115"/>
      <c r="QT168" s="109"/>
      <c r="QU168" s="109"/>
      <c r="QV168" s="109"/>
      <c r="QW168" s="109"/>
      <c r="QX168" s="109"/>
      <c r="QY168" s="109"/>
      <c r="QZ168" s="109"/>
      <c r="RA168" s="194"/>
      <c r="RB168" s="109"/>
      <c r="RC168" s="109"/>
      <c r="RD168" s="109"/>
      <c r="RE168" s="194"/>
      <c r="RF168" s="109"/>
      <c r="RG168" s="109"/>
      <c r="RH168" s="109"/>
      <c r="RI168" s="194"/>
      <c r="RJ168" s="109"/>
      <c r="RK168" s="109"/>
      <c r="RL168" s="109"/>
      <c r="RM168" s="139"/>
      <c r="RN168" s="109"/>
      <c r="RO168" s="109"/>
      <c r="RP168" s="109"/>
      <c r="RQ168" s="123"/>
      <c r="RR168" s="121"/>
      <c r="RS168" s="109"/>
      <c r="RT168" s="109"/>
      <c r="RU168" s="109"/>
      <c r="RV168" s="109"/>
      <c r="RW168" s="109"/>
      <c r="RX168" s="109"/>
      <c r="RY168" s="109"/>
      <c r="RZ168" s="109"/>
      <c r="SA168" s="109"/>
      <c r="SB168" s="109"/>
      <c r="SC168" s="109"/>
      <c r="SD168" s="102"/>
      <c r="SE168" s="102"/>
      <c r="SF168" s="102"/>
      <c r="SG168" s="109"/>
      <c r="SH168" s="109"/>
      <c r="SI168" s="122"/>
      <c r="SJ168" s="102"/>
      <c r="SK168" s="193"/>
      <c r="SL168" s="102"/>
      <c r="SM168" s="138"/>
      <c r="SN168" s="115"/>
      <c r="SP168" s="109"/>
      <c r="SQ168" s="109"/>
      <c r="SR168" s="194"/>
      <c r="SS168" s="193"/>
      <c r="ST168" s="193"/>
      <c r="SU168" s="193"/>
      <c r="SV168" s="193"/>
      <c r="SW168" s="194"/>
      <c r="SX168" s="109"/>
      <c r="SY168" s="109"/>
      <c r="SZ168" s="109"/>
      <c r="TA168" s="194"/>
      <c r="TB168" s="109"/>
      <c r="TC168" s="109"/>
      <c r="TD168" s="109"/>
      <c r="TE168" s="194"/>
      <c r="TF168" s="109"/>
      <c r="TG168" s="109"/>
      <c r="TH168" s="109"/>
      <c r="TI168" s="139"/>
      <c r="TJ168" s="109"/>
      <c r="TK168" s="109"/>
      <c r="TL168" s="109"/>
      <c r="TM168" s="193"/>
      <c r="TN168" s="121"/>
      <c r="TO168" s="109"/>
      <c r="TP168" s="109"/>
      <c r="TQ168" s="109"/>
      <c r="TR168" s="109"/>
      <c r="TS168" s="109"/>
      <c r="TT168" s="109"/>
      <c r="TU168" s="109"/>
      <c r="TV168" s="109"/>
      <c r="TW168" s="109"/>
      <c r="TX168" s="109"/>
      <c r="TY168" s="109"/>
      <c r="TZ168" s="102"/>
      <c r="UA168" s="102"/>
      <c r="UB168" s="102"/>
      <c r="UC168" s="109"/>
      <c r="UD168" s="193"/>
      <c r="UE168" s="122"/>
      <c r="UF168" s="102"/>
      <c r="UG168" s="193"/>
      <c r="UH168" s="102"/>
      <c r="UI168" s="138"/>
      <c r="UJ168" s="138"/>
      <c r="UK168" s="115"/>
      <c r="UL168" s="115"/>
      <c r="UM168" s="115"/>
      <c r="UN168" s="115"/>
      <c r="UO168" s="115"/>
      <c r="UP168" s="115"/>
      <c r="UQ168" s="115"/>
      <c r="UR168" s="115"/>
      <c r="US168" s="115"/>
      <c r="UT168" s="115"/>
      <c r="UU168" s="115"/>
      <c r="UV168" s="115"/>
      <c r="UW168" s="115"/>
      <c r="UX168" s="115"/>
      <c r="UY168" s="115"/>
      <c r="UZ168" s="115"/>
      <c r="VA168" s="115"/>
      <c r="VB168" s="193"/>
      <c r="VC168" s="193"/>
      <c r="VD168" s="194"/>
      <c r="VE168" s="193"/>
      <c r="VF168" s="193"/>
      <c r="VG168" s="193"/>
      <c r="VH168" s="193"/>
      <c r="VI168" s="194"/>
      <c r="VJ168" s="109"/>
      <c r="VK168" s="109"/>
      <c r="VL168" s="109"/>
      <c r="VM168" s="194"/>
      <c r="VN168" s="109"/>
      <c r="VO168" s="109"/>
      <c r="VP168" s="109"/>
      <c r="VQ168" s="194"/>
      <c r="VR168" s="109"/>
      <c r="VS168" s="109"/>
      <c r="VT168" s="109"/>
      <c r="VU168" s="139"/>
      <c r="VV168" s="109"/>
      <c r="VW168" s="109"/>
      <c r="VX168" s="109"/>
      <c r="VY168" s="109"/>
      <c r="VZ168" s="110"/>
      <c r="WA168" s="109"/>
      <c r="WB168" s="109"/>
      <c r="WC168" s="109"/>
      <c r="WD168" s="109"/>
      <c r="WE168" s="109"/>
      <c r="WF168" s="109"/>
      <c r="WG168" s="109"/>
      <c r="WH168" s="109"/>
      <c r="WI168" s="109"/>
      <c r="WJ168" s="109"/>
      <c r="WK168" s="109"/>
      <c r="WL168" s="102"/>
      <c r="WM168" s="102"/>
      <c r="WN168" s="102"/>
      <c r="WO168" s="102"/>
      <c r="WP168" s="102"/>
      <c r="WQ168" s="148"/>
      <c r="WR168" s="151"/>
      <c r="WS168" s="151"/>
      <c r="WT168" s="102"/>
      <c r="WU168" s="138"/>
      <c r="WV168" s="115"/>
      <c r="WY168" s="115"/>
      <c r="WZ168" s="115"/>
    </row>
    <row r="169" spans="1:624" s="116" customFormat="1" ht="12.75" hidden="1" customHeight="1" x14ac:dyDescent="0.25">
      <c r="A169" s="451"/>
      <c r="B169" s="447" t="s">
        <v>320</v>
      </c>
      <c r="C169" s="416"/>
      <c r="D169" s="416"/>
      <c r="E169" s="416"/>
      <c r="F169" s="257"/>
      <c r="G169" s="381"/>
      <c r="H169" s="250"/>
      <c r="I169" s="250"/>
      <c r="J169" s="238"/>
      <c r="K169" s="250"/>
      <c r="L169" s="343"/>
      <c r="M169" s="343"/>
      <c r="N169" s="343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50"/>
      <c r="AL169" s="250"/>
      <c r="AM169" s="250"/>
      <c r="AN169" s="250"/>
      <c r="AO169" s="250"/>
      <c r="AP169" s="250"/>
      <c r="AQ169" s="250"/>
      <c r="AR169" s="250"/>
      <c r="AS169" s="250"/>
      <c r="AT169" s="250"/>
      <c r="AU169" s="250"/>
      <c r="AV169" s="250"/>
      <c r="AW169" s="250"/>
      <c r="AX169" s="250"/>
      <c r="AY169" s="250"/>
      <c r="AZ169" s="250"/>
      <c r="BA169" s="250"/>
      <c r="BB169" s="239"/>
      <c r="BC169" s="239"/>
      <c r="BD169" s="238"/>
      <c r="BE169" s="240"/>
      <c r="BF169" s="241"/>
      <c r="BG169" s="241"/>
      <c r="BH169" s="242"/>
      <c r="BI169" s="242"/>
      <c r="BJ169" s="241"/>
      <c r="BK169" s="344"/>
      <c r="BL169" s="251"/>
      <c r="BM169" s="344"/>
      <c r="BN169" s="344"/>
      <c r="BO169" s="238"/>
      <c r="BP169" s="304"/>
      <c r="BQ169" s="236"/>
      <c r="BR169" s="236"/>
      <c r="BS169" s="236"/>
      <c r="BT169" s="241"/>
      <c r="BU169" s="344"/>
      <c r="BV169" s="344"/>
      <c r="BW169" s="344"/>
      <c r="BX169" s="238"/>
      <c r="BY169" s="344"/>
      <c r="BZ169" s="344"/>
      <c r="CA169" s="344"/>
      <c r="CB169" s="238"/>
      <c r="CC169" s="344"/>
      <c r="CD169" s="344"/>
      <c r="CE169" s="344"/>
      <c r="CF169" s="345"/>
      <c r="CG169" s="344"/>
      <c r="CH169" s="344"/>
      <c r="CI169" s="344"/>
      <c r="CJ169" s="251"/>
      <c r="CK169" s="238"/>
      <c r="CL169" s="344"/>
      <c r="CM169" s="344"/>
      <c r="CN169" s="344"/>
      <c r="CO169" s="238"/>
      <c r="CP169" s="344"/>
      <c r="CQ169" s="344"/>
      <c r="CR169" s="344"/>
      <c r="CS169" s="238"/>
      <c r="CT169" s="344"/>
      <c r="CU169" s="344"/>
      <c r="CV169" s="344"/>
      <c r="CW169" s="345"/>
      <c r="CX169" s="344"/>
      <c r="CY169" s="344"/>
      <c r="CZ169" s="344"/>
      <c r="DA169" s="251"/>
      <c r="DB169" s="238"/>
      <c r="DC169" s="236"/>
      <c r="DD169" s="251"/>
      <c r="DE169" s="236"/>
      <c r="DF169" s="242"/>
      <c r="DG169" s="244"/>
      <c r="DH169" s="244"/>
      <c r="DI169" s="343"/>
      <c r="DJ169" s="343"/>
      <c r="DK169" s="250"/>
      <c r="DL169" s="250"/>
      <c r="DM169" s="343"/>
      <c r="DN169" s="343"/>
      <c r="DO169" s="343"/>
      <c r="DP169" s="238"/>
      <c r="DQ169" s="343"/>
      <c r="DR169" s="343"/>
      <c r="DS169" s="343"/>
      <c r="DT169" s="238"/>
      <c r="DU169" s="343"/>
      <c r="DV169" s="343"/>
      <c r="DW169" s="343"/>
      <c r="DX169" s="238"/>
      <c r="DY169" s="343"/>
      <c r="DZ169" s="343"/>
      <c r="EA169" s="343"/>
      <c r="EB169" s="345"/>
      <c r="EC169" s="343"/>
      <c r="ED169" s="343"/>
      <c r="EE169" s="343"/>
      <c r="EF169" s="265"/>
      <c r="EG169" s="259"/>
      <c r="EH169" s="343"/>
      <c r="EI169" s="343"/>
      <c r="EJ169" s="343"/>
      <c r="EK169" s="343"/>
      <c r="EL169" s="343"/>
      <c r="EM169" s="343"/>
      <c r="EN169" s="343"/>
      <c r="EO169" s="343"/>
      <c r="EP169" s="343"/>
      <c r="EQ169" s="343"/>
      <c r="ER169" s="343"/>
      <c r="ES169" s="362"/>
      <c r="ET169" s="362"/>
      <c r="EU169" s="362"/>
      <c r="EV169" s="343"/>
      <c r="EW169" s="265"/>
      <c r="EX169" s="260"/>
      <c r="EY169" s="362"/>
      <c r="EZ169" s="250"/>
      <c r="FA169" s="362"/>
      <c r="FB169" s="242"/>
      <c r="FC169" s="246"/>
      <c r="FD169" s="244"/>
      <c r="FE169" s="343"/>
      <c r="FF169" s="343"/>
      <c r="FG169" s="343"/>
      <c r="FH169" s="250"/>
      <c r="FI169" s="250"/>
      <c r="FJ169" s="250"/>
      <c r="FK169" s="250"/>
      <c r="FL169" s="238"/>
      <c r="FM169" s="343"/>
      <c r="FN169" s="343"/>
      <c r="FO169" s="343"/>
      <c r="FP169" s="238"/>
      <c r="FQ169" s="343"/>
      <c r="FR169" s="343"/>
      <c r="FS169" s="343"/>
      <c r="FT169" s="238"/>
      <c r="FU169" s="343"/>
      <c r="FV169" s="343"/>
      <c r="FW169" s="343"/>
      <c r="FX169" s="345"/>
      <c r="FY169" s="343"/>
      <c r="FZ169" s="343"/>
      <c r="GA169" s="343"/>
      <c r="GB169" s="265"/>
      <c r="GC169" s="259"/>
      <c r="GD169" s="343"/>
      <c r="GE169" s="343"/>
      <c r="GF169" s="343"/>
      <c r="GG169" s="343"/>
      <c r="GH169" s="343"/>
      <c r="GI169" s="343"/>
      <c r="GJ169" s="343"/>
      <c r="GK169" s="343"/>
      <c r="GL169" s="343"/>
      <c r="GM169" s="343"/>
      <c r="GN169" s="343"/>
      <c r="GO169" s="362"/>
      <c r="GP169" s="362"/>
      <c r="GQ169" s="362"/>
      <c r="GR169" s="343"/>
      <c r="GS169" s="265"/>
      <c r="GT169" s="259"/>
      <c r="GU169" s="362"/>
      <c r="GV169" s="250"/>
      <c r="GW169" s="362"/>
      <c r="GX169" s="242"/>
      <c r="GY169" s="246"/>
      <c r="GZ169" s="244"/>
      <c r="HA169" s="244"/>
      <c r="HB169" s="343"/>
      <c r="HC169" s="343"/>
      <c r="HD169" s="250"/>
      <c r="HE169" s="250"/>
      <c r="HF169" s="343"/>
      <c r="HG169" s="343"/>
      <c r="HH169" s="238"/>
      <c r="HI169" s="238"/>
      <c r="HJ169" s="343"/>
      <c r="HK169" s="343"/>
      <c r="HL169" s="343"/>
      <c r="HM169" s="238"/>
      <c r="HN169" s="343"/>
      <c r="HO169" s="343"/>
      <c r="HP169" s="343"/>
      <c r="HQ169" s="238"/>
      <c r="HR169" s="343"/>
      <c r="HS169" s="343"/>
      <c r="HT169" s="343"/>
      <c r="HU169" s="345"/>
      <c r="HV169" s="343"/>
      <c r="HW169" s="343"/>
      <c r="HX169" s="343"/>
      <c r="HY169" s="265"/>
      <c r="HZ169" s="259"/>
      <c r="IA169" s="343"/>
      <c r="IB169" s="343"/>
      <c r="IC169" s="343"/>
      <c r="ID169" s="343"/>
      <c r="IE169" s="343"/>
      <c r="IF169" s="343"/>
      <c r="IG169" s="343"/>
      <c r="IH169" s="343"/>
      <c r="II169" s="343"/>
      <c r="IJ169" s="343"/>
      <c r="IK169" s="343"/>
      <c r="IL169" s="362"/>
      <c r="IM169" s="362"/>
      <c r="IN169" s="362"/>
      <c r="IO169" s="343"/>
      <c r="IP169" s="265"/>
      <c r="IQ169" s="259"/>
      <c r="IR169" s="362"/>
      <c r="IS169" s="250"/>
      <c r="IT169" s="362"/>
      <c r="IU169" s="242"/>
      <c r="IV169" s="246"/>
      <c r="IW169" s="244"/>
      <c r="IX169" s="346"/>
      <c r="IY169" s="346"/>
      <c r="IZ169" s="254">
        <f t="shared" si="1124"/>
        <v>0</v>
      </c>
      <c r="JA169" s="254">
        <f t="shared" si="1125"/>
        <v>0</v>
      </c>
      <c r="JB169" s="254"/>
      <c r="JC169" s="254"/>
      <c r="JD169" s="254"/>
      <c r="JE169" s="247">
        <f t="shared" si="1126"/>
        <v>0</v>
      </c>
      <c r="JF169" s="346"/>
      <c r="JG169" s="346"/>
      <c r="JH169" s="346"/>
      <c r="JI169" s="247"/>
      <c r="JJ169" s="346"/>
      <c r="JK169" s="346"/>
      <c r="JL169" s="346"/>
      <c r="JM169" s="247"/>
      <c r="JN169" s="346"/>
      <c r="JO169" s="346"/>
      <c r="JP169" s="346"/>
      <c r="JQ169" s="347"/>
      <c r="JR169" s="346"/>
      <c r="JS169" s="346"/>
      <c r="JT169" s="254"/>
      <c r="JU169" s="254">
        <f t="shared" si="1151"/>
        <v>0</v>
      </c>
      <c r="JV169" s="366">
        <f t="shared" si="1148"/>
        <v>0</v>
      </c>
      <c r="JW169" s="563"/>
      <c r="JX169" s="592"/>
      <c r="JY169" s="593"/>
      <c r="JZ169" s="576"/>
      <c r="KA169" s="346"/>
      <c r="KB169" s="346"/>
      <c r="KC169" s="346"/>
      <c r="KD169" s="346"/>
      <c r="KE169" s="346"/>
      <c r="KF169" s="346"/>
      <c r="KG169" s="346"/>
      <c r="KH169" s="346"/>
      <c r="KI169" s="346"/>
      <c r="KJ169" s="346"/>
      <c r="KK169" s="346"/>
      <c r="KL169" s="346"/>
      <c r="KM169" s="254"/>
      <c r="KN169" s="254">
        <f t="shared" si="1149"/>
        <v>0</v>
      </c>
      <c r="KO169" s="262">
        <f t="shared" si="1150"/>
        <v>0</v>
      </c>
      <c r="KP169" s="346"/>
      <c r="KQ169" s="254">
        <f>JE169-JV169</f>
        <v>0</v>
      </c>
      <c r="KR169" s="346"/>
      <c r="KS169" s="348"/>
      <c r="KT169" s="211"/>
      <c r="KU169" s="211"/>
      <c r="KV169" s="211"/>
      <c r="KW169" s="211"/>
      <c r="KX169" s="211"/>
      <c r="KY169" s="211"/>
      <c r="KZ169" s="211"/>
      <c r="LA169" s="211"/>
      <c r="LB169" s="211"/>
      <c r="LC169" s="211"/>
      <c r="LD169" s="211"/>
      <c r="LF169" s="109"/>
      <c r="LG169" s="109"/>
      <c r="LH169" s="194"/>
      <c r="LI169" s="193"/>
      <c r="LJ169" s="193"/>
      <c r="LK169" s="193"/>
      <c r="LL169" s="193"/>
      <c r="LM169" s="194"/>
      <c r="LN169" s="109"/>
      <c r="LO169" s="109"/>
      <c r="LP169" s="109"/>
      <c r="LQ169" s="194"/>
      <c r="LR169" s="109"/>
      <c r="LS169" s="109"/>
      <c r="LT169" s="109"/>
      <c r="LU169" s="194"/>
      <c r="LV169" s="109"/>
      <c r="LW169" s="109"/>
      <c r="LX169" s="109"/>
      <c r="LY169" s="139"/>
      <c r="LZ169" s="109"/>
      <c r="MA169" s="109"/>
      <c r="MB169" s="109"/>
      <c r="MC169" s="133"/>
      <c r="MD169" s="121"/>
      <c r="ME169" s="109"/>
      <c r="MF169" s="109"/>
      <c r="MG169" s="109"/>
      <c r="MH169" s="194"/>
      <c r="MI169" s="109"/>
      <c r="MJ169" s="109"/>
      <c r="MK169" s="109"/>
      <c r="ML169" s="194"/>
      <c r="MM169" s="109"/>
      <c r="MN169" s="109"/>
      <c r="MO169" s="109"/>
      <c r="MP169" s="139"/>
      <c r="MQ169" s="109"/>
      <c r="MR169" s="109"/>
      <c r="MS169" s="109"/>
      <c r="MT169" s="133"/>
      <c r="MU169" s="121"/>
      <c r="MV169" s="102"/>
      <c r="MW169" s="193"/>
      <c r="MX169" s="102"/>
      <c r="MY169" s="138"/>
      <c r="MZ169" s="115"/>
      <c r="NB169" s="109"/>
      <c r="NC169" s="109"/>
      <c r="ND169" s="109"/>
      <c r="NE169" s="109"/>
      <c r="NF169" s="109"/>
      <c r="NG169" s="109"/>
      <c r="NH169" s="109"/>
      <c r="NI169" s="193"/>
      <c r="NJ169" s="109"/>
      <c r="NK169" s="109"/>
      <c r="NL169" s="109"/>
      <c r="NM169" s="194"/>
      <c r="NN169" s="109"/>
      <c r="NO169" s="109"/>
      <c r="NP169" s="109"/>
      <c r="NQ169" s="194"/>
      <c r="NR169" s="109"/>
      <c r="NS169" s="109"/>
      <c r="NT169" s="109"/>
      <c r="NU169" s="139"/>
      <c r="NV169" s="109"/>
      <c r="NW169" s="109"/>
      <c r="NX169" s="109"/>
      <c r="NY169" s="193"/>
      <c r="NZ169" s="121"/>
      <c r="OA169" s="109"/>
      <c r="OB169" s="109"/>
      <c r="OC169" s="109"/>
      <c r="OD169" s="109"/>
      <c r="OE169" s="109"/>
      <c r="OF169" s="109"/>
      <c r="OG169" s="109"/>
      <c r="OH169" s="109"/>
      <c r="OI169" s="109"/>
      <c r="OJ169" s="109"/>
      <c r="OK169" s="109"/>
      <c r="OL169" s="102"/>
      <c r="OM169" s="102"/>
      <c r="ON169" s="102"/>
      <c r="OO169" s="109"/>
      <c r="OP169" s="193"/>
      <c r="OQ169" s="122"/>
      <c r="OR169" s="102"/>
      <c r="OS169" s="193"/>
      <c r="OT169" s="102"/>
      <c r="OU169" s="138"/>
      <c r="OV169" s="115"/>
      <c r="OX169" s="109"/>
      <c r="OY169" s="109"/>
      <c r="OZ169" s="193"/>
      <c r="PA169" s="109"/>
      <c r="PB169" s="109"/>
      <c r="PC169" s="109"/>
      <c r="PD169" s="109"/>
      <c r="PE169" s="194"/>
      <c r="PF169" s="109"/>
      <c r="PG169" s="109"/>
      <c r="PH169" s="109"/>
      <c r="PI169" s="194"/>
      <c r="PJ169" s="109"/>
      <c r="PK169" s="109"/>
      <c r="PL169" s="109"/>
      <c r="PM169" s="194"/>
      <c r="PN169" s="109"/>
      <c r="PO169" s="109"/>
      <c r="PP169" s="109"/>
      <c r="PQ169" s="139"/>
      <c r="PR169" s="109"/>
      <c r="PS169" s="109"/>
      <c r="PT169" s="109"/>
      <c r="PU169" s="123"/>
      <c r="PV169" s="121"/>
      <c r="PW169" s="109"/>
      <c r="PX169" s="109"/>
      <c r="PY169" s="109"/>
      <c r="PZ169" s="109"/>
      <c r="QA169" s="109"/>
      <c r="QB169" s="109"/>
      <c r="QC169" s="109"/>
      <c r="QD169" s="109"/>
      <c r="QE169" s="109"/>
      <c r="QF169" s="109"/>
      <c r="QG169" s="109"/>
      <c r="QH169" s="102"/>
      <c r="QI169" s="102"/>
      <c r="QJ169" s="102"/>
      <c r="QK169" s="109"/>
      <c r="QL169" s="123"/>
      <c r="QM169" s="122"/>
      <c r="QN169" s="102"/>
      <c r="QO169" s="193"/>
      <c r="QP169" s="102"/>
      <c r="QQ169" s="138"/>
      <c r="QR169" s="115"/>
      <c r="QT169" s="109"/>
      <c r="QU169" s="109"/>
      <c r="QV169" s="109"/>
      <c r="QW169" s="109"/>
      <c r="QX169" s="109"/>
      <c r="QY169" s="109"/>
      <c r="QZ169" s="109"/>
      <c r="RA169" s="194"/>
      <c r="RB169" s="109"/>
      <c r="RC169" s="109"/>
      <c r="RD169" s="109"/>
      <c r="RE169" s="194"/>
      <c r="RF169" s="109"/>
      <c r="RG169" s="109"/>
      <c r="RH169" s="109"/>
      <c r="RI169" s="194"/>
      <c r="RJ169" s="109"/>
      <c r="RK169" s="109"/>
      <c r="RL169" s="109"/>
      <c r="RM169" s="139"/>
      <c r="RN169" s="109"/>
      <c r="RO169" s="109"/>
      <c r="RP169" s="109"/>
      <c r="RQ169" s="123"/>
      <c r="RR169" s="121"/>
      <c r="RS169" s="109"/>
      <c r="RT169" s="109"/>
      <c r="RU169" s="109"/>
      <c r="RV169" s="109"/>
      <c r="RW169" s="109"/>
      <c r="RX169" s="109"/>
      <c r="RY169" s="109"/>
      <c r="RZ169" s="109"/>
      <c r="SA169" s="109"/>
      <c r="SB169" s="109"/>
      <c r="SC169" s="109"/>
      <c r="SD169" s="102"/>
      <c r="SE169" s="102"/>
      <c r="SF169" s="102"/>
      <c r="SG169" s="109"/>
      <c r="SH169" s="109"/>
      <c r="SI169" s="122"/>
      <c r="SJ169" s="102"/>
      <c r="SK169" s="193"/>
      <c r="SL169" s="102"/>
      <c r="SM169" s="138"/>
      <c r="SN169" s="115"/>
      <c r="SP169" s="109"/>
      <c r="SQ169" s="109"/>
      <c r="SR169" s="194"/>
      <c r="SS169" s="193"/>
      <c r="ST169" s="193"/>
      <c r="SU169" s="193"/>
      <c r="SV169" s="193"/>
      <c r="SW169" s="194"/>
      <c r="SX169" s="109"/>
      <c r="SY169" s="109"/>
      <c r="SZ169" s="109"/>
      <c r="TA169" s="194"/>
      <c r="TB169" s="109"/>
      <c r="TC169" s="109"/>
      <c r="TD169" s="109"/>
      <c r="TE169" s="194"/>
      <c r="TF169" s="109"/>
      <c r="TG169" s="109"/>
      <c r="TH169" s="109"/>
      <c r="TI169" s="139"/>
      <c r="TJ169" s="109"/>
      <c r="TK169" s="109"/>
      <c r="TL169" s="109"/>
      <c r="TM169" s="193"/>
      <c r="TN169" s="121"/>
      <c r="TO169" s="109"/>
      <c r="TP169" s="109"/>
      <c r="TQ169" s="109"/>
      <c r="TR169" s="109"/>
      <c r="TS169" s="109"/>
      <c r="TT169" s="109"/>
      <c r="TU169" s="109"/>
      <c r="TV169" s="109"/>
      <c r="TW169" s="109"/>
      <c r="TX169" s="109"/>
      <c r="TY169" s="109"/>
      <c r="TZ169" s="102"/>
      <c r="UA169" s="102"/>
      <c r="UB169" s="102"/>
      <c r="UC169" s="109"/>
      <c r="UD169" s="193"/>
      <c r="UE169" s="122"/>
      <c r="UF169" s="102"/>
      <c r="UG169" s="193"/>
      <c r="UH169" s="102"/>
      <c r="UI169" s="138"/>
      <c r="UJ169" s="138"/>
      <c r="UK169" s="115"/>
      <c r="UL169" s="115"/>
      <c r="UM169" s="115"/>
      <c r="UN169" s="115"/>
      <c r="UO169" s="115"/>
      <c r="UP169" s="115"/>
      <c r="UQ169" s="115"/>
      <c r="UR169" s="115"/>
      <c r="US169" s="115"/>
      <c r="UT169" s="115"/>
      <c r="UU169" s="115"/>
      <c r="UV169" s="115"/>
      <c r="UW169" s="115"/>
      <c r="UX169" s="115"/>
      <c r="UY169" s="115"/>
      <c r="UZ169" s="115"/>
      <c r="VA169" s="115"/>
      <c r="VB169" s="193"/>
      <c r="VC169" s="193"/>
      <c r="VD169" s="194"/>
      <c r="VE169" s="193"/>
      <c r="VF169" s="193"/>
      <c r="VG169" s="193"/>
      <c r="VH169" s="193"/>
      <c r="VI169" s="194"/>
      <c r="VJ169" s="109"/>
      <c r="VK169" s="109"/>
      <c r="VL169" s="109"/>
      <c r="VM169" s="194"/>
      <c r="VN169" s="109"/>
      <c r="VO169" s="109"/>
      <c r="VP169" s="109"/>
      <c r="VQ169" s="194"/>
      <c r="VR169" s="109"/>
      <c r="VS169" s="109"/>
      <c r="VT169" s="109"/>
      <c r="VU169" s="139"/>
      <c r="VV169" s="109"/>
      <c r="VW169" s="109"/>
      <c r="VX169" s="109"/>
      <c r="VY169" s="109"/>
      <c r="VZ169" s="110"/>
      <c r="WA169" s="109"/>
      <c r="WB169" s="109"/>
      <c r="WC169" s="109"/>
      <c r="WD169" s="109"/>
      <c r="WE169" s="109"/>
      <c r="WF169" s="109"/>
      <c r="WG169" s="109"/>
      <c r="WH169" s="109"/>
      <c r="WI169" s="109"/>
      <c r="WJ169" s="109"/>
      <c r="WK169" s="109"/>
      <c r="WL169" s="102"/>
      <c r="WM169" s="102"/>
      <c r="WN169" s="102"/>
      <c r="WO169" s="102"/>
      <c r="WP169" s="102"/>
      <c r="WQ169" s="148"/>
      <c r="WR169" s="151"/>
      <c r="WS169" s="151"/>
      <c r="WT169" s="102"/>
      <c r="WU169" s="138"/>
      <c r="WV169" s="115"/>
      <c r="WY169" s="115"/>
      <c r="WZ169" s="115"/>
    </row>
    <row r="170" spans="1:624" s="116" customFormat="1" ht="12.75" hidden="1" customHeight="1" x14ac:dyDescent="0.25">
      <c r="A170" s="451"/>
      <c r="B170" s="447" t="s">
        <v>321</v>
      </c>
      <c r="C170" s="416"/>
      <c r="D170" s="416"/>
      <c r="E170" s="416"/>
      <c r="F170" s="257"/>
      <c r="G170" s="381"/>
      <c r="H170" s="250"/>
      <c r="I170" s="250"/>
      <c r="J170" s="238"/>
      <c r="K170" s="250"/>
      <c r="L170" s="343"/>
      <c r="M170" s="343"/>
      <c r="N170" s="343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50"/>
      <c r="AL170" s="250"/>
      <c r="AM170" s="250"/>
      <c r="AN170" s="250"/>
      <c r="AO170" s="250"/>
      <c r="AP170" s="250"/>
      <c r="AQ170" s="250"/>
      <c r="AR170" s="250"/>
      <c r="AS170" s="250"/>
      <c r="AT170" s="250"/>
      <c r="AU170" s="250"/>
      <c r="AV170" s="250"/>
      <c r="AW170" s="250"/>
      <c r="AX170" s="250"/>
      <c r="AY170" s="250"/>
      <c r="AZ170" s="250"/>
      <c r="BA170" s="250"/>
      <c r="BB170" s="239"/>
      <c r="BC170" s="239"/>
      <c r="BD170" s="238"/>
      <c r="BE170" s="240"/>
      <c r="BF170" s="241"/>
      <c r="BG170" s="241"/>
      <c r="BH170" s="242"/>
      <c r="BI170" s="242"/>
      <c r="BJ170" s="241"/>
      <c r="BK170" s="344"/>
      <c r="BL170" s="251"/>
      <c r="BM170" s="344"/>
      <c r="BN170" s="344"/>
      <c r="BO170" s="238"/>
      <c r="BP170" s="304"/>
      <c r="BQ170" s="236"/>
      <c r="BR170" s="236"/>
      <c r="BS170" s="236"/>
      <c r="BT170" s="241"/>
      <c r="BU170" s="344"/>
      <c r="BV170" s="344"/>
      <c r="BW170" s="344"/>
      <c r="BX170" s="238"/>
      <c r="BY170" s="344"/>
      <c r="BZ170" s="344"/>
      <c r="CA170" s="344"/>
      <c r="CB170" s="238"/>
      <c r="CC170" s="344"/>
      <c r="CD170" s="344"/>
      <c r="CE170" s="344"/>
      <c r="CF170" s="345"/>
      <c r="CG170" s="344"/>
      <c r="CH170" s="344"/>
      <c r="CI170" s="344"/>
      <c r="CJ170" s="251"/>
      <c r="CK170" s="238"/>
      <c r="CL170" s="344"/>
      <c r="CM170" s="344"/>
      <c r="CN170" s="344"/>
      <c r="CO170" s="238"/>
      <c r="CP170" s="344"/>
      <c r="CQ170" s="344"/>
      <c r="CR170" s="344"/>
      <c r="CS170" s="238"/>
      <c r="CT170" s="344"/>
      <c r="CU170" s="344"/>
      <c r="CV170" s="344"/>
      <c r="CW170" s="345"/>
      <c r="CX170" s="344"/>
      <c r="CY170" s="344"/>
      <c r="CZ170" s="344"/>
      <c r="DA170" s="251"/>
      <c r="DB170" s="238"/>
      <c r="DC170" s="236"/>
      <c r="DD170" s="251"/>
      <c r="DE170" s="236"/>
      <c r="DF170" s="242"/>
      <c r="DG170" s="244"/>
      <c r="DH170" s="244"/>
      <c r="DI170" s="343"/>
      <c r="DJ170" s="343"/>
      <c r="DK170" s="250"/>
      <c r="DL170" s="250"/>
      <c r="DM170" s="343"/>
      <c r="DN170" s="343"/>
      <c r="DO170" s="343"/>
      <c r="DP170" s="238"/>
      <c r="DQ170" s="343"/>
      <c r="DR170" s="343"/>
      <c r="DS170" s="343"/>
      <c r="DT170" s="238"/>
      <c r="DU170" s="343"/>
      <c r="DV170" s="343"/>
      <c r="DW170" s="343"/>
      <c r="DX170" s="238"/>
      <c r="DY170" s="343"/>
      <c r="DZ170" s="343"/>
      <c r="EA170" s="343"/>
      <c r="EB170" s="345"/>
      <c r="EC170" s="343"/>
      <c r="ED170" s="343"/>
      <c r="EE170" s="343"/>
      <c r="EF170" s="265"/>
      <c r="EG170" s="259"/>
      <c r="EH170" s="343"/>
      <c r="EI170" s="343"/>
      <c r="EJ170" s="343"/>
      <c r="EK170" s="343"/>
      <c r="EL170" s="343"/>
      <c r="EM170" s="343"/>
      <c r="EN170" s="343"/>
      <c r="EO170" s="343"/>
      <c r="EP170" s="343"/>
      <c r="EQ170" s="343"/>
      <c r="ER170" s="343"/>
      <c r="ES170" s="362"/>
      <c r="ET170" s="362"/>
      <c r="EU170" s="362"/>
      <c r="EV170" s="343"/>
      <c r="EW170" s="265"/>
      <c r="EX170" s="260"/>
      <c r="EY170" s="362"/>
      <c r="EZ170" s="250"/>
      <c r="FA170" s="362"/>
      <c r="FB170" s="242"/>
      <c r="FC170" s="246"/>
      <c r="FD170" s="244"/>
      <c r="FE170" s="343"/>
      <c r="FF170" s="343"/>
      <c r="FG170" s="343"/>
      <c r="FH170" s="250"/>
      <c r="FI170" s="250"/>
      <c r="FJ170" s="250"/>
      <c r="FK170" s="250"/>
      <c r="FL170" s="238"/>
      <c r="FM170" s="343"/>
      <c r="FN170" s="343"/>
      <c r="FO170" s="343"/>
      <c r="FP170" s="238"/>
      <c r="FQ170" s="343"/>
      <c r="FR170" s="343"/>
      <c r="FS170" s="343"/>
      <c r="FT170" s="238"/>
      <c r="FU170" s="343"/>
      <c r="FV170" s="343"/>
      <c r="FW170" s="343"/>
      <c r="FX170" s="345"/>
      <c r="FY170" s="343"/>
      <c r="FZ170" s="343"/>
      <c r="GA170" s="343"/>
      <c r="GB170" s="265"/>
      <c r="GC170" s="259"/>
      <c r="GD170" s="343"/>
      <c r="GE170" s="343"/>
      <c r="GF170" s="343"/>
      <c r="GG170" s="343"/>
      <c r="GH170" s="343"/>
      <c r="GI170" s="343"/>
      <c r="GJ170" s="343"/>
      <c r="GK170" s="343"/>
      <c r="GL170" s="343"/>
      <c r="GM170" s="343"/>
      <c r="GN170" s="343"/>
      <c r="GO170" s="362"/>
      <c r="GP170" s="362"/>
      <c r="GQ170" s="362"/>
      <c r="GR170" s="343"/>
      <c r="GS170" s="265"/>
      <c r="GT170" s="259"/>
      <c r="GU170" s="362"/>
      <c r="GV170" s="250"/>
      <c r="GW170" s="362"/>
      <c r="GX170" s="242"/>
      <c r="GY170" s="246"/>
      <c r="GZ170" s="244"/>
      <c r="HA170" s="244"/>
      <c r="HB170" s="343"/>
      <c r="HC170" s="343"/>
      <c r="HD170" s="250"/>
      <c r="HE170" s="250"/>
      <c r="HF170" s="343"/>
      <c r="HG170" s="343"/>
      <c r="HH170" s="238"/>
      <c r="HI170" s="238"/>
      <c r="HJ170" s="343"/>
      <c r="HK170" s="343"/>
      <c r="HL170" s="343"/>
      <c r="HM170" s="238"/>
      <c r="HN170" s="343"/>
      <c r="HO170" s="343"/>
      <c r="HP170" s="343"/>
      <c r="HQ170" s="238"/>
      <c r="HR170" s="343"/>
      <c r="HS170" s="343"/>
      <c r="HT170" s="343"/>
      <c r="HU170" s="345"/>
      <c r="HV170" s="343"/>
      <c r="HW170" s="343"/>
      <c r="HX170" s="343"/>
      <c r="HY170" s="265"/>
      <c r="HZ170" s="259"/>
      <c r="IA170" s="343"/>
      <c r="IB170" s="343"/>
      <c r="IC170" s="343"/>
      <c r="ID170" s="343"/>
      <c r="IE170" s="343"/>
      <c r="IF170" s="343"/>
      <c r="IG170" s="343"/>
      <c r="IH170" s="343"/>
      <c r="II170" s="343"/>
      <c r="IJ170" s="343"/>
      <c r="IK170" s="343"/>
      <c r="IL170" s="362"/>
      <c r="IM170" s="362"/>
      <c r="IN170" s="362"/>
      <c r="IO170" s="343"/>
      <c r="IP170" s="265"/>
      <c r="IQ170" s="259"/>
      <c r="IR170" s="362"/>
      <c r="IS170" s="250"/>
      <c r="IT170" s="362"/>
      <c r="IU170" s="242"/>
      <c r="IV170" s="246"/>
      <c r="IW170" s="244"/>
      <c r="IX170" s="346"/>
      <c r="IY170" s="346"/>
      <c r="IZ170" s="254">
        <f t="shared" si="1124"/>
        <v>0</v>
      </c>
      <c r="JA170" s="254">
        <f t="shared" si="1125"/>
        <v>0</v>
      </c>
      <c r="JB170" s="254"/>
      <c r="JC170" s="254"/>
      <c r="JD170" s="254"/>
      <c r="JE170" s="247">
        <f t="shared" si="1126"/>
        <v>0</v>
      </c>
      <c r="JF170" s="346"/>
      <c r="JG170" s="346"/>
      <c r="JH170" s="346"/>
      <c r="JI170" s="247"/>
      <c r="JJ170" s="346"/>
      <c r="JK170" s="346"/>
      <c r="JL170" s="346"/>
      <c r="JM170" s="247"/>
      <c r="JN170" s="346"/>
      <c r="JO170" s="346"/>
      <c r="JP170" s="346"/>
      <c r="JQ170" s="347"/>
      <c r="JR170" s="346"/>
      <c r="JS170" s="346"/>
      <c r="JT170" s="254"/>
      <c r="JU170" s="254">
        <f t="shared" si="1151"/>
        <v>0</v>
      </c>
      <c r="JV170" s="366">
        <f t="shared" si="1148"/>
        <v>0</v>
      </c>
      <c r="JW170" s="563"/>
      <c r="JX170" s="592"/>
      <c r="JY170" s="593"/>
      <c r="JZ170" s="576"/>
      <c r="KA170" s="346"/>
      <c r="KB170" s="346"/>
      <c r="KC170" s="346"/>
      <c r="KD170" s="346"/>
      <c r="KE170" s="346"/>
      <c r="KF170" s="346"/>
      <c r="KG170" s="346"/>
      <c r="KH170" s="346"/>
      <c r="KI170" s="346"/>
      <c r="KJ170" s="346"/>
      <c r="KK170" s="346"/>
      <c r="KL170" s="346"/>
      <c r="KM170" s="254"/>
      <c r="KN170" s="254">
        <f t="shared" si="1149"/>
        <v>0</v>
      </c>
      <c r="KO170" s="262">
        <f t="shared" si="1150"/>
        <v>0</v>
      </c>
      <c r="KP170" s="346"/>
      <c r="KQ170" s="254">
        <f>JE170-JV170</f>
        <v>0</v>
      </c>
      <c r="KR170" s="346"/>
      <c r="KS170" s="348"/>
      <c r="KT170" s="211"/>
      <c r="KU170" s="211"/>
      <c r="KV170" s="211"/>
      <c r="KW170" s="211"/>
      <c r="KX170" s="211"/>
      <c r="KY170" s="211"/>
      <c r="KZ170" s="211"/>
      <c r="LA170" s="211"/>
      <c r="LB170" s="211"/>
      <c r="LC170" s="211"/>
      <c r="LD170" s="211"/>
      <c r="LF170" s="109"/>
      <c r="LG170" s="109"/>
      <c r="LH170" s="194"/>
      <c r="LI170" s="193"/>
      <c r="LJ170" s="193"/>
      <c r="LK170" s="193"/>
      <c r="LL170" s="193"/>
      <c r="LM170" s="194"/>
      <c r="LN170" s="109"/>
      <c r="LO170" s="109"/>
      <c r="LP170" s="109"/>
      <c r="LQ170" s="194"/>
      <c r="LR170" s="109"/>
      <c r="LS170" s="109"/>
      <c r="LT170" s="109"/>
      <c r="LU170" s="194"/>
      <c r="LV170" s="109"/>
      <c r="LW170" s="109"/>
      <c r="LX170" s="109"/>
      <c r="LY170" s="139"/>
      <c r="LZ170" s="109"/>
      <c r="MA170" s="109"/>
      <c r="MB170" s="109"/>
      <c r="MC170" s="133"/>
      <c r="MD170" s="121"/>
      <c r="ME170" s="109"/>
      <c r="MF170" s="109"/>
      <c r="MG170" s="109"/>
      <c r="MH170" s="194"/>
      <c r="MI170" s="109"/>
      <c r="MJ170" s="109"/>
      <c r="MK170" s="109"/>
      <c r="ML170" s="194"/>
      <c r="MM170" s="109"/>
      <c r="MN170" s="109"/>
      <c r="MO170" s="109"/>
      <c r="MP170" s="139"/>
      <c r="MQ170" s="109"/>
      <c r="MR170" s="109"/>
      <c r="MS170" s="109"/>
      <c r="MT170" s="133"/>
      <c r="MU170" s="121"/>
      <c r="MV170" s="102"/>
      <c r="MW170" s="193"/>
      <c r="MX170" s="102"/>
      <c r="MY170" s="138"/>
      <c r="MZ170" s="115"/>
      <c r="NB170" s="109"/>
      <c r="NC170" s="109"/>
      <c r="ND170" s="109"/>
      <c r="NE170" s="109"/>
      <c r="NF170" s="109"/>
      <c r="NG170" s="109"/>
      <c r="NH170" s="109"/>
      <c r="NI170" s="193"/>
      <c r="NJ170" s="109"/>
      <c r="NK170" s="109"/>
      <c r="NL170" s="109"/>
      <c r="NM170" s="194"/>
      <c r="NN170" s="109"/>
      <c r="NO170" s="109"/>
      <c r="NP170" s="109"/>
      <c r="NQ170" s="194"/>
      <c r="NR170" s="109"/>
      <c r="NS170" s="109"/>
      <c r="NT170" s="109"/>
      <c r="NU170" s="139"/>
      <c r="NV170" s="109"/>
      <c r="NW170" s="109"/>
      <c r="NX170" s="109"/>
      <c r="NY170" s="193"/>
      <c r="NZ170" s="121"/>
      <c r="OA170" s="109"/>
      <c r="OB170" s="109"/>
      <c r="OC170" s="109"/>
      <c r="OD170" s="109"/>
      <c r="OE170" s="109"/>
      <c r="OF170" s="109"/>
      <c r="OG170" s="109"/>
      <c r="OH170" s="109"/>
      <c r="OI170" s="109"/>
      <c r="OJ170" s="109"/>
      <c r="OK170" s="109"/>
      <c r="OL170" s="102"/>
      <c r="OM170" s="102"/>
      <c r="ON170" s="102"/>
      <c r="OO170" s="109"/>
      <c r="OP170" s="193"/>
      <c r="OQ170" s="122"/>
      <c r="OR170" s="102"/>
      <c r="OS170" s="193"/>
      <c r="OT170" s="102"/>
      <c r="OU170" s="138"/>
      <c r="OV170" s="115"/>
      <c r="OX170" s="109"/>
      <c r="OY170" s="109"/>
      <c r="OZ170" s="193"/>
      <c r="PA170" s="109"/>
      <c r="PB170" s="109"/>
      <c r="PC170" s="109"/>
      <c r="PD170" s="109"/>
      <c r="PE170" s="194"/>
      <c r="PF170" s="109"/>
      <c r="PG170" s="109"/>
      <c r="PH170" s="109"/>
      <c r="PI170" s="194"/>
      <c r="PJ170" s="109"/>
      <c r="PK170" s="109"/>
      <c r="PL170" s="109"/>
      <c r="PM170" s="194"/>
      <c r="PN170" s="109"/>
      <c r="PO170" s="109"/>
      <c r="PP170" s="109"/>
      <c r="PQ170" s="139"/>
      <c r="PR170" s="109"/>
      <c r="PS170" s="109"/>
      <c r="PT170" s="109"/>
      <c r="PU170" s="123"/>
      <c r="PV170" s="121"/>
      <c r="PW170" s="109"/>
      <c r="PX170" s="109"/>
      <c r="PY170" s="109"/>
      <c r="PZ170" s="109"/>
      <c r="QA170" s="109"/>
      <c r="QB170" s="109"/>
      <c r="QC170" s="109"/>
      <c r="QD170" s="109"/>
      <c r="QE170" s="109"/>
      <c r="QF170" s="109"/>
      <c r="QG170" s="109"/>
      <c r="QH170" s="102"/>
      <c r="QI170" s="102"/>
      <c r="QJ170" s="102"/>
      <c r="QK170" s="109"/>
      <c r="QL170" s="123"/>
      <c r="QM170" s="122"/>
      <c r="QN170" s="102"/>
      <c r="QO170" s="193"/>
      <c r="QP170" s="102"/>
      <c r="QQ170" s="138"/>
      <c r="QR170" s="115"/>
      <c r="QT170" s="109"/>
      <c r="QU170" s="109"/>
      <c r="QV170" s="109"/>
      <c r="QW170" s="109"/>
      <c r="QX170" s="109"/>
      <c r="QY170" s="109"/>
      <c r="QZ170" s="109"/>
      <c r="RA170" s="194"/>
      <c r="RB170" s="109"/>
      <c r="RC170" s="109"/>
      <c r="RD170" s="109"/>
      <c r="RE170" s="194"/>
      <c r="RF170" s="109"/>
      <c r="RG170" s="109"/>
      <c r="RH170" s="109"/>
      <c r="RI170" s="194"/>
      <c r="RJ170" s="109"/>
      <c r="RK170" s="109"/>
      <c r="RL170" s="109"/>
      <c r="RM170" s="139"/>
      <c r="RN170" s="109"/>
      <c r="RO170" s="109"/>
      <c r="RP170" s="109"/>
      <c r="RQ170" s="123"/>
      <c r="RR170" s="121"/>
      <c r="RS170" s="109"/>
      <c r="RT170" s="109"/>
      <c r="RU170" s="109"/>
      <c r="RV170" s="109"/>
      <c r="RW170" s="109"/>
      <c r="RX170" s="109"/>
      <c r="RY170" s="109"/>
      <c r="RZ170" s="109"/>
      <c r="SA170" s="109"/>
      <c r="SB170" s="109"/>
      <c r="SC170" s="109"/>
      <c r="SD170" s="102"/>
      <c r="SE170" s="102"/>
      <c r="SF170" s="102"/>
      <c r="SG170" s="109"/>
      <c r="SH170" s="109"/>
      <c r="SI170" s="122"/>
      <c r="SJ170" s="102"/>
      <c r="SK170" s="193"/>
      <c r="SL170" s="102"/>
      <c r="SM170" s="138"/>
      <c r="SN170" s="115"/>
      <c r="SP170" s="109"/>
      <c r="SQ170" s="109"/>
      <c r="SR170" s="194"/>
      <c r="SS170" s="193"/>
      <c r="ST170" s="193"/>
      <c r="SU170" s="193"/>
      <c r="SV170" s="193"/>
      <c r="SW170" s="194"/>
      <c r="SX170" s="109"/>
      <c r="SY170" s="109"/>
      <c r="SZ170" s="109"/>
      <c r="TA170" s="194"/>
      <c r="TB170" s="109"/>
      <c r="TC170" s="109"/>
      <c r="TD170" s="109"/>
      <c r="TE170" s="194"/>
      <c r="TF170" s="109"/>
      <c r="TG170" s="109"/>
      <c r="TH170" s="109"/>
      <c r="TI170" s="139"/>
      <c r="TJ170" s="109"/>
      <c r="TK170" s="109"/>
      <c r="TL170" s="109"/>
      <c r="TM170" s="193"/>
      <c r="TN170" s="121"/>
      <c r="TO170" s="109"/>
      <c r="TP170" s="109"/>
      <c r="TQ170" s="109"/>
      <c r="TR170" s="109"/>
      <c r="TS170" s="109"/>
      <c r="TT170" s="109"/>
      <c r="TU170" s="109"/>
      <c r="TV170" s="109"/>
      <c r="TW170" s="109"/>
      <c r="TX170" s="109"/>
      <c r="TY170" s="109"/>
      <c r="TZ170" s="102"/>
      <c r="UA170" s="102"/>
      <c r="UB170" s="102"/>
      <c r="UC170" s="109"/>
      <c r="UD170" s="193"/>
      <c r="UE170" s="122"/>
      <c r="UF170" s="102"/>
      <c r="UG170" s="193"/>
      <c r="UH170" s="102"/>
      <c r="UI170" s="138"/>
      <c r="UJ170" s="138"/>
      <c r="UK170" s="115"/>
      <c r="UL170" s="115"/>
      <c r="UM170" s="115"/>
      <c r="UN170" s="115"/>
      <c r="UO170" s="115"/>
      <c r="UP170" s="115"/>
      <c r="UQ170" s="115"/>
      <c r="UR170" s="115"/>
      <c r="US170" s="115"/>
      <c r="UT170" s="115"/>
      <c r="UU170" s="115"/>
      <c r="UV170" s="115"/>
      <c r="UW170" s="115"/>
      <c r="UX170" s="115"/>
      <c r="UY170" s="115"/>
      <c r="UZ170" s="115"/>
      <c r="VA170" s="115"/>
      <c r="VB170" s="193"/>
      <c r="VC170" s="193"/>
      <c r="VD170" s="194"/>
      <c r="VE170" s="193"/>
      <c r="VF170" s="193"/>
      <c r="VG170" s="193"/>
      <c r="VH170" s="193"/>
      <c r="VI170" s="194"/>
      <c r="VJ170" s="109"/>
      <c r="VK170" s="109"/>
      <c r="VL170" s="109"/>
      <c r="VM170" s="194"/>
      <c r="VN170" s="109"/>
      <c r="VO170" s="109"/>
      <c r="VP170" s="109"/>
      <c r="VQ170" s="194"/>
      <c r="VR170" s="109"/>
      <c r="VS170" s="109"/>
      <c r="VT170" s="109"/>
      <c r="VU170" s="139"/>
      <c r="VV170" s="109"/>
      <c r="VW170" s="109"/>
      <c r="VX170" s="109"/>
      <c r="VY170" s="109"/>
      <c r="VZ170" s="110"/>
      <c r="WA170" s="109"/>
      <c r="WB170" s="109"/>
      <c r="WC170" s="109"/>
      <c r="WD170" s="109"/>
      <c r="WE170" s="109"/>
      <c r="WF170" s="109"/>
      <c r="WG170" s="109"/>
      <c r="WH170" s="109"/>
      <c r="WI170" s="109"/>
      <c r="WJ170" s="109"/>
      <c r="WK170" s="109"/>
      <c r="WL170" s="102"/>
      <c r="WM170" s="102"/>
      <c r="WN170" s="102"/>
      <c r="WO170" s="102"/>
      <c r="WP170" s="102"/>
      <c r="WQ170" s="148"/>
      <c r="WR170" s="151"/>
      <c r="WS170" s="151"/>
      <c r="WT170" s="102"/>
      <c r="WU170" s="138"/>
      <c r="WV170" s="115"/>
      <c r="WY170" s="115"/>
      <c r="WZ170" s="115"/>
    </row>
    <row r="171" spans="1:624" ht="13.5" hidden="1" x14ac:dyDescent="0.25">
      <c r="A171" s="443" t="s">
        <v>250</v>
      </c>
      <c r="B171" s="415"/>
      <c r="C171" s="415"/>
      <c r="D171" s="415"/>
      <c r="E171" s="415"/>
      <c r="F171" s="249"/>
      <c r="G171" s="362"/>
      <c r="H171" s="362"/>
      <c r="I171" s="250"/>
      <c r="J171" s="242"/>
      <c r="K171" s="362"/>
      <c r="L171" s="362"/>
      <c r="M171" s="362"/>
      <c r="N171" s="362"/>
      <c r="O171" s="362"/>
      <c r="P171" s="250">
        <f>BU171+DQ171+FM171+HJ171+JF171+LN171+NJ171+PF171+RB171+SX171</f>
        <v>0</v>
      </c>
      <c r="Q171" s="250">
        <f>BV171+DR171+FN171+HK171+JG171+LO171+NK171+PG171+RC171+SY171</f>
        <v>0</v>
      </c>
      <c r="R171" s="250">
        <f>BW171+DS171+FO171+HL171+JH171+LP171+NL171+PH171+RD171+SZ171</f>
        <v>0</v>
      </c>
      <c r="S171" s="238">
        <f t="shared" ref="S171:S174" si="1152">SUM(P171:R171)</f>
        <v>0</v>
      </c>
      <c r="T171" s="250">
        <f>BY171+DU171+FQ171+HN171+JJ171+LR171+NN171+PJ171+RF171+TB171</f>
        <v>0</v>
      </c>
      <c r="U171" s="250">
        <f>BZ171+DV171+FR171+HO171+JK171+LS171+NO171+PK171+RG171+TC171</f>
        <v>0</v>
      </c>
      <c r="V171" s="250">
        <f>CA171+DW171+FS171+HP171+JL171+LT171+NP171+PL171+RH171+TD171</f>
        <v>0</v>
      </c>
      <c r="W171" s="238">
        <f t="shared" ref="W171:W174" si="1153">SUM(T171:V171)</f>
        <v>0</v>
      </c>
      <c r="X171" s="250">
        <f>CC171+DY171+FU171+HR171+JN171+LV171+NR171+PN171+RJ171+TF171</f>
        <v>0</v>
      </c>
      <c r="Y171" s="250">
        <f>CD171+DZ171+FV171+HS171+JO171+LW171+NS171+PO171+RK171+TG171</f>
        <v>0</v>
      </c>
      <c r="Z171" s="250">
        <f>CE171+EA171+FW171+HT171+JP171+LX171+NT171+PP171+RL171+TH171</f>
        <v>0</v>
      </c>
      <c r="AA171" s="238">
        <f t="shared" ref="AA171:AA174" si="1154">SUM(X171:Z171)</f>
        <v>0</v>
      </c>
      <c r="AB171" s="250">
        <f>CG171+EC171+FY171+HV171+JR171+LZ171+NV171+PR171+RN171+TJ171</f>
        <v>0</v>
      </c>
      <c r="AC171" s="250">
        <f>CH171+ED171+FZ171+HW171+JS171+MA171+NW171+PS171+RO171+TK171</f>
        <v>0</v>
      </c>
      <c r="AD171" s="250">
        <f>CI171+EE171+GA171+HX171+JT171+MB171+NX171+PT171+RP171+TL171</f>
        <v>0</v>
      </c>
      <c r="AE171" s="250">
        <f t="shared" ref="AE171:AE174" si="1155">SUM(AB171:AD171)</f>
        <v>0</v>
      </c>
      <c r="AF171" s="238">
        <f t="shared" ref="AF171:AF174" si="1156">SUM(AE171,AA171,W171,S171)</f>
        <v>0</v>
      </c>
      <c r="AG171" s="250">
        <f>CL171+EH171+GD171+IA171+JW171+ME171+OA171+PW171+RS171+TO171</f>
        <v>0</v>
      </c>
      <c r="AH171" s="250">
        <f>CM171+EI171+GE171+IB171+JZ171+MF171+OB171+PX171+RT171+TP171</f>
        <v>0</v>
      </c>
      <c r="AI171" s="250">
        <f>CN171+EJ171+GF171+IC171+KA171+MG171+OC171+PY171+RU171+TQ171</f>
        <v>0</v>
      </c>
      <c r="AJ171" s="238">
        <f t="shared" ref="AJ171:AJ174" si="1157">SUM(AG171:AI171)</f>
        <v>0</v>
      </c>
      <c r="AK171" s="250">
        <f>CP171+EL171+GH171+IE171+KC171+MI171+OE171+QA171+RW171+TS171</f>
        <v>0</v>
      </c>
      <c r="AL171" s="250">
        <f>CQ171+EM171+GI171+IF171+KD171+MJ171+OF171+QB171+RX171+TT171</f>
        <v>0</v>
      </c>
      <c r="AM171" s="250">
        <f>CR171+EN171+GJ171+IG171+KE171+MK171+OG171+QC171+RY171+TU171</f>
        <v>0</v>
      </c>
      <c r="AN171" s="238">
        <f t="shared" ref="AN171:AN174" si="1158">SUM(AK171:AM171)</f>
        <v>0</v>
      </c>
      <c r="AO171" s="250">
        <f>CT171+EP171+GL171+II171+KG171+MM171+OI171+QE171+SA171+TW171</f>
        <v>0</v>
      </c>
      <c r="AP171" s="250">
        <f>CU171+EQ171+GM171+IJ171+KH171+MN171+OJ171+QF171+SB171+TX171</f>
        <v>0</v>
      </c>
      <c r="AQ171" s="250">
        <f>CV171+ER171+GN171+IK171+KI171+MO171+OK171+QG171+SC171+TY171</f>
        <v>0</v>
      </c>
      <c r="AR171" s="238">
        <f t="shared" ref="AR171:AR174" si="1159">SUM(AO171:AQ171)</f>
        <v>0</v>
      </c>
      <c r="AS171" s="250">
        <f>CX171+ET171+GP171+IM171+KK171+MQ171+OM171+QI171+SE171+UA171</f>
        <v>0</v>
      </c>
      <c r="AT171" s="250">
        <f>CY171+EU171+GQ171+IN171+KL171+MR171+ON171+QJ171+SF171+UB171</f>
        <v>0</v>
      </c>
      <c r="AU171" s="250">
        <f>CZ171+EV171+GR171+IO171+KM171+MS171+OO171+QK171+SG171+UC171</f>
        <v>0</v>
      </c>
      <c r="AV171" s="238">
        <f t="shared" ref="AV171:AV174" si="1160">SUM(AS171:AU171)</f>
        <v>0</v>
      </c>
      <c r="AW171" s="238">
        <f t="shared" ref="AW171:AW174" si="1161">SUM(AV171,AR171,AN171,AJ171)</f>
        <v>0</v>
      </c>
      <c r="AX171" s="250">
        <f t="shared" ref="AX171:AX174" si="1162">J171-O171</f>
        <v>0</v>
      </c>
      <c r="AY171" s="238">
        <f t="shared" ref="AY171:AY174" si="1163">O171-AF171</f>
        <v>0</v>
      </c>
      <c r="AZ171" s="250">
        <f>DE171+FA171+GW171+IT171+KR171+MX171+OT171+QP171+SL171+UH171</f>
        <v>0</v>
      </c>
      <c r="BA171" s="238">
        <f>DF171+FB171+GX171+IU171+KS171+MY171+OU171+QQ171+SM171+UI171</f>
        <v>0</v>
      </c>
      <c r="BB171" s="239">
        <f>CK171+EG171+GC171+HZ171+JV171+MD171+NZ171+PV171+RR171+TN171</f>
        <v>0</v>
      </c>
      <c r="BC171" s="239">
        <f t="shared" si="903"/>
        <v>0</v>
      </c>
      <c r="BD171" s="238">
        <f>AZ171-DE171-FA171-GW171-IT171-KR171-MX171-OT171-QP171-SL171-UH171</f>
        <v>0</v>
      </c>
      <c r="BE171" s="361"/>
      <c r="BF171" s="241">
        <f t="shared" si="898"/>
        <v>0</v>
      </c>
      <c r="BG171" s="362"/>
      <c r="BH171" s="362"/>
      <c r="BI171" s="362"/>
      <c r="BJ171" s="241"/>
      <c r="BK171" s="236"/>
      <c r="BL171" s="251">
        <f>DI171+FE171+HB171+IX171+LF171+NB171+OX171+QT171+SP171</f>
        <v>0</v>
      </c>
      <c r="BM171" s="236"/>
      <c r="BN171" s="236"/>
      <c r="BO171" s="238">
        <f t="shared" si="1043"/>
        <v>0</v>
      </c>
      <c r="BP171" s="304">
        <f t="shared" si="1081"/>
        <v>0</v>
      </c>
      <c r="BQ171" s="236"/>
      <c r="BR171" s="236"/>
      <c r="BS171" s="236"/>
      <c r="BT171" s="241">
        <f t="shared" si="1082"/>
        <v>0</v>
      </c>
      <c r="BU171" s="236"/>
      <c r="BV171" s="236"/>
      <c r="BW171" s="236"/>
      <c r="BX171" s="238">
        <f t="shared" si="922"/>
        <v>0</v>
      </c>
      <c r="BY171" s="236"/>
      <c r="BZ171" s="236"/>
      <c r="CA171" s="236"/>
      <c r="CB171" s="238">
        <f t="shared" si="923"/>
        <v>0</v>
      </c>
      <c r="CC171" s="236"/>
      <c r="CD171" s="236"/>
      <c r="CE171" s="236"/>
      <c r="CF171" s="242"/>
      <c r="CG171" s="236"/>
      <c r="CH171" s="236"/>
      <c r="CI171" s="236"/>
      <c r="CJ171" s="236"/>
      <c r="CK171" s="238">
        <f t="shared" si="1141"/>
        <v>0</v>
      </c>
      <c r="CL171" s="236"/>
      <c r="CM171" s="236"/>
      <c r="CN171" s="236"/>
      <c r="CO171" s="238">
        <f t="shared" si="1044"/>
        <v>0</v>
      </c>
      <c r="CP171" s="236"/>
      <c r="CQ171" s="236"/>
      <c r="CR171" s="236"/>
      <c r="CS171" s="238">
        <f t="shared" si="1045"/>
        <v>0</v>
      </c>
      <c r="CT171" s="236"/>
      <c r="CU171" s="236"/>
      <c r="CV171" s="236"/>
      <c r="CW171" s="242"/>
      <c r="CX171" s="236"/>
      <c r="CY171" s="236"/>
      <c r="CZ171" s="236"/>
      <c r="DA171" s="236"/>
      <c r="DB171" s="238">
        <f t="shared" si="1142"/>
        <v>0</v>
      </c>
      <c r="DC171" s="236"/>
      <c r="DD171" s="251">
        <f t="shared" si="1046"/>
        <v>0</v>
      </c>
      <c r="DE171" s="236"/>
      <c r="DF171" s="236"/>
      <c r="DG171" s="363"/>
      <c r="DH171" s="363"/>
      <c r="DI171" s="362"/>
      <c r="DJ171" s="362"/>
      <c r="DK171" s="250">
        <f t="shared" si="1047"/>
        <v>0</v>
      </c>
      <c r="DL171" s="362"/>
      <c r="DM171" s="362"/>
      <c r="DN171" s="362"/>
      <c r="DO171" s="362"/>
      <c r="DP171" s="238">
        <f t="shared" si="1118"/>
        <v>0</v>
      </c>
      <c r="DQ171" s="362"/>
      <c r="DR171" s="362"/>
      <c r="DS171" s="362"/>
      <c r="DT171" s="238">
        <f t="shared" si="1048"/>
        <v>0</v>
      </c>
      <c r="DU171" s="362"/>
      <c r="DV171" s="362"/>
      <c r="DW171" s="362"/>
      <c r="DX171" s="238">
        <f t="shared" si="1049"/>
        <v>0</v>
      </c>
      <c r="DY171" s="362"/>
      <c r="DZ171" s="362"/>
      <c r="EA171" s="362"/>
      <c r="EB171" s="242"/>
      <c r="EC171" s="362"/>
      <c r="ED171" s="362"/>
      <c r="EE171" s="362"/>
      <c r="EF171" s="362"/>
      <c r="EG171" s="382"/>
      <c r="EH171" s="362"/>
      <c r="EI171" s="362"/>
      <c r="EJ171" s="362"/>
      <c r="EK171" s="362"/>
      <c r="EL171" s="362"/>
      <c r="EM171" s="362"/>
      <c r="EN171" s="362"/>
      <c r="EO171" s="362"/>
      <c r="EP171" s="362"/>
      <c r="EQ171" s="362"/>
      <c r="ER171" s="362"/>
      <c r="ES171" s="362"/>
      <c r="ET171" s="362"/>
      <c r="EU171" s="362"/>
      <c r="EV171" s="362"/>
      <c r="EW171" s="362"/>
      <c r="EX171" s="372"/>
      <c r="EY171" s="362"/>
      <c r="EZ171" s="250">
        <f t="shared" si="1050"/>
        <v>0</v>
      </c>
      <c r="FA171" s="362"/>
      <c r="FB171" s="362"/>
      <c r="FC171" s="246">
        <f t="shared" si="997"/>
        <v>0</v>
      </c>
      <c r="FD171" s="363"/>
      <c r="FE171" s="362"/>
      <c r="FF171" s="362"/>
      <c r="FG171" s="362"/>
      <c r="FH171" s="250">
        <f t="shared" si="1119"/>
        <v>0</v>
      </c>
      <c r="FI171" s="250"/>
      <c r="FJ171" s="250"/>
      <c r="FK171" s="250"/>
      <c r="FL171" s="238">
        <f t="shared" si="1120"/>
        <v>0</v>
      </c>
      <c r="FM171" s="362"/>
      <c r="FN171" s="362"/>
      <c r="FO171" s="362"/>
      <c r="FP171" s="238">
        <f t="shared" si="1051"/>
        <v>0</v>
      </c>
      <c r="FQ171" s="362"/>
      <c r="FR171" s="362"/>
      <c r="FS171" s="362"/>
      <c r="FT171" s="238">
        <f t="shared" si="1052"/>
        <v>0</v>
      </c>
      <c r="FU171" s="362"/>
      <c r="FV171" s="362"/>
      <c r="FW171" s="362"/>
      <c r="FX171" s="242"/>
      <c r="FY171" s="362"/>
      <c r="FZ171" s="362"/>
      <c r="GA171" s="362"/>
      <c r="GB171" s="362"/>
      <c r="GC171" s="382"/>
      <c r="GD171" s="362"/>
      <c r="GE171" s="362"/>
      <c r="GF171" s="362"/>
      <c r="GG171" s="362"/>
      <c r="GH171" s="362"/>
      <c r="GI171" s="362"/>
      <c r="GJ171" s="362"/>
      <c r="GK171" s="362"/>
      <c r="GL171" s="362"/>
      <c r="GM171" s="362"/>
      <c r="GN171" s="362"/>
      <c r="GO171" s="362"/>
      <c r="GP171" s="362"/>
      <c r="GQ171" s="362"/>
      <c r="GR171" s="362"/>
      <c r="GS171" s="362"/>
      <c r="GT171" s="372"/>
      <c r="GU171" s="362"/>
      <c r="GV171" s="250">
        <f t="shared" si="1053"/>
        <v>0</v>
      </c>
      <c r="GW171" s="362"/>
      <c r="GX171" s="362"/>
      <c r="GY171" s="246">
        <f t="shared" si="998"/>
        <v>0</v>
      </c>
      <c r="GZ171" s="363"/>
      <c r="HA171" s="363"/>
      <c r="HB171" s="362"/>
      <c r="HC171" s="362"/>
      <c r="HD171" s="250">
        <f t="shared" si="1121"/>
        <v>0</v>
      </c>
      <c r="HE171" s="250">
        <f t="shared" si="1122"/>
        <v>0</v>
      </c>
      <c r="HF171" s="362"/>
      <c r="HG171" s="362"/>
      <c r="HH171" s="238"/>
      <c r="HI171" s="362"/>
      <c r="HJ171" s="362"/>
      <c r="HK171" s="362"/>
      <c r="HL171" s="362"/>
      <c r="HM171" s="238">
        <f t="shared" si="1054"/>
        <v>0</v>
      </c>
      <c r="HN171" s="362"/>
      <c r="HO171" s="362"/>
      <c r="HP171" s="362"/>
      <c r="HQ171" s="238">
        <f t="shared" si="1055"/>
        <v>0</v>
      </c>
      <c r="HR171" s="362"/>
      <c r="HS171" s="362"/>
      <c r="HT171" s="362"/>
      <c r="HU171" s="242"/>
      <c r="HV171" s="362"/>
      <c r="HW171" s="362"/>
      <c r="HX171" s="362"/>
      <c r="HY171" s="362"/>
      <c r="HZ171" s="382"/>
      <c r="IA171" s="362"/>
      <c r="IB171" s="362"/>
      <c r="IC171" s="362"/>
      <c r="ID171" s="362"/>
      <c r="IE171" s="362"/>
      <c r="IF171" s="362"/>
      <c r="IG171" s="362"/>
      <c r="IH171" s="362"/>
      <c r="II171" s="362"/>
      <c r="IJ171" s="362"/>
      <c r="IK171" s="362"/>
      <c r="IL171" s="362"/>
      <c r="IM171" s="362"/>
      <c r="IN171" s="362"/>
      <c r="IO171" s="362"/>
      <c r="IP171" s="265">
        <f t="shared" ref="IP171" si="1164">SUM(IM171:IO171)</f>
        <v>0</v>
      </c>
      <c r="IQ171" s="260">
        <f t="shared" ref="IQ171" si="1165">SUM(IP171,IL171,IH171,ID171)</f>
        <v>0</v>
      </c>
      <c r="IR171" s="362"/>
      <c r="IS171" s="362"/>
      <c r="IT171" s="362"/>
      <c r="IU171" s="362"/>
      <c r="IV171" s="246">
        <f t="shared" si="510"/>
        <v>0</v>
      </c>
      <c r="IW171" s="363"/>
      <c r="IX171" s="346">
        <f>IX172</f>
        <v>0</v>
      </c>
      <c r="IY171" s="347">
        <f>IY172</f>
        <v>0</v>
      </c>
      <c r="IZ171" s="247">
        <f t="shared" si="1124"/>
        <v>0</v>
      </c>
      <c r="JA171" s="247">
        <f t="shared" si="1125"/>
        <v>0</v>
      </c>
      <c r="JB171" s="247"/>
      <c r="JC171" s="247"/>
      <c r="JD171" s="247"/>
      <c r="JE171" s="247">
        <f t="shared" si="1126"/>
        <v>0</v>
      </c>
      <c r="JF171" s="346"/>
      <c r="JG171" s="346"/>
      <c r="JH171" s="346"/>
      <c r="JI171" s="247">
        <f t="shared" si="1056"/>
        <v>0</v>
      </c>
      <c r="JJ171" s="346"/>
      <c r="JK171" s="346"/>
      <c r="JL171" s="346"/>
      <c r="JM171" s="247">
        <f t="shared" si="1057"/>
        <v>0</v>
      </c>
      <c r="JN171" s="346"/>
      <c r="JO171" s="346"/>
      <c r="JP171" s="346"/>
      <c r="JQ171" s="347"/>
      <c r="JR171" s="346"/>
      <c r="JS171" s="247">
        <f>JS172</f>
        <v>0</v>
      </c>
      <c r="JT171" s="247">
        <f>JT172</f>
        <v>0</v>
      </c>
      <c r="JU171" s="247">
        <f t="shared" ref="JU171" si="1166">SUM(JS171:JT171)</f>
        <v>0</v>
      </c>
      <c r="JV171" s="366">
        <f t="shared" ref="JV171" si="1167">JV172+JV173</f>
        <v>0</v>
      </c>
      <c r="JW171" s="563"/>
      <c r="JX171" s="592"/>
      <c r="JY171" s="593"/>
      <c r="JZ171" s="576"/>
      <c r="KA171" s="346"/>
      <c r="KB171" s="346"/>
      <c r="KC171" s="346"/>
      <c r="KD171" s="346"/>
      <c r="KE171" s="346"/>
      <c r="KF171" s="346"/>
      <c r="KG171" s="346"/>
      <c r="KH171" s="346"/>
      <c r="KI171" s="346"/>
      <c r="KJ171" s="346"/>
      <c r="KK171" s="346"/>
      <c r="KL171" s="247">
        <f>KL172</f>
        <v>0</v>
      </c>
      <c r="KM171" s="247">
        <f>KM172</f>
        <v>0</v>
      </c>
      <c r="KN171" s="247">
        <f t="shared" ref="KN171" si="1168">KN172+KN173</f>
        <v>0</v>
      </c>
      <c r="KO171" s="262">
        <f>SUM(KN171,KJ171,KF171,KB171)</f>
        <v>0</v>
      </c>
      <c r="KP171" s="346"/>
      <c r="KQ171" s="254">
        <f>JE171-JV171</f>
        <v>0</v>
      </c>
      <c r="KR171" s="346"/>
      <c r="KS171" s="380"/>
      <c r="KT171" s="211">
        <f>JV171-KO171</f>
        <v>0</v>
      </c>
      <c r="KU171" s="211"/>
      <c r="KV171" s="211"/>
      <c r="KW171" s="211"/>
      <c r="KX171" s="211"/>
      <c r="KY171" s="211"/>
      <c r="KZ171" s="211"/>
      <c r="LA171" s="211"/>
      <c r="LB171" s="211"/>
      <c r="LC171" s="211"/>
      <c r="LD171" s="211"/>
      <c r="LF171" s="102"/>
      <c r="LG171" s="102"/>
      <c r="LH171" s="194">
        <f t="shared" si="1128"/>
        <v>0</v>
      </c>
      <c r="LI171" s="193">
        <f t="shared" si="1129"/>
        <v>0</v>
      </c>
      <c r="LJ171" s="193"/>
      <c r="LK171" s="193"/>
      <c r="LL171" s="193"/>
      <c r="LM171" s="194">
        <f t="shared" si="1130"/>
        <v>0</v>
      </c>
      <c r="LN171" s="102"/>
      <c r="LO171" s="102"/>
      <c r="LP171" s="102"/>
      <c r="LQ171" s="194">
        <f t="shared" si="1058"/>
        <v>0</v>
      </c>
      <c r="LR171" s="102"/>
      <c r="LS171" s="102"/>
      <c r="LT171" s="102"/>
      <c r="LU171" s="194">
        <f t="shared" si="1059"/>
        <v>0</v>
      </c>
      <c r="LV171" s="102"/>
      <c r="LW171" s="102"/>
      <c r="LX171" s="102"/>
      <c r="LY171" s="138"/>
      <c r="LZ171" s="102"/>
      <c r="MA171" s="102"/>
      <c r="MB171" s="102"/>
      <c r="MC171" s="102"/>
      <c r="MD171" s="152"/>
      <c r="ME171" s="102"/>
      <c r="MF171" s="102"/>
      <c r="MG171" s="102"/>
      <c r="MH171" s="194">
        <f t="shared" si="1060"/>
        <v>0</v>
      </c>
      <c r="MI171" s="102"/>
      <c r="MJ171" s="102"/>
      <c r="MK171" s="102"/>
      <c r="ML171" s="194">
        <f t="shared" si="1061"/>
        <v>0</v>
      </c>
      <c r="MM171" s="102"/>
      <c r="MN171" s="102"/>
      <c r="MO171" s="102"/>
      <c r="MP171" s="138"/>
      <c r="MQ171" s="102"/>
      <c r="MR171" s="102"/>
      <c r="MS171" s="102"/>
      <c r="MT171" s="102"/>
      <c r="MU171" s="152"/>
      <c r="MV171" s="102"/>
      <c r="MW171" s="193">
        <f t="shared" si="1062"/>
        <v>0</v>
      </c>
      <c r="MX171" s="102"/>
      <c r="MY171" s="102"/>
      <c r="MZ171" s="115">
        <f t="shared" si="999"/>
        <v>0</v>
      </c>
      <c r="NB171" s="102"/>
      <c r="NC171" s="102"/>
      <c r="ND171" s="102"/>
      <c r="NE171" s="102"/>
      <c r="NF171" s="102"/>
      <c r="NG171" s="102"/>
      <c r="NH171" s="102"/>
      <c r="NI171" s="102"/>
      <c r="NJ171" s="102"/>
      <c r="NK171" s="102"/>
      <c r="NL171" s="102"/>
      <c r="NM171" s="194">
        <f t="shared" si="1063"/>
        <v>0</v>
      </c>
      <c r="NN171" s="102"/>
      <c r="NO171" s="102"/>
      <c r="NP171" s="102"/>
      <c r="NQ171" s="194">
        <f t="shared" si="1064"/>
        <v>0</v>
      </c>
      <c r="NR171" s="102"/>
      <c r="NS171" s="102"/>
      <c r="NT171" s="102"/>
      <c r="NU171" s="138"/>
      <c r="NV171" s="102"/>
      <c r="NW171" s="102"/>
      <c r="NX171" s="102"/>
      <c r="NY171" s="102"/>
      <c r="NZ171" s="152"/>
      <c r="OA171" s="102"/>
      <c r="OB171" s="102"/>
      <c r="OC171" s="102"/>
      <c r="OD171" s="102"/>
      <c r="OE171" s="102"/>
      <c r="OF171" s="102"/>
      <c r="OG171" s="102"/>
      <c r="OH171" s="102"/>
      <c r="OI171" s="102"/>
      <c r="OJ171" s="102"/>
      <c r="OK171" s="102"/>
      <c r="OL171" s="102"/>
      <c r="OM171" s="102"/>
      <c r="ON171" s="102"/>
      <c r="OO171" s="102"/>
      <c r="OP171" s="102"/>
      <c r="OQ171" s="148"/>
      <c r="OR171" s="102"/>
      <c r="OS171" s="193">
        <f t="shared" si="1065"/>
        <v>0</v>
      </c>
      <c r="OT171" s="102"/>
      <c r="OU171" s="102"/>
      <c r="OV171" s="115">
        <f t="shared" si="515"/>
        <v>0</v>
      </c>
      <c r="OX171" s="102"/>
      <c r="OY171" s="102"/>
      <c r="OZ171" s="193">
        <f t="shared" si="1143"/>
        <v>0</v>
      </c>
      <c r="PA171" s="102"/>
      <c r="PB171" s="102"/>
      <c r="PC171" s="102"/>
      <c r="PD171" s="102"/>
      <c r="PE171" s="194">
        <f t="shared" si="1133"/>
        <v>0</v>
      </c>
      <c r="PF171" s="102"/>
      <c r="PG171" s="102"/>
      <c r="PH171" s="102"/>
      <c r="PI171" s="194">
        <f t="shared" si="1066"/>
        <v>0</v>
      </c>
      <c r="PJ171" s="102"/>
      <c r="PK171" s="102"/>
      <c r="PL171" s="102"/>
      <c r="PM171" s="194">
        <f t="shared" si="1067"/>
        <v>0</v>
      </c>
      <c r="PN171" s="102"/>
      <c r="PO171" s="102"/>
      <c r="PP171" s="102"/>
      <c r="PQ171" s="138"/>
      <c r="PR171" s="102"/>
      <c r="PS171" s="102"/>
      <c r="PT171" s="102"/>
      <c r="PU171" s="123">
        <f t="shared" si="1105"/>
        <v>0</v>
      </c>
      <c r="PV171" s="121">
        <f t="shared" si="1106"/>
        <v>0</v>
      </c>
      <c r="PW171" s="102"/>
      <c r="PX171" s="102"/>
      <c r="PY171" s="102"/>
      <c r="PZ171" s="102"/>
      <c r="QA171" s="102"/>
      <c r="QB171" s="102"/>
      <c r="QC171" s="102"/>
      <c r="QD171" s="102"/>
      <c r="QE171" s="102"/>
      <c r="QF171" s="102"/>
      <c r="QG171" s="102"/>
      <c r="QH171" s="102"/>
      <c r="QI171" s="102"/>
      <c r="QJ171" s="102"/>
      <c r="QK171" s="102"/>
      <c r="QL171" s="123">
        <f t="shared" si="1108"/>
        <v>0</v>
      </c>
      <c r="QM171" s="122">
        <f t="shared" si="1109"/>
        <v>0</v>
      </c>
      <c r="QN171" s="102"/>
      <c r="QO171" s="193">
        <f t="shared" si="1068"/>
        <v>0</v>
      </c>
      <c r="QP171" s="102"/>
      <c r="QQ171" s="102"/>
      <c r="QR171" s="115">
        <f t="shared" si="1000"/>
        <v>0</v>
      </c>
      <c r="QT171" s="102"/>
      <c r="QU171" s="102"/>
      <c r="QV171" s="193">
        <f t="shared" si="1144"/>
        <v>0</v>
      </c>
      <c r="QW171" s="193"/>
      <c r="QX171" s="102"/>
      <c r="QY171" s="102"/>
      <c r="QZ171" s="102"/>
      <c r="RA171" s="194">
        <f t="shared" si="1145"/>
        <v>0</v>
      </c>
      <c r="RB171" s="102"/>
      <c r="RC171" s="102"/>
      <c r="RD171" s="102"/>
      <c r="RE171" s="194">
        <f t="shared" si="1069"/>
        <v>0</v>
      </c>
      <c r="RF171" s="102"/>
      <c r="RG171" s="102"/>
      <c r="RH171" s="102"/>
      <c r="RI171" s="194">
        <f t="shared" si="1070"/>
        <v>0</v>
      </c>
      <c r="RJ171" s="102"/>
      <c r="RK171" s="102"/>
      <c r="RL171" s="102"/>
      <c r="RM171" s="138"/>
      <c r="RN171" s="102"/>
      <c r="RO171" s="102"/>
      <c r="RP171" s="102"/>
      <c r="RQ171" s="123">
        <f t="shared" si="1134"/>
        <v>0</v>
      </c>
      <c r="RR171" s="121">
        <f t="shared" si="1135"/>
        <v>0</v>
      </c>
      <c r="RS171" s="102"/>
      <c r="RT171" s="102"/>
      <c r="RU171" s="102"/>
      <c r="RV171" s="102"/>
      <c r="RW171" s="102"/>
      <c r="RX171" s="102"/>
      <c r="RY171" s="102"/>
      <c r="RZ171" s="102"/>
      <c r="SA171" s="102"/>
      <c r="SB171" s="102"/>
      <c r="SC171" s="102"/>
      <c r="SD171" s="102"/>
      <c r="SE171" s="102"/>
      <c r="SF171" s="102"/>
      <c r="SG171" s="102"/>
      <c r="SH171" s="109">
        <f t="shared" si="1146"/>
        <v>0</v>
      </c>
      <c r="SI171" s="122">
        <f t="shared" si="1147"/>
        <v>0</v>
      </c>
      <c r="SJ171" s="102"/>
      <c r="SK171" s="193">
        <f t="shared" si="1071"/>
        <v>0</v>
      </c>
      <c r="SL171" s="102"/>
      <c r="SM171" s="102"/>
      <c r="SN171" s="115">
        <f t="shared" si="1001"/>
        <v>0</v>
      </c>
      <c r="SP171" s="102"/>
      <c r="SQ171" s="102"/>
      <c r="SR171" s="194">
        <f t="shared" si="1136"/>
        <v>0</v>
      </c>
      <c r="SS171" s="193">
        <f t="shared" si="1137"/>
        <v>0</v>
      </c>
      <c r="ST171" s="193"/>
      <c r="SU171" s="193"/>
      <c r="SV171" s="193"/>
      <c r="SW171" s="194">
        <f t="shared" si="1138"/>
        <v>0</v>
      </c>
      <c r="SX171" s="102"/>
      <c r="SY171" s="102"/>
      <c r="SZ171" s="102"/>
      <c r="TA171" s="194">
        <f t="shared" si="1072"/>
        <v>0</v>
      </c>
      <c r="TB171" s="102"/>
      <c r="TC171" s="102"/>
      <c r="TD171" s="102"/>
      <c r="TE171" s="194">
        <f t="shared" si="1073"/>
        <v>0</v>
      </c>
      <c r="TF171" s="102"/>
      <c r="TG171" s="102"/>
      <c r="TH171" s="102"/>
      <c r="TI171" s="138"/>
      <c r="TJ171" s="102"/>
      <c r="TK171" s="102"/>
      <c r="TL171" s="102"/>
      <c r="TM171" s="193">
        <f t="shared" si="1139"/>
        <v>0</v>
      </c>
      <c r="TN171" s="121">
        <f t="shared" si="1140"/>
        <v>0</v>
      </c>
      <c r="TO171" s="102"/>
      <c r="TP171" s="102"/>
      <c r="TQ171" s="102"/>
      <c r="TR171" s="102"/>
      <c r="TS171" s="102"/>
      <c r="TT171" s="102"/>
      <c r="TU171" s="102"/>
      <c r="TV171" s="102"/>
      <c r="TW171" s="102"/>
      <c r="TX171" s="102"/>
      <c r="TY171" s="102"/>
      <c r="TZ171" s="102"/>
      <c r="UA171" s="102"/>
      <c r="UB171" s="102"/>
      <c r="UC171" s="102"/>
      <c r="UD171" s="102"/>
      <c r="UE171" s="148"/>
      <c r="UF171" s="102"/>
      <c r="UG171" s="193">
        <f t="shared" si="1074"/>
        <v>0</v>
      </c>
      <c r="UH171" s="102"/>
      <c r="UI171" s="102"/>
      <c r="UJ171" s="102"/>
      <c r="UK171" s="115">
        <f t="shared" si="1002"/>
        <v>0</v>
      </c>
      <c r="UL171" s="115">
        <f>CK171+EG171+GC171+HZ171+JV171+MD171+NZ171+PV171+RR171+TN171</f>
        <v>0</v>
      </c>
      <c r="UM171" s="115">
        <f>UL171-AF171</f>
        <v>0</v>
      </c>
      <c r="UN171" s="115">
        <f>DB171+EX171+GT171+IQ171+KO171+MU171+OQ171+QM171+SI171+UE171</f>
        <v>0</v>
      </c>
      <c r="UO171" s="115">
        <f>UN171-AW171</f>
        <v>0</v>
      </c>
      <c r="UP171" s="115"/>
      <c r="UQ171" s="115"/>
      <c r="UR171" s="115">
        <f>BU171+DQ171+FM171+HJ171+JF171+LN171+NJ171+PF171+RB171+SX171</f>
        <v>0</v>
      </c>
      <c r="US171" s="115">
        <f>UR171-P171</f>
        <v>0</v>
      </c>
      <c r="UT171" s="115"/>
      <c r="UU171" s="115"/>
      <c r="UV171" s="115"/>
      <c r="UW171" s="115"/>
      <c r="UX171" s="115"/>
      <c r="UY171" s="115"/>
      <c r="UZ171" s="115"/>
      <c r="VA171" s="115">
        <f>H171-VB171</f>
        <v>0</v>
      </c>
      <c r="VB171" s="193">
        <f>BM171+DI171+FE171+HB171+IX171+LF171+NB171+OX171+QT171+SP171</f>
        <v>0</v>
      </c>
      <c r="VC171" s="193">
        <f>BN171+DJ171+FF171+HC171+IY171+LG171+NC171+OY171+QU171+SQ171</f>
        <v>0</v>
      </c>
      <c r="VD171" s="194">
        <f t="shared" si="1075"/>
        <v>0</v>
      </c>
      <c r="VE171" s="193">
        <f t="shared" si="1076"/>
        <v>0</v>
      </c>
      <c r="VF171" s="193"/>
      <c r="VG171" s="193"/>
      <c r="VH171" s="193"/>
      <c r="VI171" s="194">
        <f t="shared" si="1077"/>
        <v>0</v>
      </c>
      <c r="VJ171" s="102"/>
      <c r="VK171" s="102"/>
      <c r="VL171" s="102"/>
      <c r="VM171" s="194">
        <f t="shared" si="1078"/>
        <v>0</v>
      </c>
      <c r="VN171" s="102"/>
      <c r="VO171" s="102"/>
      <c r="VP171" s="102"/>
      <c r="VQ171" s="194">
        <f t="shared" si="1079"/>
        <v>0</v>
      </c>
      <c r="VR171" s="102"/>
      <c r="VS171" s="102"/>
      <c r="VT171" s="102"/>
      <c r="VU171" s="138"/>
      <c r="VV171" s="102"/>
      <c r="VW171" s="102"/>
      <c r="VX171" s="102"/>
      <c r="VY171" s="102"/>
      <c r="VZ171" s="152"/>
      <c r="WA171" s="102"/>
      <c r="WB171" s="102"/>
      <c r="WC171" s="102"/>
      <c r="WD171" s="102"/>
      <c r="WE171" s="102"/>
      <c r="WF171" s="102"/>
      <c r="WG171" s="102"/>
      <c r="WH171" s="102"/>
      <c r="WI171" s="102"/>
      <c r="WJ171" s="102"/>
      <c r="WK171" s="102"/>
      <c r="WL171" s="102"/>
      <c r="WM171" s="102"/>
      <c r="WN171" s="102"/>
      <c r="WO171" s="102"/>
      <c r="WP171" s="102"/>
      <c r="WQ171" s="148"/>
      <c r="WR171" s="151"/>
      <c r="WS171" s="151"/>
      <c r="WT171" s="102"/>
      <c r="WU171" s="102"/>
      <c r="WV171" s="115">
        <f t="shared" si="526"/>
        <v>0</v>
      </c>
      <c r="WY171" s="115">
        <f>VI171-BT171-DP171-FL171-HI171-JE171-LM171-NI171-PE171-RA171-SW171</f>
        <v>0</v>
      </c>
      <c r="WZ171" s="115">
        <f>VD171-BO171-DK171-FG171-HD171-IZ171-LH171-ND171-OZ171-QV171-SR171</f>
        <v>0</v>
      </c>
    </row>
    <row r="172" spans="1:624" ht="13.5" hidden="1" x14ac:dyDescent="0.25">
      <c r="A172" s="451" t="s">
        <v>114</v>
      </c>
      <c r="B172" s="415"/>
      <c r="C172" s="415"/>
      <c r="D172" s="415"/>
      <c r="E172" s="415"/>
      <c r="F172" s="249"/>
      <c r="G172" s="275" t="s">
        <v>251</v>
      </c>
      <c r="H172" s="250">
        <f>BM172+DI172+FE172+HB172+IX172+LF172+NB172+OX172+QT172+SP172</f>
        <v>0</v>
      </c>
      <c r="I172" s="250">
        <f>BN172+DJ172+FF172+HC172+IY172+LG172+NC172+OY172+QU172+SQ172</f>
        <v>0</v>
      </c>
      <c r="J172" s="241">
        <f>SUM(I172)</f>
        <v>0</v>
      </c>
      <c r="K172" s="383">
        <f>J172</f>
        <v>0</v>
      </c>
      <c r="L172" s="362"/>
      <c r="M172" s="362"/>
      <c r="N172" s="362"/>
      <c r="O172" s="241">
        <f>SUM(K172:N172)</f>
        <v>0</v>
      </c>
      <c r="P172" s="250">
        <f>BU172+DQ172+FM172+HJ172+JF172+LN172+NJ172+PF172+RB172+SX172</f>
        <v>0</v>
      </c>
      <c r="Q172" s="250">
        <f>BV172+DR172+FN172+HK172+JG172+LO172+NK172+PG172+RC172+SY172</f>
        <v>0</v>
      </c>
      <c r="R172" s="250">
        <f>BW172+DS172+FO172+HL172+JH172+LP172+NL172+PH172+RD172+SZ172</f>
        <v>0</v>
      </c>
      <c r="S172" s="238">
        <f t="shared" si="1152"/>
        <v>0</v>
      </c>
      <c r="T172" s="250">
        <f>BY172+DU172+FQ172+HN172+JJ172+LR172+NN172+PJ172+RF172+TB172</f>
        <v>0</v>
      </c>
      <c r="U172" s="250">
        <f>BZ172+DV172+FR172+HO172+JK172+LS172+NO172+PK172+RG172+TC172</f>
        <v>0</v>
      </c>
      <c r="V172" s="250">
        <f>CA172+DW172+FS172+HP172+JL172+LT172+NP172+PL172+RH172+TD172</f>
        <v>0</v>
      </c>
      <c r="W172" s="238">
        <f t="shared" si="1153"/>
        <v>0</v>
      </c>
      <c r="X172" s="250">
        <f>CC172+DY172+FU172+HR172+JN172+LV172+NR172+PN172+RJ172+TF172</f>
        <v>0</v>
      </c>
      <c r="Y172" s="250">
        <f>CD172+DZ172+FV172+HS172+JO172+LW172+NS172+PO172+RK172+TG172</f>
        <v>0</v>
      </c>
      <c r="Z172" s="250">
        <f>CE172+EA172+FW172+HT172+JP172+LX172+NT172+PP172+RL172+TH172</f>
        <v>0</v>
      </c>
      <c r="AA172" s="238">
        <f t="shared" si="1154"/>
        <v>0</v>
      </c>
      <c r="AB172" s="250">
        <f>CG172+EC172+FY172+HV172+JR172+LZ172+NV172+PR172+RN172+TJ172</f>
        <v>0</v>
      </c>
      <c r="AC172" s="250">
        <f>CH172+ED172+FZ172+HW172+JS172+MA172+NW172+PS172+RO172+TK172</f>
        <v>0</v>
      </c>
      <c r="AD172" s="250">
        <f>CI172+EE172+GA172+HX172+JT172+MB172+NX172+PT172+RP172+TL172</f>
        <v>0</v>
      </c>
      <c r="AE172" s="250">
        <f t="shared" si="1155"/>
        <v>0</v>
      </c>
      <c r="AF172" s="238">
        <f t="shared" si="1156"/>
        <v>0</v>
      </c>
      <c r="AG172" s="250">
        <f>CL172+EH172+GD172+IA172+JW172+ME172+OA172+PW172+RS172+TO172</f>
        <v>0</v>
      </c>
      <c r="AH172" s="250">
        <f>CM172+EI172+GE172+IB172+JZ172+MF172+OB172+PX172+RT172+TP172</f>
        <v>0</v>
      </c>
      <c r="AI172" s="250">
        <f>CN172+EJ172+GF172+IC172+KA172+MG172+OC172+PY172+RU172+TQ172</f>
        <v>0</v>
      </c>
      <c r="AJ172" s="238">
        <f t="shared" si="1157"/>
        <v>0</v>
      </c>
      <c r="AK172" s="250">
        <f>CP172+EL172+GH172+IE172+KC172+MI172+OE172+QA172+RW172+TS172</f>
        <v>0</v>
      </c>
      <c r="AL172" s="250">
        <f>CQ172+EM172+GI172+IF172+KD172+MJ172+OF172+QB172+RX172+TT172</f>
        <v>0</v>
      </c>
      <c r="AM172" s="250">
        <f>CR172+EN172+GJ172+IG172+KE172+MK172+OG172+QC172+RY172+TU172</f>
        <v>0</v>
      </c>
      <c r="AN172" s="238">
        <f t="shared" si="1158"/>
        <v>0</v>
      </c>
      <c r="AO172" s="250">
        <f>CT172+EP172+GL172+II172+KG172+MM172+OI172+QE172+SA172+TW172</f>
        <v>0</v>
      </c>
      <c r="AP172" s="250">
        <f>CU172+EQ172+GM172+IJ172+KH172+MN172+OJ172+QF172+SB172+TX172</f>
        <v>0</v>
      </c>
      <c r="AQ172" s="250">
        <f>CV172+ER172+GN172+IK172+KI172+MO172+OK172+QG172+SC172+TY172</f>
        <v>0</v>
      </c>
      <c r="AR172" s="238">
        <f t="shared" si="1159"/>
        <v>0</v>
      </c>
      <c r="AS172" s="250">
        <f>CX172+ET172+GP172+IM172+KK172+MQ172+OM172+QI172+SE172+UA172</f>
        <v>0</v>
      </c>
      <c r="AT172" s="250">
        <f>CY172+EU172+GQ172+IN172+KL172+MR172+ON172+QJ172+SF172+UB172</f>
        <v>0</v>
      </c>
      <c r="AU172" s="250">
        <f>CZ172+EV172+GR172+IO172+KM172+MS172+OO172+QK172+SG172+UC172</f>
        <v>0</v>
      </c>
      <c r="AV172" s="238">
        <f t="shared" si="1160"/>
        <v>0</v>
      </c>
      <c r="AW172" s="238">
        <f t="shared" si="1161"/>
        <v>0</v>
      </c>
      <c r="AX172" s="250">
        <f t="shared" si="1162"/>
        <v>0</v>
      </c>
      <c r="AY172" s="238">
        <f t="shared" si="1163"/>
        <v>0</v>
      </c>
      <c r="AZ172" s="250">
        <f>DE172+FA172+GW172+IT172+KR172+MX172+OT172+QP172+SL172+UH172</f>
        <v>0</v>
      </c>
      <c r="BA172" s="238">
        <f>DF172+FB172+GX172+IU172+KS172+MY172+OU172+QQ172+SM172+UI172</f>
        <v>0</v>
      </c>
      <c r="BB172" s="239">
        <f>CK172+EG172+GC172+HZ172+JV172+MD172+NZ172+PV172+RR172+TN172</f>
        <v>0</v>
      </c>
      <c r="BC172" s="239">
        <f t="shared" si="903"/>
        <v>0</v>
      </c>
      <c r="BD172" s="238">
        <f>AZ172-DE172-FA172-GW172-IT172-KR172-MX172-OT172-QP172-SL172-UH172</f>
        <v>0</v>
      </c>
      <c r="BE172" s="361"/>
      <c r="BF172" s="241">
        <f t="shared" si="898"/>
        <v>0</v>
      </c>
      <c r="BG172" s="241">
        <f t="shared" si="1080"/>
        <v>0</v>
      </c>
      <c r="BH172" s="362"/>
      <c r="BI172" s="362"/>
      <c r="BJ172" s="241"/>
      <c r="BK172" s="236"/>
      <c r="BL172" s="251">
        <f>DI172+FE172+HB172+IX172+LF172+NB172+OX172+QT172+SP172</f>
        <v>0</v>
      </c>
      <c r="BM172" s="236"/>
      <c r="BN172" s="251"/>
      <c r="BO172" s="238">
        <f t="shared" si="1043"/>
        <v>0</v>
      </c>
      <c r="BP172" s="304">
        <f t="shared" si="1081"/>
        <v>0</v>
      </c>
      <c r="BQ172" s="236"/>
      <c r="BR172" s="236"/>
      <c r="BS172" s="236"/>
      <c r="BT172" s="241">
        <f t="shared" si="1082"/>
        <v>0</v>
      </c>
      <c r="BU172" s="236"/>
      <c r="BV172" s="251"/>
      <c r="BW172" s="251"/>
      <c r="BX172" s="238">
        <f t="shared" si="922"/>
        <v>0</v>
      </c>
      <c r="BY172" s="236"/>
      <c r="BZ172" s="236"/>
      <c r="CA172" s="236"/>
      <c r="CB172" s="238">
        <f t="shared" si="923"/>
        <v>0</v>
      </c>
      <c r="CC172" s="251"/>
      <c r="CD172" s="236"/>
      <c r="CE172" s="251"/>
      <c r="CF172" s="241">
        <f>SUM(CC172:CE172)</f>
        <v>0</v>
      </c>
      <c r="CG172" s="251"/>
      <c r="CH172" s="251"/>
      <c r="CI172" s="251"/>
      <c r="CJ172" s="251">
        <f>SUM(CG172:CI172)</f>
        <v>0</v>
      </c>
      <c r="CK172" s="238">
        <f t="shared" si="1141"/>
        <v>0</v>
      </c>
      <c r="CL172" s="236"/>
      <c r="CM172" s="251"/>
      <c r="CN172" s="251"/>
      <c r="CO172" s="238">
        <f t="shared" si="1044"/>
        <v>0</v>
      </c>
      <c r="CP172" s="236"/>
      <c r="CQ172" s="236"/>
      <c r="CR172" s="236"/>
      <c r="CS172" s="238">
        <f t="shared" si="1045"/>
        <v>0</v>
      </c>
      <c r="CT172" s="251"/>
      <c r="CU172" s="236"/>
      <c r="CV172" s="251"/>
      <c r="CW172" s="241">
        <f>SUM(CT172:CV172)</f>
        <v>0</v>
      </c>
      <c r="CX172" s="251"/>
      <c r="CY172" s="236"/>
      <c r="CZ172" s="251"/>
      <c r="DA172" s="251"/>
      <c r="DB172" s="238">
        <f t="shared" si="1142"/>
        <v>0</v>
      </c>
      <c r="DC172" s="236"/>
      <c r="DD172" s="251">
        <f t="shared" si="1046"/>
        <v>0</v>
      </c>
      <c r="DE172" s="236"/>
      <c r="DF172" s="236"/>
      <c r="DG172" s="363"/>
      <c r="DH172" s="363"/>
      <c r="DI172" s="362"/>
      <c r="DJ172" s="362"/>
      <c r="DK172" s="250">
        <f t="shared" si="1047"/>
        <v>0</v>
      </c>
      <c r="DL172" s="362"/>
      <c r="DM172" s="362"/>
      <c r="DN172" s="362"/>
      <c r="DO172" s="362"/>
      <c r="DP172" s="238">
        <f t="shared" si="1118"/>
        <v>0</v>
      </c>
      <c r="DQ172" s="362"/>
      <c r="DR172" s="362"/>
      <c r="DS172" s="362"/>
      <c r="DT172" s="238">
        <f t="shared" si="1048"/>
        <v>0</v>
      </c>
      <c r="DU172" s="362"/>
      <c r="DV172" s="362"/>
      <c r="DW172" s="362"/>
      <c r="DX172" s="238">
        <f t="shared" si="1049"/>
        <v>0</v>
      </c>
      <c r="DY172" s="362"/>
      <c r="DZ172" s="362"/>
      <c r="EA172" s="362"/>
      <c r="EB172" s="242"/>
      <c r="EC172" s="362"/>
      <c r="ED172" s="362"/>
      <c r="EE172" s="362"/>
      <c r="EF172" s="362"/>
      <c r="EG172" s="382"/>
      <c r="EH172" s="362"/>
      <c r="EI172" s="362"/>
      <c r="EJ172" s="362"/>
      <c r="EK172" s="362"/>
      <c r="EL172" s="362"/>
      <c r="EM172" s="362"/>
      <c r="EN172" s="362"/>
      <c r="EO172" s="362"/>
      <c r="EP172" s="362"/>
      <c r="EQ172" s="362"/>
      <c r="ER172" s="362"/>
      <c r="ES172" s="362"/>
      <c r="ET172" s="362"/>
      <c r="EU172" s="362"/>
      <c r="EV172" s="362"/>
      <c r="EW172" s="362"/>
      <c r="EX172" s="372"/>
      <c r="EY172" s="362"/>
      <c r="EZ172" s="250">
        <f t="shared" si="1050"/>
        <v>0</v>
      </c>
      <c r="FA172" s="362"/>
      <c r="FB172" s="362"/>
      <c r="FC172" s="246">
        <f t="shared" si="997"/>
        <v>0</v>
      </c>
      <c r="FD172" s="363"/>
      <c r="FE172" s="362"/>
      <c r="FF172" s="362"/>
      <c r="FG172" s="362"/>
      <c r="FH172" s="250">
        <f t="shared" si="1119"/>
        <v>0</v>
      </c>
      <c r="FI172" s="250"/>
      <c r="FJ172" s="250"/>
      <c r="FK172" s="250"/>
      <c r="FL172" s="238">
        <f t="shared" si="1120"/>
        <v>0</v>
      </c>
      <c r="FM172" s="362"/>
      <c r="FN172" s="362"/>
      <c r="FO172" s="362"/>
      <c r="FP172" s="238">
        <f t="shared" si="1051"/>
        <v>0</v>
      </c>
      <c r="FQ172" s="362"/>
      <c r="FR172" s="362"/>
      <c r="FS172" s="362"/>
      <c r="FT172" s="238">
        <f t="shared" si="1052"/>
        <v>0</v>
      </c>
      <c r="FU172" s="362"/>
      <c r="FV172" s="362"/>
      <c r="FW172" s="362"/>
      <c r="FX172" s="242"/>
      <c r="FY172" s="362"/>
      <c r="FZ172" s="362"/>
      <c r="GA172" s="362"/>
      <c r="GB172" s="362"/>
      <c r="GC172" s="382"/>
      <c r="GD172" s="362"/>
      <c r="GE172" s="362"/>
      <c r="GF172" s="362"/>
      <c r="GG172" s="362"/>
      <c r="GH172" s="362"/>
      <c r="GI172" s="362"/>
      <c r="GJ172" s="362"/>
      <c r="GK172" s="362"/>
      <c r="GL172" s="362"/>
      <c r="GM172" s="362"/>
      <c r="GN172" s="362"/>
      <c r="GO172" s="362"/>
      <c r="GP172" s="362"/>
      <c r="GQ172" s="362"/>
      <c r="GR172" s="362"/>
      <c r="GS172" s="362"/>
      <c r="GT172" s="372"/>
      <c r="GU172" s="362"/>
      <c r="GV172" s="250">
        <f t="shared" si="1053"/>
        <v>0</v>
      </c>
      <c r="GW172" s="362"/>
      <c r="GX172" s="362"/>
      <c r="GY172" s="246">
        <f t="shared" si="998"/>
        <v>0</v>
      </c>
      <c r="GZ172" s="363"/>
      <c r="HA172" s="363"/>
      <c r="HB172" s="362"/>
      <c r="HC172" s="362"/>
      <c r="HD172" s="362"/>
      <c r="HE172" s="362"/>
      <c r="HF172" s="362"/>
      <c r="HG172" s="362"/>
      <c r="HH172" s="238"/>
      <c r="HI172" s="362"/>
      <c r="HJ172" s="362"/>
      <c r="HK172" s="362"/>
      <c r="HL172" s="362"/>
      <c r="HM172" s="238">
        <f t="shared" si="1054"/>
        <v>0</v>
      </c>
      <c r="HN172" s="362"/>
      <c r="HO172" s="362"/>
      <c r="HP172" s="362"/>
      <c r="HQ172" s="238">
        <f t="shared" si="1055"/>
        <v>0</v>
      </c>
      <c r="HR172" s="362"/>
      <c r="HS172" s="362"/>
      <c r="HT172" s="362"/>
      <c r="HU172" s="242"/>
      <c r="HV172" s="362"/>
      <c r="HW172" s="362"/>
      <c r="HX172" s="362"/>
      <c r="HY172" s="362"/>
      <c r="HZ172" s="382"/>
      <c r="IA172" s="362"/>
      <c r="IB172" s="362"/>
      <c r="IC172" s="362"/>
      <c r="ID172" s="362"/>
      <c r="IE172" s="362"/>
      <c r="IF172" s="362"/>
      <c r="IG172" s="362"/>
      <c r="IH172" s="362"/>
      <c r="II172" s="362"/>
      <c r="IJ172" s="362"/>
      <c r="IK172" s="362"/>
      <c r="IL172" s="362"/>
      <c r="IM172" s="362"/>
      <c r="IN172" s="362"/>
      <c r="IO172" s="362"/>
      <c r="IP172" s="362"/>
      <c r="IQ172" s="372"/>
      <c r="IR172" s="362"/>
      <c r="IS172" s="362"/>
      <c r="IT172" s="362"/>
      <c r="IU172" s="362"/>
      <c r="IV172" s="246">
        <f t="shared" si="510"/>
        <v>0</v>
      </c>
      <c r="IW172" s="363"/>
      <c r="IX172" s="346"/>
      <c r="IY172" s="346"/>
      <c r="IZ172" s="254">
        <f t="shared" si="1124"/>
        <v>0</v>
      </c>
      <c r="JA172" s="254">
        <f t="shared" si="1125"/>
        <v>0</v>
      </c>
      <c r="JB172" s="254"/>
      <c r="JC172" s="254"/>
      <c r="JD172" s="254"/>
      <c r="JE172" s="247">
        <f t="shared" si="1126"/>
        <v>0</v>
      </c>
      <c r="JF172" s="346"/>
      <c r="JG172" s="346"/>
      <c r="JH172" s="346"/>
      <c r="JI172" s="247">
        <f t="shared" si="1056"/>
        <v>0</v>
      </c>
      <c r="JJ172" s="346"/>
      <c r="JK172" s="346"/>
      <c r="JL172" s="346"/>
      <c r="JM172" s="247">
        <f t="shared" si="1057"/>
        <v>0</v>
      </c>
      <c r="JN172" s="346"/>
      <c r="JO172" s="346"/>
      <c r="JP172" s="346"/>
      <c r="JQ172" s="347"/>
      <c r="JR172" s="346"/>
      <c r="JS172" s="346"/>
      <c r="JT172" s="346"/>
      <c r="JU172" s="254">
        <f>SUM(JR172:JT172)</f>
        <v>0</v>
      </c>
      <c r="JV172" s="366">
        <f>SUM(JU172,JQ172,JM172,JI172)</f>
        <v>0</v>
      </c>
      <c r="JW172" s="563"/>
      <c r="JX172" s="592"/>
      <c r="JY172" s="593"/>
      <c r="JZ172" s="576"/>
      <c r="KA172" s="346"/>
      <c r="KB172" s="346"/>
      <c r="KC172" s="346"/>
      <c r="KD172" s="346"/>
      <c r="KE172" s="346"/>
      <c r="KF172" s="346"/>
      <c r="KG172" s="346"/>
      <c r="KH172" s="346"/>
      <c r="KI172" s="346"/>
      <c r="KJ172" s="346"/>
      <c r="KK172" s="346"/>
      <c r="KL172" s="346"/>
      <c r="KM172" s="346"/>
      <c r="KN172" s="254">
        <f>SUM(KK172:KM172)</f>
        <v>0</v>
      </c>
      <c r="KO172" s="262">
        <f>SUM(KN172,KJ172,KF172,KB172)</f>
        <v>0</v>
      </c>
      <c r="KP172" s="346"/>
      <c r="KQ172" s="254">
        <f>JE172-JV172</f>
        <v>0</v>
      </c>
      <c r="KR172" s="346"/>
      <c r="KS172" s="380"/>
      <c r="KT172" s="211">
        <f>JV172-KO172</f>
        <v>0</v>
      </c>
      <c r="KU172" s="211"/>
      <c r="KV172" s="211"/>
      <c r="KW172" s="211"/>
      <c r="KX172" s="211"/>
      <c r="KY172" s="211"/>
      <c r="KZ172" s="211"/>
      <c r="LA172" s="211"/>
      <c r="LB172" s="211"/>
      <c r="LC172" s="211"/>
      <c r="LD172" s="211"/>
      <c r="LF172" s="102"/>
      <c r="LG172" s="102"/>
      <c r="LH172" s="194">
        <f t="shared" si="1128"/>
        <v>0</v>
      </c>
      <c r="LI172" s="193">
        <f t="shared" si="1129"/>
        <v>0</v>
      </c>
      <c r="LJ172" s="193"/>
      <c r="LK172" s="193"/>
      <c r="LL172" s="193"/>
      <c r="LM172" s="194">
        <f t="shared" si="1130"/>
        <v>0</v>
      </c>
      <c r="LN172" s="102"/>
      <c r="LO172" s="102"/>
      <c r="LP172" s="102"/>
      <c r="LQ172" s="194">
        <f t="shared" si="1058"/>
        <v>0</v>
      </c>
      <c r="LR172" s="102"/>
      <c r="LS172" s="102"/>
      <c r="LT172" s="102"/>
      <c r="LU172" s="194">
        <f t="shared" si="1059"/>
        <v>0</v>
      </c>
      <c r="LV172" s="102"/>
      <c r="LW172" s="102"/>
      <c r="LX172" s="102"/>
      <c r="LY172" s="138"/>
      <c r="LZ172" s="102"/>
      <c r="MA172" s="102"/>
      <c r="MB172" s="102"/>
      <c r="MC172" s="102"/>
      <c r="MD172" s="152"/>
      <c r="ME172" s="102"/>
      <c r="MF172" s="102"/>
      <c r="MG172" s="102"/>
      <c r="MH172" s="194">
        <f t="shared" si="1060"/>
        <v>0</v>
      </c>
      <c r="MI172" s="102"/>
      <c r="MJ172" s="102"/>
      <c r="MK172" s="102"/>
      <c r="ML172" s="194">
        <f t="shared" si="1061"/>
        <v>0</v>
      </c>
      <c r="MM172" s="102"/>
      <c r="MN172" s="102"/>
      <c r="MO172" s="102"/>
      <c r="MP172" s="138"/>
      <c r="MQ172" s="102"/>
      <c r="MR172" s="102"/>
      <c r="MS172" s="102"/>
      <c r="MT172" s="102"/>
      <c r="MU172" s="152"/>
      <c r="MV172" s="102"/>
      <c r="MW172" s="193">
        <f t="shared" si="1062"/>
        <v>0</v>
      </c>
      <c r="MX172" s="102"/>
      <c r="MY172" s="102"/>
      <c r="MZ172" s="115">
        <f t="shared" si="999"/>
        <v>0</v>
      </c>
      <c r="NB172" s="102"/>
      <c r="NC172" s="102"/>
      <c r="ND172" s="102"/>
      <c r="NE172" s="102"/>
      <c r="NF172" s="102"/>
      <c r="NG172" s="102"/>
      <c r="NH172" s="102"/>
      <c r="NI172" s="102"/>
      <c r="NJ172" s="102"/>
      <c r="NK172" s="102"/>
      <c r="NL172" s="102"/>
      <c r="NM172" s="194">
        <f t="shared" si="1063"/>
        <v>0</v>
      </c>
      <c r="NN172" s="102"/>
      <c r="NO172" s="102"/>
      <c r="NP172" s="102"/>
      <c r="NQ172" s="194">
        <f t="shared" si="1064"/>
        <v>0</v>
      </c>
      <c r="NR172" s="102"/>
      <c r="NS172" s="102"/>
      <c r="NT172" s="102"/>
      <c r="NU172" s="138"/>
      <c r="NV172" s="102"/>
      <c r="NW172" s="102"/>
      <c r="NX172" s="102"/>
      <c r="NY172" s="102"/>
      <c r="NZ172" s="152"/>
      <c r="OA172" s="102"/>
      <c r="OB172" s="102"/>
      <c r="OC172" s="102"/>
      <c r="OD172" s="102"/>
      <c r="OE172" s="102"/>
      <c r="OF172" s="102"/>
      <c r="OG172" s="102"/>
      <c r="OH172" s="102"/>
      <c r="OI172" s="102"/>
      <c r="OJ172" s="102"/>
      <c r="OK172" s="102"/>
      <c r="OL172" s="102"/>
      <c r="OM172" s="102"/>
      <c r="ON172" s="102"/>
      <c r="OO172" s="102"/>
      <c r="OP172" s="102"/>
      <c r="OQ172" s="148"/>
      <c r="OR172" s="102"/>
      <c r="OS172" s="193">
        <f t="shared" si="1065"/>
        <v>0</v>
      </c>
      <c r="OT172" s="102"/>
      <c r="OU172" s="102"/>
      <c r="OV172" s="115">
        <f t="shared" si="515"/>
        <v>0</v>
      </c>
      <c r="OX172" s="102"/>
      <c r="OY172" s="102"/>
      <c r="OZ172" s="193">
        <f t="shared" si="1143"/>
        <v>0</v>
      </c>
      <c r="PA172" s="102"/>
      <c r="PB172" s="102"/>
      <c r="PC172" s="102"/>
      <c r="PD172" s="102"/>
      <c r="PE172" s="194">
        <f t="shared" si="1133"/>
        <v>0</v>
      </c>
      <c r="PF172" s="102"/>
      <c r="PG172" s="102"/>
      <c r="PH172" s="102"/>
      <c r="PI172" s="194">
        <f t="shared" si="1066"/>
        <v>0</v>
      </c>
      <c r="PJ172" s="102"/>
      <c r="PK172" s="102"/>
      <c r="PL172" s="102"/>
      <c r="PM172" s="194">
        <f t="shared" si="1067"/>
        <v>0</v>
      </c>
      <c r="PN172" s="102"/>
      <c r="PO172" s="102"/>
      <c r="PP172" s="102"/>
      <c r="PQ172" s="138"/>
      <c r="PR172" s="102"/>
      <c r="PS172" s="102"/>
      <c r="PT172" s="102"/>
      <c r="PU172" s="123">
        <f t="shared" si="1105"/>
        <v>0</v>
      </c>
      <c r="PV172" s="121">
        <f t="shared" si="1106"/>
        <v>0</v>
      </c>
      <c r="PW172" s="102"/>
      <c r="PX172" s="102"/>
      <c r="PY172" s="102"/>
      <c r="PZ172" s="102"/>
      <c r="QA172" s="102"/>
      <c r="QB172" s="102"/>
      <c r="QC172" s="102"/>
      <c r="QD172" s="102"/>
      <c r="QE172" s="102"/>
      <c r="QF172" s="102"/>
      <c r="QG172" s="102"/>
      <c r="QH172" s="102"/>
      <c r="QI172" s="102"/>
      <c r="QJ172" s="102"/>
      <c r="QK172" s="102"/>
      <c r="QL172" s="123">
        <f t="shared" si="1108"/>
        <v>0</v>
      </c>
      <c r="QM172" s="122">
        <f t="shared" si="1109"/>
        <v>0</v>
      </c>
      <c r="QN172" s="102"/>
      <c r="QO172" s="193">
        <f t="shared" si="1068"/>
        <v>0</v>
      </c>
      <c r="QP172" s="102"/>
      <c r="QQ172" s="102"/>
      <c r="QR172" s="115">
        <f t="shared" si="1000"/>
        <v>0</v>
      </c>
      <c r="QT172" s="102"/>
      <c r="QU172" s="102"/>
      <c r="QV172" s="193">
        <f t="shared" si="1144"/>
        <v>0</v>
      </c>
      <c r="QW172" s="193"/>
      <c r="QX172" s="102"/>
      <c r="QY172" s="102"/>
      <c r="QZ172" s="102"/>
      <c r="RA172" s="194">
        <f t="shared" si="1145"/>
        <v>0</v>
      </c>
      <c r="RB172" s="102"/>
      <c r="RC172" s="102"/>
      <c r="RD172" s="102"/>
      <c r="RE172" s="194">
        <f t="shared" si="1069"/>
        <v>0</v>
      </c>
      <c r="RF172" s="102"/>
      <c r="RG172" s="102"/>
      <c r="RH172" s="102"/>
      <c r="RI172" s="194">
        <f t="shared" si="1070"/>
        <v>0</v>
      </c>
      <c r="RJ172" s="102"/>
      <c r="RK172" s="102"/>
      <c r="RL172" s="102"/>
      <c r="RM172" s="138"/>
      <c r="RN172" s="102"/>
      <c r="RO172" s="102"/>
      <c r="RP172" s="102"/>
      <c r="RQ172" s="102"/>
      <c r="RR172" s="152"/>
      <c r="RS172" s="102"/>
      <c r="RT172" s="102"/>
      <c r="RU172" s="102"/>
      <c r="RV172" s="102"/>
      <c r="RW172" s="102"/>
      <c r="RX172" s="102"/>
      <c r="RY172" s="102"/>
      <c r="RZ172" s="102"/>
      <c r="SA172" s="102"/>
      <c r="SB172" s="102"/>
      <c r="SC172" s="102"/>
      <c r="SD172" s="102"/>
      <c r="SE172" s="102"/>
      <c r="SF172" s="102"/>
      <c r="SG172" s="102"/>
      <c r="SH172" s="109">
        <f t="shared" si="1146"/>
        <v>0</v>
      </c>
      <c r="SI172" s="122">
        <f t="shared" si="1147"/>
        <v>0</v>
      </c>
      <c r="SJ172" s="102"/>
      <c r="SK172" s="193">
        <f t="shared" si="1071"/>
        <v>0</v>
      </c>
      <c r="SL172" s="102"/>
      <c r="SM172" s="102"/>
      <c r="SN172" s="115">
        <f t="shared" si="1001"/>
        <v>0</v>
      </c>
      <c r="SP172" s="102"/>
      <c r="SQ172" s="102"/>
      <c r="SR172" s="194">
        <f t="shared" si="1136"/>
        <v>0</v>
      </c>
      <c r="SS172" s="193">
        <f t="shared" si="1137"/>
        <v>0</v>
      </c>
      <c r="ST172" s="193"/>
      <c r="SU172" s="193"/>
      <c r="SV172" s="193"/>
      <c r="SW172" s="194">
        <f t="shared" si="1138"/>
        <v>0</v>
      </c>
      <c r="SX172" s="102"/>
      <c r="SY172" s="102"/>
      <c r="SZ172" s="102"/>
      <c r="TA172" s="194">
        <f t="shared" si="1072"/>
        <v>0</v>
      </c>
      <c r="TB172" s="102"/>
      <c r="TC172" s="102"/>
      <c r="TD172" s="102"/>
      <c r="TE172" s="194">
        <f t="shared" si="1073"/>
        <v>0</v>
      </c>
      <c r="TF172" s="102"/>
      <c r="TG172" s="102"/>
      <c r="TH172" s="102"/>
      <c r="TI172" s="138"/>
      <c r="TJ172" s="102"/>
      <c r="TK172" s="102"/>
      <c r="TL172" s="102"/>
      <c r="TM172" s="193">
        <f t="shared" si="1139"/>
        <v>0</v>
      </c>
      <c r="TN172" s="121">
        <f t="shared" si="1140"/>
        <v>0</v>
      </c>
      <c r="TO172" s="102"/>
      <c r="TP172" s="102"/>
      <c r="TQ172" s="102"/>
      <c r="TR172" s="102"/>
      <c r="TS172" s="102"/>
      <c r="TT172" s="102"/>
      <c r="TU172" s="102"/>
      <c r="TV172" s="102"/>
      <c r="TW172" s="102"/>
      <c r="TX172" s="102"/>
      <c r="TY172" s="102"/>
      <c r="TZ172" s="102"/>
      <c r="UA172" s="102"/>
      <c r="UB172" s="102"/>
      <c r="UC172" s="102"/>
      <c r="UD172" s="102"/>
      <c r="UE172" s="148"/>
      <c r="UF172" s="102"/>
      <c r="UG172" s="193">
        <f t="shared" si="1074"/>
        <v>0</v>
      </c>
      <c r="UH172" s="102"/>
      <c r="UI172" s="102"/>
      <c r="UJ172" s="102"/>
      <c r="UK172" s="115">
        <f t="shared" si="1002"/>
        <v>0</v>
      </c>
      <c r="UL172" s="115">
        <f>CK172+EG172+GC172+HZ172+JV172+MD172+NZ172+PV172+RR172+TN172</f>
        <v>0</v>
      </c>
      <c r="UM172" s="115">
        <f>UL172-AF172</f>
        <v>0</v>
      </c>
      <c r="UN172" s="115">
        <f>DB172+EX172+GT172+IQ172+KO172+MU172+OQ172+QM172+SI172+UE172</f>
        <v>0</v>
      </c>
      <c r="UO172" s="115">
        <f>UN172-AW172</f>
        <v>0</v>
      </c>
      <c r="UP172" s="115"/>
      <c r="UQ172" s="115"/>
      <c r="UR172" s="115">
        <f>BU172+DQ172+FM172+HJ172+JF172+LN172+NJ172+PF172+RB172+SX172</f>
        <v>0</v>
      </c>
      <c r="US172" s="115">
        <f>UR172-P172</f>
        <v>0</v>
      </c>
      <c r="UT172" s="115"/>
      <c r="UU172" s="115"/>
      <c r="UV172" s="115"/>
      <c r="UW172" s="115"/>
      <c r="UX172" s="115"/>
      <c r="UY172" s="115"/>
      <c r="UZ172" s="115"/>
      <c r="VA172" s="115">
        <f>H172-VB172</f>
        <v>0</v>
      </c>
      <c r="VB172" s="193">
        <f>BM172+DI172+FE172+HB172+IX172+LF172+NB172+OX172+QT172+SP172</f>
        <v>0</v>
      </c>
      <c r="VC172" s="194">
        <f>BN172+DJ172+FF172+HC172+IY172+LG172+NC172+OY172+QU172+SQ172</f>
        <v>0</v>
      </c>
      <c r="VD172" s="194">
        <f t="shared" si="1075"/>
        <v>0</v>
      </c>
      <c r="VE172" s="194">
        <f t="shared" si="1076"/>
        <v>0</v>
      </c>
      <c r="VF172" s="193"/>
      <c r="VG172" s="193"/>
      <c r="VH172" s="193"/>
      <c r="VI172" s="194">
        <f t="shared" si="1077"/>
        <v>0</v>
      </c>
      <c r="VJ172" s="102"/>
      <c r="VK172" s="102"/>
      <c r="VL172" s="102"/>
      <c r="VM172" s="194">
        <f t="shared" si="1078"/>
        <v>0</v>
      </c>
      <c r="VN172" s="102"/>
      <c r="VO172" s="102"/>
      <c r="VP172" s="102"/>
      <c r="VQ172" s="194">
        <f t="shared" si="1079"/>
        <v>0</v>
      </c>
      <c r="VR172" s="102"/>
      <c r="VS172" s="102"/>
      <c r="VT172" s="102"/>
      <c r="VU172" s="138"/>
      <c r="VV172" s="102"/>
      <c r="VW172" s="102"/>
      <c r="VX172" s="102"/>
      <c r="VY172" s="102"/>
      <c r="VZ172" s="152"/>
      <c r="WA172" s="102"/>
      <c r="WB172" s="102"/>
      <c r="WC172" s="102"/>
      <c r="WD172" s="102"/>
      <c r="WE172" s="102"/>
      <c r="WF172" s="102"/>
      <c r="WG172" s="102"/>
      <c r="WH172" s="102"/>
      <c r="WI172" s="102"/>
      <c r="WJ172" s="102"/>
      <c r="WK172" s="102"/>
      <c r="WL172" s="102"/>
      <c r="WM172" s="102"/>
      <c r="WN172" s="102"/>
      <c r="WO172" s="102"/>
      <c r="WP172" s="102"/>
      <c r="WQ172" s="148"/>
      <c r="WR172" s="151"/>
      <c r="WS172" s="151"/>
      <c r="WT172" s="102"/>
      <c r="WU172" s="102"/>
      <c r="WV172" s="115">
        <f t="shared" si="526"/>
        <v>0</v>
      </c>
      <c r="WY172" s="115">
        <f>VI172-BT172-DP172-FL172-HI172-JE172-LM172-NI172-PE172-RA172-SW172</f>
        <v>0</v>
      </c>
      <c r="WZ172" s="115">
        <f>VD172-BO172-DK172-FG172-HD172-IZ172-LH172-ND172-OZ172-QV172-SR172</f>
        <v>0</v>
      </c>
    </row>
    <row r="173" spans="1:624" ht="13.5" hidden="1" x14ac:dyDescent="0.25">
      <c r="A173" s="444"/>
      <c r="B173" s="415"/>
      <c r="C173" s="415"/>
      <c r="D173" s="415"/>
      <c r="E173" s="415"/>
      <c r="F173" s="249"/>
      <c r="G173" s="362"/>
      <c r="H173" s="362"/>
      <c r="I173" s="250"/>
      <c r="J173" s="242"/>
      <c r="K173" s="362"/>
      <c r="L173" s="362"/>
      <c r="M173" s="362"/>
      <c r="N173" s="362"/>
      <c r="O173" s="362"/>
      <c r="P173" s="250">
        <f>BU173+DQ173+FM173+HJ173+JF173+LN173+NJ173+PF173+RB173+SX173</f>
        <v>0</v>
      </c>
      <c r="Q173" s="250">
        <f>BV173+DR173+FN173+HK173+JG173+LO173+NK173+PG173+RC173+SY173</f>
        <v>0</v>
      </c>
      <c r="R173" s="250">
        <f>BW173+DS173+FO173+HL173+JH173+LP173+NL173+PH173+RD173+SZ173</f>
        <v>0</v>
      </c>
      <c r="S173" s="238">
        <f t="shared" si="1152"/>
        <v>0</v>
      </c>
      <c r="T173" s="250">
        <f>BY173+DU173+FQ173+HN173+JJ173+LR173+NN173+PJ173+RF173+TB173</f>
        <v>0</v>
      </c>
      <c r="U173" s="250">
        <f>BZ173+DV173+FR173+HO173+JK173+LS173+NO173+PK173+RG173+TC173</f>
        <v>0</v>
      </c>
      <c r="V173" s="250">
        <f>CA173+DW173+FS173+HP173+JL173+LT173+NP173+PL173+RH173+TD173</f>
        <v>0</v>
      </c>
      <c r="W173" s="238">
        <f t="shared" si="1153"/>
        <v>0</v>
      </c>
      <c r="X173" s="250">
        <f>CC173+DY173+FU173+HR173+JN173+LV173+NR173+PN173+RJ173+TF173</f>
        <v>0</v>
      </c>
      <c r="Y173" s="250">
        <f>CD173+DZ173+FV173+HS173+JO173+LW173+NS173+PO173+RK173+TG173</f>
        <v>0</v>
      </c>
      <c r="Z173" s="250">
        <f>CE173+EA173+FW173+HT173+JP173+LX173+NT173+PP173+RL173+TH173</f>
        <v>0</v>
      </c>
      <c r="AA173" s="238">
        <f t="shared" si="1154"/>
        <v>0</v>
      </c>
      <c r="AB173" s="250">
        <f>CG173+EC173+FY173+HV173+JR173+LZ173+NV173+PR173+RN173+TJ173</f>
        <v>0</v>
      </c>
      <c r="AC173" s="250">
        <f>CH173+ED173+FZ173+HW173+JS173+MA173+NW173+PS173+RO173+TK173</f>
        <v>0</v>
      </c>
      <c r="AD173" s="250">
        <f>CI173+EE173+GA173+HX173+JT173+MB173+NX173+PT173+RP173+TL173</f>
        <v>0</v>
      </c>
      <c r="AE173" s="250">
        <f t="shared" si="1155"/>
        <v>0</v>
      </c>
      <c r="AF173" s="238">
        <f t="shared" si="1156"/>
        <v>0</v>
      </c>
      <c r="AG173" s="250">
        <f>CL173+EH173+GD173+IA173+JW173+ME173+OA173+PW173+RS173+TO173</f>
        <v>0</v>
      </c>
      <c r="AH173" s="250">
        <f>CM173+EI173+GE173+IB173+JZ173+MF173+OB173+PX173+RT173+TP173</f>
        <v>0</v>
      </c>
      <c r="AI173" s="250">
        <f>CN173+EJ173+GF173+IC173+KA173+MG173+OC173+PY173+RU173+TQ173</f>
        <v>0</v>
      </c>
      <c r="AJ173" s="238">
        <f t="shared" si="1157"/>
        <v>0</v>
      </c>
      <c r="AK173" s="250">
        <f>CP173+EL173+GH173+IE173+KC173+MI173+OE173+QA173+RW173+TS173</f>
        <v>0</v>
      </c>
      <c r="AL173" s="250">
        <f>CQ173+EM173+GI173+IF173+KD173+MJ173+OF173+QB173+RX173+TT173</f>
        <v>0</v>
      </c>
      <c r="AM173" s="250">
        <f>CR173+EN173+GJ173+IG173+KE173+MK173+OG173+QC173+RY173+TU173</f>
        <v>0</v>
      </c>
      <c r="AN173" s="238">
        <f t="shared" si="1158"/>
        <v>0</v>
      </c>
      <c r="AO173" s="250">
        <f>CT173+EP173+GL173+II173+KG173+MM173+OI173+QE173+SA173+TW173</f>
        <v>0</v>
      </c>
      <c r="AP173" s="250">
        <f>CU173+EQ173+GM173+IJ173+KH173+MN173+OJ173+QF173+SB173+TX173</f>
        <v>0</v>
      </c>
      <c r="AQ173" s="250">
        <f>CV173+ER173+GN173+IK173+KI173+MO173+OK173+QG173+SC173+TY173</f>
        <v>0</v>
      </c>
      <c r="AR173" s="238">
        <f t="shared" si="1159"/>
        <v>0</v>
      </c>
      <c r="AS173" s="250">
        <f>CX173+ET173+GP173+IM173+KK173+MQ173+OM173+QI173+SE173+UA173</f>
        <v>0</v>
      </c>
      <c r="AT173" s="250">
        <f>CY173+EU173+GQ173+IN173+KL173+MR173+ON173+QJ173+SF173+UB173</f>
        <v>0</v>
      </c>
      <c r="AU173" s="250">
        <f>CZ173+EV173+GR173+IO173+KM173+MS173+OO173+QK173+SG173+UC173</f>
        <v>0</v>
      </c>
      <c r="AV173" s="238">
        <f t="shared" si="1160"/>
        <v>0</v>
      </c>
      <c r="AW173" s="238">
        <f t="shared" si="1161"/>
        <v>0</v>
      </c>
      <c r="AX173" s="250">
        <f t="shared" si="1162"/>
        <v>0</v>
      </c>
      <c r="AY173" s="238">
        <f t="shared" si="1163"/>
        <v>0</v>
      </c>
      <c r="AZ173" s="250">
        <f>DE173+FA173+GW173+IT173+KR173+MX173+OT173+QP173+SL173+UH173</f>
        <v>0</v>
      </c>
      <c r="BA173" s="238">
        <f>DF173+FB173+GX173+IU173+KS173+MY173+OU173+QQ173+SM173+UI173</f>
        <v>0</v>
      </c>
      <c r="BB173" s="239">
        <f>CK173+EG173+GC173+HZ173+JV173+MD173+NZ173+PV173+RR173+TN173</f>
        <v>0</v>
      </c>
      <c r="BC173" s="239">
        <f t="shared" si="903"/>
        <v>0</v>
      </c>
      <c r="BD173" s="238">
        <f>AZ173-DE173-FA173-GW173-IT173-KR173-MX173-OT173-QP173-SL173-UH173</f>
        <v>0</v>
      </c>
      <c r="BE173" s="361"/>
      <c r="BF173" s="241">
        <f t="shared" si="898"/>
        <v>0</v>
      </c>
      <c r="BG173" s="241">
        <f t="shared" si="1080"/>
        <v>0</v>
      </c>
      <c r="BH173" s="362"/>
      <c r="BI173" s="362"/>
      <c r="BJ173" s="241"/>
      <c r="BK173" s="236"/>
      <c r="BL173" s="251">
        <f>DI173+FE173+HB173+IX173+LF173+NB173+OX173+QT173+SP173</f>
        <v>0</v>
      </c>
      <c r="BM173" s="236"/>
      <c r="BN173" s="236"/>
      <c r="BO173" s="238">
        <f t="shared" si="1043"/>
        <v>0</v>
      </c>
      <c r="BP173" s="304">
        <f t="shared" si="1081"/>
        <v>0</v>
      </c>
      <c r="BQ173" s="236"/>
      <c r="BR173" s="236"/>
      <c r="BS173" s="236"/>
      <c r="BT173" s="241">
        <f t="shared" si="1082"/>
        <v>0</v>
      </c>
      <c r="BU173" s="236"/>
      <c r="BV173" s="236"/>
      <c r="BW173" s="236"/>
      <c r="BX173" s="238">
        <f t="shared" si="922"/>
        <v>0</v>
      </c>
      <c r="BY173" s="236"/>
      <c r="BZ173" s="236"/>
      <c r="CA173" s="236"/>
      <c r="CB173" s="238">
        <f t="shared" si="923"/>
        <v>0</v>
      </c>
      <c r="CC173" s="236"/>
      <c r="CD173" s="236"/>
      <c r="CE173" s="236"/>
      <c r="CF173" s="242"/>
      <c r="CG173" s="236"/>
      <c r="CH173" s="236"/>
      <c r="CI173" s="236"/>
      <c r="CJ173" s="236"/>
      <c r="CK173" s="238">
        <f t="shared" si="1141"/>
        <v>0</v>
      </c>
      <c r="CL173" s="236"/>
      <c r="CM173" s="236"/>
      <c r="CN173" s="236"/>
      <c r="CO173" s="238">
        <f t="shared" si="1044"/>
        <v>0</v>
      </c>
      <c r="CP173" s="236"/>
      <c r="CQ173" s="236"/>
      <c r="CR173" s="236"/>
      <c r="CS173" s="238">
        <f t="shared" si="1045"/>
        <v>0</v>
      </c>
      <c r="CT173" s="236"/>
      <c r="CU173" s="236"/>
      <c r="CV173" s="236"/>
      <c r="CW173" s="242"/>
      <c r="CX173" s="236"/>
      <c r="CY173" s="236"/>
      <c r="CZ173" s="236"/>
      <c r="DA173" s="236"/>
      <c r="DB173" s="238">
        <f t="shared" si="1142"/>
        <v>0</v>
      </c>
      <c r="DC173" s="236"/>
      <c r="DD173" s="251">
        <f t="shared" si="1046"/>
        <v>0</v>
      </c>
      <c r="DE173" s="236"/>
      <c r="DF173" s="236"/>
      <c r="DG173" s="363"/>
      <c r="DH173" s="363"/>
      <c r="DI173" s="362"/>
      <c r="DJ173" s="362"/>
      <c r="DK173" s="250">
        <f t="shared" si="1047"/>
        <v>0</v>
      </c>
      <c r="DL173" s="362"/>
      <c r="DM173" s="362"/>
      <c r="DN173" s="362"/>
      <c r="DO173" s="362"/>
      <c r="DP173" s="238">
        <f t="shared" si="1118"/>
        <v>0</v>
      </c>
      <c r="DQ173" s="362"/>
      <c r="DR173" s="362"/>
      <c r="DS173" s="362"/>
      <c r="DT173" s="238">
        <f t="shared" si="1048"/>
        <v>0</v>
      </c>
      <c r="DU173" s="362"/>
      <c r="DV173" s="362"/>
      <c r="DW173" s="362"/>
      <c r="DX173" s="238">
        <f t="shared" si="1049"/>
        <v>0</v>
      </c>
      <c r="DY173" s="362"/>
      <c r="DZ173" s="362"/>
      <c r="EA173" s="362"/>
      <c r="EB173" s="242"/>
      <c r="EC173" s="362"/>
      <c r="ED173" s="362"/>
      <c r="EE173" s="362"/>
      <c r="EF173" s="362"/>
      <c r="EG173" s="382"/>
      <c r="EH173" s="362"/>
      <c r="EI173" s="362"/>
      <c r="EJ173" s="362"/>
      <c r="EK173" s="362"/>
      <c r="EL173" s="362"/>
      <c r="EM173" s="362"/>
      <c r="EN173" s="362"/>
      <c r="EO173" s="362"/>
      <c r="EP173" s="362"/>
      <c r="EQ173" s="362"/>
      <c r="ER173" s="362"/>
      <c r="ES173" s="362"/>
      <c r="ET173" s="362"/>
      <c r="EU173" s="362"/>
      <c r="EV173" s="362"/>
      <c r="EW173" s="362"/>
      <c r="EX173" s="372"/>
      <c r="EY173" s="362"/>
      <c r="EZ173" s="250">
        <f t="shared" si="1050"/>
        <v>0</v>
      </c>
      <c r="FA173" s="362"/>
      <c r="FB173" s="362"/>
      <c r="FC173" s="246">
        <f t="shared" si="997"/>
        <v>0</v>
      </c>
      <c r="FD173" s="363"/>
      <c r="FE173" s="362"/>
      <c r="FF173" s="362"/>
      <c r="FG173" s="362"/>
      <c r="FH173" s="250">
        <f t="shared" si="1119"/>
        <v>0</v>
      </c>
      <c r="FI173" s="250"/>
      <c r="FJ173" s="250"/>
      <c r="FK173" s="250"/>
      <c r="FL173" s="238">
        <f t="shared" si="1120"/>
        <v>0</v>
      </c>
      <c r="FM173" s="362"/>
      <c r="FN173" s="362"/>
      <c r="FO173" s="362"/>
      <c r="FP173" s="238">
        <f t="shared" si="1051"/>
        <v>0</v>
      </c>
      <c r="FQ173" s="362"/>
      <c r="FR173" s="362"/>
      <c r="FS173" s="362"/>
      <c r="FT173" s="238">
        <f t="shared" si="1052"/>
        <v>0</v>
      </c>
      <c r="FU173" s="362"/>
      <c r="FV173" s="362"/>
      <c r="FW173" s="362"/>
      <c r="FX173" s="242"/>
      <c r="FY173" s="362"/>
      <c r="FZ173" s="362"/>
      <c r="GA173" s="362"/>
      <c r="GB173" s="362"/>
      <c r="GC173" s="382"/>
      <c r="GD173" s="362"/>
      <c r="GE173" s="362"/>
      <c r="GF173" s="362"/>
      <c r="GG173" s="362"/>
      <c r="GH173" s="362"/>
      <c r="GI173" s="362"/>
      <c r="GJ173" s="362"/>
      <c r="GK173" s="362"/>
      <c r="GL173" s="362"/>
      <c r="GM173" s="362"/>
      <c r="GN173" s="362"/>
      <c r="GO173" s="362"/>
      <c r="GP173" s="362"/>
      <c r="GQ173" s="362"/>
      <c r="GR173" s="362"/>
      <c r="GS173" s="362"/>
      <c r="GT173" s="372"/>
      <c r="GU173" s="362"/>
      <c r="GV173" s="250">
        <f t="shared" si="1053"/>
        <v>0</v>
      </c>
      <c r="GW173" s="362"/>
      <c r="GX173" s="362"/>
      <c r="GY173" s="246">
        <f t="shared" si="998"/>
        <v>0</v>
      </c>
      <c r="GZ173" s="363"/>
      <c r="HA173" s="363"/>
      <c r="HB173" s="362"/>
      <c r="HC173" s="362"/>
      <c r="HD173" s="362"/>
      <c r="HE173" s="362"/>
      <c r="HF173" s="362"/>
      <c r="HG173" s="362"/>
      <c r="HH173" s="238"/>
      <c r="HI173" s="362"/>
      <c r="HJ173" s="362"/>
      <c r="HK173" s="362"/>
      <c r="HL173" s="362"/>
      <c r="HM173" s="238">
        <f t="shared" si="1054"/>
        <v>0</v>
      </c>
      <c r="HN173" s="362"/>
      <c r="HO173" s="362"/>
      <c r="HP173" s="362"/>
      <c r="HQ173" s="238">
        <f t="shared" si="1055"/>
        <v>0</v>
      </c>
      <c r="HR173" s="362"/>
      <c r="HS173" s="362"/>
      <c r="HT173" s="362"/>
      <c r="HU173" s="242"/>
      <c r="HV173" s="362"/>
      <c r="HW173" s="362"/>
      <c r="HX173" s="362"/>
      <c r="HY173" s="362"/>
      <c r="HZ173" s="382"/>
      <c r="IA173" s="362"/>
      <c r="IB173" s="362"/>
      <c r="IC173" s="362"/>
      <c r="ID173" s="362"/>
      <c r="IE173" s="362"/>
      <c r="IF173" s="362"/>
      <c r="IG173" s="362"/>
      <c r="IH173" s="362"/>
      <c r="II173" s="362"/>
      <c r="IJ173" s="362"/>
      <c r="IK173" s="362"/>
      <c r="IL173" s="362"/>
      <c r="IM173" s="362"/>
      <c r="IN173" s="362"/>
      <c r="IO173" s="362"/>
      <c r="IP173" s="362"/>
      <c r="IQ173" s="372"/>
      <c r="IR173" s="362"/>
      <c r="IS173" s="362"/>
      <c r="IT173" s="362"/>
      <c r="IU173" s="362"/>
      <c r="IV173" s="246">
        <f t="shared" si="510"/>
        <v>0</v>
      </c>
      <c r="IW173" s="363"/>
      <c r="IX173" s="346"/>
      <c r="IY173" s="346"/>
      <c r="IZ173" s="247">
        <f t="shared" si="1124"/>
        <v>0</v>
      </c>
      <c r="JA173" s="254">
        <f t="shared" si="1125"/>
        <v>0</v>
      </c>
      <c r="JB173" s="254"/>
      <c r="JC173" s="254"/>
      <c r="JD173" s="254"/>
      <c r="JE173" s="247">
        <f t="shared" si="1126"/>
        <v>0</v>
      </c>
      <c r="JF173" s="346"/>
      <c r="JG173" s="346"/>
      <c r="JH173" s="346"/>
      <c r="JI173" s="247">
        <f t="shared" si="1056"/>
        <v>0</v>
      </c>
      <c r="JJ173" s="346"/>
      <c r="JK173" s="346"/>
      <c r="JL173" s="346"/>
      <c r="JM173" s="247">
        <f t="shared" si="1057"/>
        <v>0</v>
      </c>
      <c r="JN173" s="346"/>
      <c r="JO173" s="346"/>
      <c r="JP173" s="346"/>
      <c r="JQ173" s="347"/>
      <c r="JR173" s="346"/>
      <c r="JS173" s="346"/>
      <c r="JT173" s="346"/>
      <c r="JU173" s="346"/>
      <c r="JV173" s="384"/>
      <c r="JW173" s="563"/>
      <c r="JX173" s="592"/>
      <c r="JY173" s="593"/>
      <c r="JZ173" s="576"/>
      <c r="KA173" s="346"/>
      <c r="KB173" s="346"/>
      <c r="KC173" s="346"/>
      <c r="KD173" s="346"/>
      <c r="KE173" s="346"/>
      <c r="KF173" s="346"/>
      <c r="KG173" s="346"/>
      <c r="KH173" s="346"/>
      <c r="KI173" s="346"/>
      <c r="KJ173" s="346"/>
      <c r="KK173" s="346"/>
      <c r="KL173" s="346"/>
      <c r="KM173" s="346"/>
      <c r="KN173" s="346"/>
      <c r="KO173" s="356"/>
      <c r="KP173" s="346"/>
      <c r="KQ173" s="254">
        <f>JE173-JV173</f>
        <v>0</v>
      </c>
      <c r="KR173" s="346"/>
      <c r="KS173" s="380"/>
      <c r="KT173" s="211">
        <f>JV173-KO173</f>
        <v>0</v>
      </c>
      <c r="KU173" s="211"/>
      <c r="KV173" s="211"/>
      <c r="KW173" s="211"/>
      <c r="KX173" s="211"/>
      <c r="KY173" s="211"/>
      <c r="KZ173" s="211"/>
      <c r="LA173" s="211"/>
      <c r="LB173" s="211"/>
      <c r="LC173" s="211"/>
      <c r="LD173" s="211"/>
      <c r="LF173" s="102"/>
      <c r="LG173" s="102"/>
      <c r="LH173" s="194">
        <f t="shared" si="1128"/>
        <v>0</v>
      </c>
      <c r="LI173" s="193">
        <f t="shared" si="1129"/>
        <v>0</v>
      </c>
      <c r="LJ173" s="193"/>
      <c r="LK173" s="193"/>
      <c r="LL173" s="193"/>
      <c r="LM173" s="194">
        <f t="shared" si="1130"/>
        <v>0</v>
      </c>
      <c r="LN173" s="102"/>
      <c r="LO173" s="102"/>
      <c r="LP173" s="102"/>
      <c r="LQ173" s="194">
        <f t="shared" si="1058"/>
        <v>0</v>
      </c>
      <c r="LR173" s="102"/>
      <c r="LS173" s="102"/>
      <c r="LT173" s="102"/>
      <c r="LU173" s="194">
        <f t="shared" si="1059"/>
        <v>0</v>
      </c>
      <c r="LV173" s="102"/>
      <c r="LW173" s="102"/>
      <c r="LX173" s="102"/>
      <c r="LY173" s="138"/>
      <c r="LZ173" s="102"/>
      <c r="MA173" s="102"/>
      <c r="MB173" s="102"/>
      <c r="MC173" s="102"/>
      <c r="MD173" s="152"/>
      <c r="ME173" s="102"/>
      <c r="MF173" s="102"/>
      <c r="MG173" s="102"/>
      <c r="MH173" s="194">
        <f t="shared" si="1060"/>
        <v>0</v>
      </c>
      <c r="MI173" s="102"/>
      <c r="MJ173" s="102"/>
      <c r="MK173" s="102"/>
      <c r="ML173" s="194">
        <f t="shared" si="1061"/>
        <v>0</v>
      </c>
      <c r="MM173" s="102"/>
      <c r="MN173" s="102"/>
      <c r="MO173" s="102"/>
      <c r="MP173" s="138"/>
      <c r="MQ173" s="102"/>
      <c r="MR173" s="102"/>
      <c r="MS173" s="102"/>
      <c r="MT173" s="102"/>
      <c r="MU173" s="152"/>
      <c r="MV173" s="102"/>
      <c r="MW173" s="193">
        <f t="shared" si="1062"/>
        <v>0</v>
      </c>
      <c r="MX173" s="102"/>
      <c r="MY173" s="102"/>
      <c r="MZ173" s="115">
        <f t="shared" si="999"/>
        <v>0</v>
      </c>
      <c r="NB173" s="102"/>
      <c r="NC173" s="102"/>
      <c r="ND173" s="102"/>
      <c r="NE173" s="102"/>
      <c r="NF173" s="102"/>
      <c r="NG173" s="102"/>
      <c r="NH173" s="102"/>
      <c r="NI173" s="102"/>
      <c r="NJ173" s="102"/>
      <c r="NK173" s="102"/>
      <c r="NL173" s="102"/>
      <c r="NM173" s="194">
        <f t="shared" si="1063"/>
        <v>0</v>
      </c>
      <c r="NN173" s="102"/>
      <c r="NO173" s="102"/>
      <c r="NP173" s="102"/>
      <c r="NQ173" s="194">
        <f t="shared" si="1064"/>
        <v>0</v>
      </c>
      <c r="NR173" s="102"/>
      <c r="NS173" s="102"/>
      <c r="NT173" s="102"/>
      <c r="NU173" s="138"/>
      <c r="NV173" s="102"/>
      <c r="NW173" s="102"/>
      <c r="NX173" s="102"/>
      <c r="NY173" s="102"/>
      <c r="NZ173" s="152"/>
      <c r="OA173" s="102"/>
      <c r="OB173" s="102"/>
      <c r="OC173" s="102"/>
      <c r="OD173" s="102"/>
      <c r="OE173" s="102"/>
      <c r="OF173" s="102"/>
      <c r="OG173" s="102"/>
      <c r="OH173" s="102"/>
      <c r="OI173" s="102"/>
      <c r="OJ173" s="102"/>
      <c r="OK173" s="102"/>
      <c r="OL173" s="102"/>
      <c r="OM173" s="102"/>
      <c r="ON173" s="102"/>
      <c r="OO173" s="102"/>
      <c r="OP173" s="102"/>
      <c r="OQ173" s="148"/>
      <c r="OR173" s="102"/>
      <c r="OS173" s="193">
        <f t="shared" si="1065"/>
        <v>0</v>
      </c>
      <c r="OT173" s="102"/>
      <c r="OU173" s="102"/>
      <c r="OV173" s="115">
        <f t="shared" si="515"/>
        <v>0</v>
      </c>
      <c r="OX173" s="102"/>
      <c r="OY173" s="102"/>
      <c r="OZ173" s="193">
        <f t="shared" si="1143"/>
        <v>0</v>
      </c>
      <c r="PA173" s="102"/>
      <c r="PB173" s="102"/>
      <c r="PC173" s="102"/>
      <c r="PD173" s="102"/>
      <c r="PE173" s="194">
        <f t="shared" si="1133"/>
        <v>0</v>
      </c>
      <c r="PF173" s="102"/>
      <c r="PG173" s="102"/>
      <c r="PH173" s="102"/>
      <c r="PI173" s="194">
        <f t="shared" si="1066"/>
        <v>0</v>
      </c>
      <c r="PJ173" s="102"/>
      <c r="PK173" s="102"/>
      <c r="PL173" s="102"/>
      <c r="PM173" s="194">
        <f t="shared" si="1067"/>
        <v>0</v>
      </c>
      <c r="PN173" s="102"/>
      <c r="PO173" s="102"/>
      <c r="PP173" s="102"/>
      <c r="PQ173" s="138"/>
      <c r="PR173" s="102"/>
      <c r="PS173" s="102"/>
      <c r="PT173" s="102"/>
      <c r="PU173" s="123">
        <f t="shared" si="1105"/>
        <v>0</v>
      </c>
      <c r="PV173" s="121">
        <f t="shared" si="1106"/>
        <v>0</v>
      </c>
      <c r="PW173" s="102"/>
      <c r="PX173" s="102"/>
      <c r="PY173" s="102"/>
      <c r="PZ173" s="102"/>
      <c r="QA173" s="102"/>
      <c r="QB173" s="102"/>
      <c r="QC173" s="102"/>
      <c r="QD173" s="102"/>
      <c r="QE173" s="102"/>
      <c r="QF173" s="102"/>
      <c r="QG173" s="102"/>
      <c r="QH173" s="102"/>
      <c r="QI173" s="102"/>
      <c r="QJ173" s="102"/>
      <c r="QK173" s="102"/>
      <c r="QL173" s="123">
        <f t="shared" si="1108"/>
        <v>0</v>
      </c>
      <c r="QM173" s="122">
        <f t="shared" si="1109"/>
        <v>0</v>
      </c>
      <c r="QN173" s="102"/>
      <c r="QO173" s="193">
        <f t="shared" si="1068"/>
        <v>0</v>
      </c>
      <c r="QP173" s="102"/>
      <c r="QQ173" s="102"/>
      <c r="QR173" s="115">
        <f t="shared" si="1000"/>
        <v>0</v>
      </c>
      <c r="QT173" s="102"/>
      <c r="QU173" s="102"/>
      <c r="QV173" s="193"/>
      <c r="QW173" s="193"/>
      <c r="QX173" s="102"/>
      <c r="QY173" s="102"/>
      <c r="QZ173" s="102"/>
      <c r="RA173" s="102"/>
      <c r="RB173" s="102"/>
      <c r="RC173" s="102"/>
      <c r="RD173" s="102"/>
      <c r="RE173" s="194">
        <f t="shared" si="1069"/>
        <v>0</v>
      </c>
      <c r="RF173" s="102"/>
      <c r="RG173" s="102"/>
      <c r="RH173" s="102"/>
      <c r="RI173" s="194">
        <f t="shared" si="1070"/>
        <v>0</v>
      </c>
      <c r="RJ173" s="102"/>
      <c r="RK173" s="102"/>
      <c r="RL173" s="102"/>
      <c r="RM173" s="138"/>
      <c r="RN173" s="102"/>
      <c r="RO173" s="102"/>
      <c r="RP173" s="102"/>
      <c r="RQ173" s="102"/>
      <c r="RR173" s="152"/>
      <c r="RS173" s="102"/>
      <c r="RT173" s="102"/>
      <c r="RU173" s="102"/>
      <c r="RV173" s="102"/>
      <c r="RW173" s="102"/>
      <c r="RX173" s="102"/>
      <c r="RY173" s="102"/>
      <c r="RZ173" s="102"/>
      <c r="SA173" s="102"/>
      <c r="SB173" s="102"/>
      <c r="SC173" s="102"/>
      <c r="SD173" s="102"/>
      <c r="SE173" s="102"/>
      <c r="SF173" s="102"/>
      <c r="SG173" s="102"/>
      <c r="SH173" s="109">
        <f t="shared" si="1146"/>
        <v>0</v>
      </c>
      <c r="SI173" s="148"/>
      <c r="SJ173" s="102"/>
      <c r="SK173" s="193">
        <f t="shared" si="1071"/>
        <v>0</v>
      </c>
      <c r="SL173" s="102"/>
      <c r="SM173" s="102"/>
      <c r="SN173" s="115">
        <f t="shared" si="1001"/>
        <v>0</v>
      </c>
      <c r="SP173" s="102"/>
      <c r="SQ173" s="102"/>
      <c r="SR173" s="194">
        <f t="shared" si="1136"/>
        <v>0</v>
      </c>
      <c r="SS173" s="193">
        <f t="shared" si="1137"/>
        <v>0</v>
      </c>
      <c r="ST173" s="193"/>
      <c r="SU173" s="193"/>
      <c r="SV173" s="193"/>
      <c r="SW173" s="194">
        <f t="shared" si="1138"/>
        <v>0</v>
      </c>
      <c r="SX173" s="102"/>
      <c r="SY173" s="102"/>
      <c r="SZ173" s="102"/>
      <c r="TA173" s="194">
        <f t="shared" si="1072"/>
        <v>0</v>
      </c>
      <c r="TB173" s="102"/>
      <c r="TC173" s="102"/>
      <c r="TD173" s="102"/>
      <c r="TE173" s="194">
        <f t="shared" si="1073"/>
        <v>0</v>
      </c>
      <c r="TF173" s="102"/>
      <c r="TG173" s="102"/>
      <c r="TH173" s="102"/>
      <c r="TI173" s="138"/>
      <c r="TJ173" s="102"/>
      <c r="TK173" s="102"/>
      <c r="TL173" s="102"/>
      <c r="TM173" s="193">
        <f t="shared" si="1139"/>
        <v>0</v>
      </c>
      <c r="TN173" s="121">
        <f t="shared" si="1140"/>
        <v>0</v>
      </c>
      <c r="TO173" s="102"/>
      <c r="TP173" s="102"/>
      <c r="TQ173" s="102"/>
      <c r="TR173" s="102"/>
      <c r="TS173" s="102"/>
      <c r="TT173" s="102"/>
      <c r="TU173" s="102"/>
      <c r="TV173" s="102"/>
      <c r="TW173" s="102"/>
      <c r="TX173" s="102"/>
      <c r="TY173" s="102"/>
      <c r="TZ173" s="102"/>
      <c r="UA173" s="102"/>
      <c r="UB173" s="102"/>
      <c r="UC173" s="102"/>
      <c r="UD173" s="102"/>
      <c r="UE173" s="148"/>
      <c r="UF173" s="102"/>
      <c r="UG173" s="193">
        <f t="shared" si="1074"/>
        <v>0</v>
      </c>
      <c r="UH173" s="102"/>
      <c r="UI173" s="102"/>
      <c r="UJ173" s="102"/>
      <c r="UK173" s="115">
        <f t="shared" si="1002"/>
        <v>0</v>
      </c>
      <c r="UL173" s="115">
        <f>CK173+EG173+GC173+HZ173+JV173+MD173+NZ173+PV173+RR173+TN173</f>
        <v>0</v>
      </c>
      <c r="UM173" s="115">
        <f>UL173-AF173</f>
        <v>0</v>
      </c>
      <c r="UN173" s="115">
        <f>DB173+EX173+GT173+IQ173+KO173+MU173+OQ173+QM173+SI173+UE173</f>
        <v>0</v>
      </c>
      <c r="UO173" s="115">
        <f>UN173-AW173</f>
        <v>0</v>
      </c>
      <c r="UP173" s="115"/>
      <c r="UQ173" s="115"/>
      <c r="UR173" s="115">
        <f>BU173+DQ173+FM173+HJ173+JF173+LN173+NJ173+PF173+RB173+SX173</f>
        <v>0</v>
      </c>
      <c r="US173" s="115">
        <f>UR173-P173</f>
        <v>0</v>
      </c>
      <c r="UT173" s="115"/>
      <c r="UU173" s="115"/>
      <c r="UV173" s="115"/>
      <c r="UW173" s="115"/>
      <c r="UX173" s="115"/>
      <c r="UY173" s="115"/>
      <c r="UZ173" s="115"/>
      <c r="VA173" s="115">
        <f>H173-VB173</f>
        <v>0</v>
      </c>
      <c r="VB173" s="193">
        <f>BM173+DI173+FE173+HB173+IX173+LF173+NB173+OX173+QT173+SP173</f>
        <v>0</v>
      </c>
      <c r="VC173" s="193">
        <f>BN173+DJ173+FF173+HC173+IY173+LG173+NC173+OY173+QU173+SQ173</f>
        <v>0</v>
      </c>
      <c r="VD173" s="194">
        <f t="shared" si="1075"/>
        <v>0</v>
      </c>
      <c r="VE173" s="193">
        <f t="shared" si="1076"/>
        <v>0</v>
      </c>
      <c r="VF173" s="193"/>
      <c r="VG173" s="193"/>
      <c r="VH173" s="193"/>
      <c r="VI173" s="194">
        <f t="shared" si="1077"/>
        <v>0</v>
      </c>
      <c r="VJ173" s="102"/>
      <c r="VK173" s="102"/>
      <c r="VL173" s="102"/>
      <c r="VM173" s="194">
        <f t="shared" si="1078"/>
        <v>0</v>
      </c>
      <c r="VN173" s="102"/>
      <c r="VO173" s="102"/>
      <c r="VP173" s="102"/>
      <c r="VQ173" s="194">
        <f t="shared" si="1079"/>
        <v>0</v>
      </c>
      <c r="VR173" s="102"/>
      <c r="VS173" s="102"/>
      <c r="VT173" s="102"/>
      <c r="VU173" s="138"/>
      <c r="VV173" s="102"/>
      <c r="VW173" s="102"/>
      <c r="VX173" s="102"/>
      <c r="VY173" s="102"/>
      <c r="VZ173" s="152"/>
      <c r="WA173" s="102"/>
      <c r="WB173" s="102"/>
      <c r="WC173" s="102"/>
      <c r="WD173" s="102"/>
      <c r="WE173" s="102"/>
      <c r="WF173" s="102"/>
      <c r="WG173" s="102"/>
      <c r="WH173" s="102"/>
      <c r="WI173" s="102"/>
      <c r="WJ173" s="102"/>
      <c r="WK173" s="102"/>
      <c r="WL173" s="102"/>
      <c r="WM173" s="102"/>
      <c r="WN173" s="102"/>
      <c r="WO173" s="102"/>
      <c r="WP173" s="102"/>
      <c r="WQ173" s="148"/>
      <c r="WR173" s="151"/>
      <c r="WS173" s="151"/>
      <c r="WT173" s="102"/>
      <c r="WU173" s="102"/>
      <c r="WV173" s="115">
        <f t="shared" si="526"/>
        <v>0</v>
      </c>
      <c r="WY173" s="115">
        <f>VI173-BT173-DP173-FL173-HI173-JE173-LM173-NI173-PE173-RA173-SW173</f>
        <v>0</v>
      </c>
      <c r="WZ173" s="115">
        <f>VD173-BO173-DK173-FG173-HD173-IZ173-LH173-ND173-OZ173-QV173-SR173</f>
        <v>0</v>
      </c>
    </row>
    <row r="174" spans="1:624" ht="13.5" hidden="1" x14ac:dyDescent="0.25">
      <c r="A174" s="444"/>
      <c r="B174" s="454"/>
      <c r="C174" s="415"/>
      <c r="D174" s="415"/>
      <c r="E174" s="415"/>
      <c r="F174" s="249"/>
      <c r="G174" s="362"/>
      <c r="H174" s="362"/>
      <c r="I174" s="362"/>
      <c r="J174" s="362"/>
      <c r="K174" s="362"/>
      <c r="L174" s="362"/>
      <c r="M174" s="362"/>
      <c r="N174" s="362"/>
      <c r="O174" s="362"/>
      <c r="P174" s="250">
        <f>BU174+DQ174+FM174+HJ174+JF174+LN174+NJ174+PF174+RB174+SX174</f>
        <v>0</v>
      </c>
      <c r="Q174" s="250">
        <f>BV174+DR174+FN174+HK174+JG174+LO174+NK174+PG174+RC174+SY174</f>
        <v>0</v>
      </c>
      <c r="R174" s="250">
        <f>BW174+DS174+FO174+HL174+JH174+LP174+NL174+PH174+RD174+SZ174</f>
        <v>0</v>
      </c>
      <c r="S174" s="238">
        <f t="shared" si="1152"/>
        <v>0</v>
      </c>
      <c r="T174" s="250">
        <f>BY174+DU174+FQ174+HN174+JJ174+LR174+NN174+PJ174+RF174+TB174</f>
        <v>0</v>
      </c>
      <c r="U174" s="250">
        <f>BZ174+DV174+FR174+HO174+JK174+LS174+NO174+PK174+RG174+TC174</f>
        <v>0</v>
      </c>
      <c r="V174" s="250">
        <f>CA174+DW174+FS174+HP174+JL174+LT174+NP174+PL174+RH174+TD174</f>
        <v>0</v>
      </c>
      <c r="W174" s="238">
        <f t="shared" si="1153"/>
        <v>0</v>
      </c>
      <c r="X174" s="250">
        <f>CC174+DY174+FU174+HR174+JN174+LV174+NR174+PN174+RJ174+TF174</f>
        <v>0</v>
      </c>
      <c r="Y174" s="250">
        <f>CD174+DZ174+FV174+HS174+JO174+LW174+NS174+PO174+RK174+TG174</f>
        <v>0</v>
      </c>
      <c r="Z174" s="250">
        <f>CE174+EA174+FW174+HT174+JP174+LX174+NT174+PP174+RL174+TH174</f>
        <v>0</v>
      </c>
      <c r="AA174" s="238">
        <f t="shared" si="1154"/>
        <v>0</v>
      </c>
      <c r="AB174" s="250">
        <f>CG174+EC174+FY174+HV174+JR174+LZ174+NV174+PR174+RN174+TJ174</f>
        <v>0</v>
      </c>
      <c r="AC174" s="250">
        <f>CH174+ED174+FZ174+HW174+JS174+MA174+NW174+PS174+RO174+TK174</f>
        <v>0</v>
      </c>
      <c r="AD174" s="250">
        <f>CI174+EE174+GA174+HX174+JT174+MB174+NX174+PT174+RP174+TL174</f>
        <v>0</v>
      </c>
      <c r="AE174" s="250">
        <f t="shared" si="1155"/>
        <v>0</v>
      </c>
      <c r="AF174" s="238">
        <f t="shared" si="1156"/>
        <v>0</v>
      </c>
      <c r="AG174" s="250">
        <f>CL174+EH174+GD174+IA174+JW174+ME174+OA174+PW174+RS174+TO174</f>
        <v>0</v>
      </c>
      <c r="AH174" s="250">
        <f>CM174+EI174+GE174+IB174+JZ174+MF174+OB174+PX174+RT174+TP174</f>
        <v>0</v>
      </c>
      <c r="AI174" s="250">
        <f>CN174+EJ174+GF174+IC174+KA174+MG174+OC174+PY174+RU174+TQ174</f>
        <v>0</v>
      </c>
      <c r="AJ174" s="238">
        <f t="shared" si="1157"/>
        <v>0</v>
      </c>
      <c r="AK174" s="250">
        <f>CP174+EL174+GH174+IE174+KC174+MI174+OE174+QA174+RW174+TS174</f>
        <v>0</v>
      </c>
      <c r="AL174" s="250">
        <f>CQ174+EM174+GI174+IF174+KD174+MJ174+OF174+QB174+RX174+TT174</f>
        <v>0</v>
      </c>
      <c r="AM174" s="250">
        <f>CR174+EN174+GJ174+IG174+KE174+MK174+OG174+QC174+RY174+TU174</f>
        <v>0</v>
      </c>
      <c r="AN174" s="238">
        <f t="shared" si="1158"/>
        <v>0</v>
      </c>
      <c r="AO174" s="250">
        <f>CT174+EP174+GL174+II174+KG174+MM174+OI174+QE174+SA174+TW174</f>
        <v>0</v>
      </c>
      <c r="AP174" s="250">
        <f>CU174+EQ174+GM174+IJ174+KH174+MN174+OJ174+QF174+SB174+TX174</f>
        <v>0</v>
      </c>
      <c r="AQ174" s="250">
        <f>CV174+ER174+GN174+IK174+KI174+MO174+OK174+QG174+SC174+TY174</f>
        <v>0</v>
      </c>
      <c r="AR174" s="238">
        <f t="shared" si="1159"/>
        <v>0</v>
      </c>
      <c r="AS174" s="250">
        <f>CX174+ET174+GP174+IM174+KK174+MQ174+OM174+QI174+SE174+UA174</f>
        <v>0</v>
      </c>
      <c r="AT174" s="250">
        <f>CY174+EU174+GQ174+IN174+KL174+MR174+ON174+QJ174+SF174+UB174</f>
        <v>0</v>
      </c>
      <c r="AU174" s="250">
        <f>CZ174+EV174+GR174+IO174+KM174+MS174+OO174+QK174+SG174+UC174</f>
        <v>0</v>
      </c>
      <c r="AV174" s="238">
        <f t="shared" si="1160"/>
        <v>0</v>
      </c>
      <c r="AW174" s="238">
        <f t="shared" si="1161"/>
        <v>0</v>
      </c>
      <c r="AX174" s="250">
        <f t="shared" si="1162"/>
        <v>0</v>
      </c>
      <c r="AY174" s="238">
        <f t="shared" si="1163"/>
        <v>0</v>
      </c>
      <c r="AZ174" s="250">
        <f>DE174+FA174+GW174+IT174+KR174+MX174+OT174+QP174+SL174+UH174</f>
        <v>0</v>
      </c>
      <c r="BA174" s="238">
        <f>DF174+FB174+GX174+IU174+KS174+MY174+OU174+QQ174+SM174+UI174</f>
        <v>0</v>
      </c>
      <c r="BB174" s="239">
        <f>CK174+EG174+GC174+HZ174+JV174+MD174+NZ174+PV174+RR174+TN174</f>
        <v>0</v>
      </c>
      <c r="BC174" s="239">
        <f t="shared" si="903"/>
        <v>0</v>
      </c>
      <c r="BD174" s="238">
        <f>AZ174-DE174-FA174-GW174-IT174-KR174-MX174-OT174-QP174-SL174-UH174</f>
        <v>0</v>
      </c>
      <c r="BE174" s="361"/>
      <c r="BF174" s="241">
        <f t="shared" si="898"/>
        <v>0</v>
      </c>
      <c r="BG174" s="241">
        <f t="shared" si="1080"/>
        <v>0</v>
      </c>
      <c r="BH174" s="362"/>
      <c r="BI174" s="362"/>
      <c r="BJ174" s="241"/>
      <c r="BK174" s="236"/>
      <c r="BL174" s="251">
        <f>DI174+FE174+HB174+IX174+LF174+NB174+OX174+QT174+SP174</f>
        <v>0</v>
      </c>
      <c r="BM174" s="236"/>
      <c r="BN174" s="236"/>
      <c r="BO174" s="238">
        <f t="shared" si="1043"/>
        <v>0</v>
      </c>
      <c r="BP174" s="304">
        <f t="shared" si="1081"/>
        <v>0</v>
      </c>
      <c r="BQ174" s="236"/>
      <c r="BR174" s="236"/>
      <c r="BS174" s="236"/>
      <c r="BT174" s="241">
        <f t="shared" si="1082"/>
        <v>0</v>
      </c>
      <c r="BU174" s="236"/>
      <c r="BV174" s="236"/>
      <c r="BW174" s="236"/>
      <c r="BX174" s="238">
        <f t="shared" si="922"/>
        <v>0</v>
      </c>
      <c r="BY174" s="236"/>
      <c r="BZ174" s="236"/>
      <c r="CA174" s="236"/>
      <c r="CB174" s="238">
        <f t="shared" si="923"/>
        <v>0</v>
      </c>
      <c r="CC174" s="236"/>
      <c r="CD174" s="236"/>
      <c r="CE174" s="236"/>
      <c r="CF174" s="242"/>
      <c r="CG174" s="236"/>
      <c r="CH174" s="236"/>
      <c r="CI174" s="236"/>
      <c r="CJ174" s="236"/>
      <c r="CK174" s="238">
        <f t="shared" si="1141"/>
        <v>0</v>
      </c>
      <c r="CL174" s="236"/>
      <c r="CM174" s="236"/>
      <c r="CN174" s="236"/>
      <c r="CO174" s="238">
        <f t="shared" si="1044"/>
        <v>0</v>
      </c>
      <c r="CP174" s="236"/>
      <c r="CQ174" s="236"/>
      <c r="CR174" s="236"/>
      <c r="CS174" s="238">
        <f t="shared" si="1045"/>
        <v>0</v>
      </c>
      <c r="CT174" s="236"/>
      <c r="CU174" s="236"/>
      <c r="CV174" s="236"/>
      <c r="CW174" s="242"/>
      <c r="CX174" s="236"/>
      <c r="CY174" s="236"/>
      <c r="CZ174" s="236"/>
      <c r="DA174" s="236"/>
      <c r="DB174" s="238">
        <f t="shared" si="1142"/>
        <v>0</v>
      </c>
      <c r="DC174" s="236"/>
      <c r="DD174" s="251">
        <f t="shared" si="1046"/>
        <v>0</v>
      </c>
      <c r="DE174" s="236"/>
      <c r="DF174" s="236"/>
      <c r="DG174" s="363"/>
      <c r="DH174" s="363"/>
      <c r="DI174" s="362"/>
      <c r="DJ174" s="362"/>
      <c r="DK174" s="250">
        <f t="shared" si="1047"/>
        <v>0</v>
      </c>
      <c r="DL174" s="362"/>
      <c r="DM174" s="362"/>
      <c r="DN174" s="362"/>
      <c r="DO174" s="362"/>
      <c r="DP174" s="238">
        <f t="shared" si="1118"/>
        <v>0</v>
      </c>
      <c r="DQ174" s="362"/>
      <c r="DR174" s="362"/>
      <c r="DS174" s="362"/>
      <c r="DT174" s="238">
        <f t="shared" si="1048"/>
        <v>0</v>
      </c>
      <c r="DU174" s="362"/>
      <c r="DV174" s="362"/>
      <c r="DW174" s="362"/>
      <c r="DX174" s="238">
        <f t="shared" si="1049"/>
        <v>0</v>
      </c>
      <c r="DY174" s="362"/>
      <c r="DZ174" s="362"/>
      <c r="EA174" s="362"/>
      <c r="EB174" s="242"/>
      <c r="EC174" s="362"/>
      <c r="ED174" s="362"/>
      <c r="EE174" s="362"/>
      <c r="EF174" s="362"/>
      <c r="EG174" s="382"/>
      <c r="EH174" s="362"/>
      <c r="EI174" s="362"/>
      <c r="EJ174" s="362"/>
      <c r="EK174" s="362"/>
      <c r="EL174" s="362"/>
      <c r="EM174" s="362"/>
      <c r="EN174" s="362"/>
      <c r="EO174" s="362"/>
      <c r="EP174" s="362"/>
      <c r="EQ174" s="362"/>
      <c r="ER174" s="362"/>
      <c r="ES174" s="362"/>
      <c r="ET174" s="362"/>
      <c r="EU174" s="362"/>
      <c r="EV174" s="362"/>
      <c r="EW174" s="362"/>
      <c r="EX174" s="372"/>
      <c r="EY174" s="362"/>
      <c r="EZ174" s="250">
        <f t="shared" si="1050"/>
        <v>0</v>
      </c>
      <c r="FA174" s="362"/>
      <c r="FB174" s="362"/>
      <c r="FC174" s="246">
        <f t="shared" si="997"/>
        <v>0</v>
      </c>
      <c r="FD174" s="363"/>
      <c r="FE174" s="362"/>
      <c r="FF174" s="362"/>
      <c r="FG174" s="362"/>
      <c r="FH174" s="250">
        <f t="shared" si="1119"/>
        <v>0</v>
      </c>
      <c r="FI174" s="250"/>
      <c r="FJ174" s="250"/>
      <c r="FK174" s="250"/>
      <c r="FL174" s="238">
        <f t="shared" si="1120"/>
        <v>0</v>
      </c>
      <c r="FM174" s="362"/>
      <c r="FN174" s="362"/>
      <c r="FO174" s="362"/>
      <c r="FP174" s="238">
        <f t="shared" si="1051"/>
        <v>0</v>
      </c>
      <c r="FQ174" s="362"/>
      <c r="FR174" s="362"/>
      <c r="FS174" s="362"/>
      <c r="FT174" s="238">
        <f t="shared" si="1052"/>
        <v>0</v>
      </c>
      <c r="FU174" s="362"/>
      <c r="FV174" s="362"/>
      <c r="FW174" s="362"/>
      <c r="FX174" s="242"/>
      <c r="FY174" s="362"/>
      <c r="FZ174" s="362"/>
      <c r="GA174" s="362"/>
      <c r="GB174" s="362"/>
      <c r="GC174" s="382"/>
      <c r="GD174" s="362"/>
      <c r="GE174" s="362"/>
      <c r="GF174" s="362"/>
      <c r="GG174" s="362"/>
      <c r="GH174" s="362"/>
      <c r="GI174" s="362"/>
      <c r="GJ174" s="362"/>
      <c r="GK174" s="362"/>
      <c r="GL174" s="362"/>
      <c r="GM174" s="362"/>
      <c r="GN174" s="362"/>
      <c r="GO174" s="362"/>
      <c r="GP174" s="362"/>
      <c r="GQ174" s="362"/>
      <c r="GR174" s="362"/>
      <c r="GS174" s="362"/>
      <c r="GT174" s="372"/>
      <c r="GU174" s="362"/>
      <c r="GV174" s="250">
        <f t="shared" si="1053"/>
        <v>0</v>
      </c>
      <c r="GW174" s="362"/>
      <c r="GX174" s="362"/>
      <c r="GY174" s="246">
        <f t="shared" si="998"/>
        <v>0</v>
      </c>
      <c r="GZ174" s="363"/>
      <c r="HA174" s="363"/>
      <c r="HB174" s="362"/>
      <c r="HC174" s="362"/>
      <c r="HD174" s="362"/>
      <c r="HE174" s="362"/>
      <c r="HF174" s="362"/>
      <c r="HG174" s="362"/>
      <c r="HH174" s="238"/>
      <c r="HI174" s="362"/>
      <c r="HJ174" s="362"/>
      <c r="HK174" s="362"/>
      <c r="HL174" s="362"/>
      <c r="HM174" s="238">
        <f t="shared" si="1054"/>
        <v>0</v>
      </c>
      <c r="HN174" s="362"/>
      <c r="HO174" s="362"/>
      <c r="HP174" s="362"/>
      <c r="HQ174" s="238">
        <f t="shared" si="1055"/>
        <v>0</v>
      </c>
      <c r="HR174" s="362"/>
      <c r="HS174" s="362"/>
      <c r="HT174" s="362"/>
      <c r="HU174" s="242"/>
      <c r="HV174" s="362"/>
      <c r="HW174" s="362"/>
      <c r="HX174" s="362"/>
      <c r="HY174" s="362"/>
      <c r="HZ174" s="382"/>
      <c r="IA174" s="362"/>
      <c r="IB174" s="362"/>
      <c r="IC174" s="362"/>
      <c r="ID174" s="362"/>
      <c r="IE174" s="362"/>
      <c r="IF174" s="362"/>
      <c r="IG174" s="362"/>
      <c r="IH174" s="362"/>
      <c r="II174" s="362"/>
      <c r="IJ174" s="362"/>
      <c r="IK174" s="362"/>
      <c r="IL174" s="362"/>
      <c r="IM174" s="362"/>
      <c r="IN174" s="362"/>
      <c r="IO174" s="362"/>
      <c r="IP174" s="362"/>
      <c r="IQ174" s="372"/>
      <c r="IR174" s="362"/>
      <c r="IS174" s="362"/>
      <c r="IT174" s="362"/>
      <c r="IU174" s="362"/>
      <c r="IV174" s="246">
        <f t="shared" si="510"/>
        <v>0</v>
      </c>
      <c r="IW174" s="363"/>
      <c r="IX174" s="346"/>
      <c r="IY174" s="346"/>
      <c r="IZ174" s="247">
        <f t="shared" si="1124"/>
        <v>0</v>
      </c>
      <c r="JA174" s="254">
        <f t="shared" si="1125"/>
        <v>0</v>
      </c>
      <c r="JB174" s="254"/>
      <c r="JC174" s="254"/>
      <c r="JD174" s="254"/>
      <c r="JE174" s="247">
        <f t="shared" si="1126"/>
        <v>0</v>
      </c>
      <c r="JF174" s="346"/>
      <c r="JG174" s="346"/>
      <c r="JH174" s="346"/>
      <c r="JI174" s="247">
        <f t="shared" si="1056"/>
        <v>0</v>
      </c>
      <c r="JJ174" s="346"/>
      <c r="JK174" s="346"/>
      <c r="JL174" s="346"/>
      <c r="JM174" s="247">
        <f t="shared" si="1057"/>
        <v>0</v>
      </c>
      <c r="JN174" s="346"/>
      <c r="JO174" s="346"/>
      <c r="JP174" s="346"/>
      <c r="JQ174" s="347"/>
      <c r="JR174" s="346"/>
      <c r="JS174" s="346"/>
      <c r="JT174" s="346"/>
      <c r="JU174" s="346"/>
      <c r="JV174" s="355"/>
      <c r="JW174" s="563"/>
      <c r="JX174" s="592"/>
      <c r="JY174" s="593"/>
      <c r="JZ174" s="576"/>
      <c r="KA174" s="346"/>
      <c r="KB174" s="346"/>
      <c r="KC174" s="346"/>
      <c r="KD174" s="346"/>
      <c r="KE174" s="346"/>
      <c r="KF174" s="346"/>
      <c r="KG174" s="346"/>
      <c r="KH174" s="346"/>
      <c r="KI174" s="346"/>
      <c r="KJ174" s="346"/>
      <c r="KK174" s="346"/>
      <c r="KL174" s="346"/>
      <c r="KM174" s="346"/>
      <c r="KN174" s="346"/>
      <c r="KO174" s="356"/>
      <c r="KP174" s="346"/>
      <c r="KQ174" s="254">
        <f>JE174-JV174</f>
        <v>0</v>
      </c>
      <c r="KR174" s="346"/>
      <c r="KS174" s="380"/>
      <c r="KT174" s="211">
        <f>JV174-KO174</f>
        <v>0</v>
      </c>
      <c r="KU174" s="211"/>
      <c r="KV174" s="211"/>
      <c r="KW174" s="211"/>
      <c r="KX174" s="211"/>
      <c r="KY174" s="211"/>
      <c r="KZ174" s="211"/>
      <c r="LA174" s="211"/>
      <c r="LB174" s="211"/>
      <c r="LC174" s="211"/>
      <c r="LD174" s="211"/>
      <c r="LF174" s="102"/>
      <c r="LG174" s="102"/>
      <c r="LH174" s="194">
        <f t="shared" si="1128"/>
        <v>0</v>
      </c>
      <c r="LI174" s="193">
        <f t="shared" si="1129"/>
        <v>0</v>
      </c>
      <c r="LJ174" s="193"/>
      <c r="LK174" s="193"/>
      <c r="LL174" s="193"/>
      <c r="LM174" s="194">
        <f t="shared" si="1130"/>
        <v>0</v>
      </c>
      <c r="LN174" s="102"/>
      <c r="LO174" s="102"/>
      <c r="LP174" s="102"/>
      <c r="LQ174" s="194">
        <f t="shared" si="1058"/>
        <v>0</v>
      </c>
      <c r="LR174" s="102"/>
      <c r="LS174" s="102"/>
      <c r="LT174" s="102"/>
      <c r="LU174" s="194">
        <f t="shared" si="1059"/>
        <v>0</v>
      </c>
      <c r="LV174" s="102"/>
      <c r="LW174" s="102"/>
      <c r="LX174" s="102"/>
      <c r="LY174" s="138"/>
      <c r="LZ174" s="102"/>
      <c r="MA174" s="102"/>
      <c r="MB174" s="102"/>
      <c r="MC174" s="102"/>
      <c r="MD174" s="152"/>
      <c r="ME174" s="102"/>
      <c r="MF174" s="102"/>
      <c r="MG174" s="102"/>
      <c r="MH174" s="194">
        <f t="shared" si="1060"/>
        <v>0</v>
      </c>
      <c r="MI174" s="102"/>
      <c r="MJ174" s="102"/>
      <c r="MK174" s="102"/>
      <c r="ML174" s="194">
        <f t="shared" si="1061"/>
        <v>0</v>
      </c>
      <c r="MM174" s="102"/>
      <c r="MN174" s="102"/>
      <c r="MO174" s="102"/>
      <c r="MP174" s="138"/>
      <c r="MQ174" s="102"/>
      <c r="MR174" s="102"/>
      <c r="MS174" s="102"/>
      <c r="MT174" s="102"/>
      <c r="MU174" s="152"/>
      <c r="MV174" s="102"/>
      <c r="MW174" s="193">
        <f t="shared" si="1062"/>
        <v>0</v>
      </c>
      <c r="MX174" s="102"/>
      <c r="MY174" s="102"/>
      <c r="MZ174" s="115">
        <f t="shared" si="999"/>
        <v>0</v>
      </c>
      <c r="NB174" s="102"/>
      <c r="NC174" s="102"/>
      <c r="ND174" s="102"/>
      <c r="NE174" s="102"/>
      <c r="NF174" s="102"/>
      <c r="NG174" s="102"/>
      <c r="NH174" s="102"/>
      <c r="NI174" s="102"/>
      <c r="NJ174" s="102"/>
      <c r="NK174" s="102"/>
      <c r="NL174" s="102"/>
      <c r="NM174" s="194">
        <f t="shared" si="1063"/>
        <v>0</v>
      </c>
      <c r="NN174" s="102"/>
      <c r="NO174" s="102"/>
      <c r="NP174" s="102"/>
      <c r="NQ174" s="194">
        <f t="shared" si="1064"/>
        <v>0</v>
      </c>
      <c r="NR174" s="102"/>
      <c r="NS174" s="102"/>
      <c r="NT174" s="102"/>
      <c r="NU174" s="138"/>
      <c r="NV174" s="102"/>
      <c r="NW174" s="102"/>
      <c r="NX174" s="102"/>
      <c r="NY174" s="102"/>
      <c r="NZ174" s="152"/>
      <c r="OA174" s="102"/>
      <c r="OB174" s="102"/>
      <c r="OC174" s="102"/>
      <c r="OD174" s="102"/>
      <c r="OE174" s="102"/>
      <c r="OF174" s="102"/>
      <c r="OG174" s="102"/>
      <c r="OH174" s="102"/>
      <c r="OI174" s="102"/>
      <c r="OJ174" s="102"/>
      <c r="OK174" s="102"/>
      <c r="OL174" s="102"/>
      <c r="OM174" s="102"/>
      <c r="ON174" s="102"/>
      <c r="OO174" s="102"/>
      <c r="OP174" s="102"/>
      <c r="OQ174" s="148"/>
      <c r="OR174" s="102"/>
      <c r="OS174" s="193">
        <f t="shared" si="1065"/>
        <v>0</v>
      </c>
      <c r="OT174" s="102"/>
      <c r="OU174" s="102"/>
      <c r="OV174" s="115">
        <f t="shared" si="515"/>
        <v>0</v>
      </c>
      <c r="OX174" s="102"/>
      <c r="OY174" s="102"/>
      <c r="OZ174" s="102"/>
      <c r="PA174" s="102"/>
      <c r="PB174" s="102"/>
      <c r="PC174" s="102"/>
      <c r="PD174" s="102"/>
      <c r="PE174" s="194">
        <f t="shared" si="1133"/>
        <v>0</v>
      </c>
      <c r="PF174" s="102"/>
      <c r="PG174" s="102"/>
      <c r="PH174" s="102"/>
      <c r="PI174" s="194">
        <f t="shared" si="1066"/>
        <v>0</v>
      </c>
      <c r="PJ174" s="102"/>
      <c r="PK174" s="102"/>
      <c r="PL174" s="102"/>
      <c r="PM174" s="194">
        <f t="shared" si="1067"/>
        <v>0</v>
      </c>
      <c r="PN174" s="102"/>
      <c r="PO174" s="102"/>
      <c r="PP174" s="102"/>
      <c r="PQ174" s="138"/>
      <c r="PR174" s="102"/>
      <c r="PS174" s="102"/>
      <c r="PT174" s="102"/>
      <c r="PU174" s="123">
        <f t="shared" si="1105"/>
        <v>0</v>
      </c>
      <c r="PV174" s="121">
        <f t="shared" si="1106"/>
        <v>0</v>
      </c>
      <c r="PW174" s="102"/>
      <c r="PX174" s="102"/>
      <c r="PY174" s="102"/>
      <c r="PZ174" s="102"/>
      <c r="QA174" s="102"/>
      <c r="QB174" s="102"/>
      <c r="QC174" s="102"/>
      <c r="QD174" s="102"/>
      <c r="QE174" s="102"/>
      <c r="QF174" s="102"/>
      <c r="QG174" s="102"/>
      <c r="QH174" s="102"/>
      <c r="QI174" s="102"/>
      <c r="QJ174" s="102"/>
      <c r="QK174" s="102"/>
      <c r="QL174" s="123">
        <f t="shared" si="1108"/>
        <v>0</v>
      </c>
      <c r="QM174" s="122">
        <f t="shared" si="1109"/>
        <v>0</v>
      </c>
      <c r="QN174" s="102"/>
      <c r="QO174" s="193">
        <f t="shared" si="1068"/>
        <v>0</v>
      </c>
      <c r="QP174" s="102"/>
      <c r="QQ174" s="102"/>
      <c r="QR174" s="115">
        <f t="shared" si="1000"/>
        <v>0</v>
      </c>
      <c r="QT174" s="102"/>
      <c r="QU174" s="102"/>
      <c r="QV174" s="102"/>
      <c r="QW174" s="102"/>
      <c r="QX174" s="102"/>
      <c r="QY174" s="102"/>
      <c r="QZ174" s="102"/>
      <c r="RA174" s="102"/>
      <c r="RB174" s="102"/>
      <c r="RC174" s="102"/>
      <c r="RD174" s="102"/>
      <c r="RE174" s="194">
        <f t="shared" si="1069"/>
        <v>0</v>
      </c>
      <c r="RF174" s="102"/>
      <c r="RG174" s="102"/>
      <c r="RH174" s="102"/>
      <c r="RI174" s="194">
        <f t="shared" si="1070"/>
        <v>0</v>
      </c>
      <c r="RJ174" s="102"/>
      <c r="RK174" s="102"/>
      <c r="RL174" s="102"/>
      <c r="RM174" s="138"/>
      <c r="RN174" s="102"/>
      <c r="RO174" s="102"/>
      <c r="RP174" s="102"/>
      <c r="RQ174" s="102"/>
      <c r="RR174" s="152"/>
      <c r="RS174" s="102"/>
      <c r="RT174" s="102"/>
      <c r="RU174" s="102"/>
      <c r="RV174" s="102"/>
      <c r="RW174" s="102"/>
      <c r="RX174" s="102"/>
      <c r="RY174" s="102"/>
      <c r="RZ174" s="102"/>
      <c r="SA174" s="102"/>
      <c r="SB174" s="102"/>
      <c r="SC174" s="102"/>
      <c r="SD174" s="102"/>
      <c r="SE174" s="102"/>
      <c r="SF174" s="102"/>
      <c r="SG174" s="102"/>
      <c r="SH174" s="102"/>
      <c r="SI174" s="148"/>
      <c r="SJ174" s="102"/>
      <c r="SK174" s="193">
        <f t="shared" si="1071"/>
        <v>0</v>
      </c>
      <c r="SL174" s="102"/>
      <c r="SM174" s="102"/>
      <c r="SN174" s="115">
        <f t="shared" si="1001"/>
        <v>0</v>
      </c>
      <c r="SP174" s="102"/>
      <c r="SQ174" s="102"/>
      <c r="SR174" s="194">
        <f t="shared" si="1136"/>
        <v>0</v>
      </c>
      <c r="SS174" s="193">
        <f t="shared" si="1137"/>
        <v>0</v>
      </c>
      <c r="ST174" s="193"/>
      <c r="SU174" s="193"/>
      <c r="SV174" s="193"/>
      <c r="SW174" s="194">
        <f t="shared" si="1138"/>
        <v>0</v>
      </c>
      <c r="SX174" s="102"/>
      <c r="SY174" s="102"/>
      <c r="SZ174" s="102"/>
      <c r="TA174" s="194">
        <f t="shared" si="1072"/>
        <v>0</v>
      </c>
      <c r="TB174" s="102"/>
      <c r="TC174" s="102"/>
      <c r="TD174" s="102"/>
      <c r="TE174" s="194">
        <f t="shared" si="1073"/>
        <v>0</v>
      </c>
      <c r="TF174" s="102"/>
      <c r="TG174" s="102"/>
      <c r="TH174" s="102"/>
      <c r="TI174" s="138"/>
      <c r="TJ174" s="102"/>
      <c r="TK174" s="102"/>
      <c r="TL174" s="102"/>
      <c r="TM174" s="193">
        <f t="shared" si="1139"/>
        <v>0</v>
      </c>
      <c r="TN174" s="121">
        <f t="shared" si="1140"/>
        <v>0</v>
      </c>
      <c r="TO174" s="102"/>
      <c r="TP174" s="102"/>
      <c r="TQ174" s="102"/>
      <c r="TR174" s="102"/>
      <c r="TS174" s="102"/>
      <c r="TT174" s="102"/>
      <c r="TU174" s="102"/>
      <c r="TV174" s="102"/>
      <c r="TW174" s="102"/>
      <c r="TX174" s="102"/>
      <c r="TY174" s="102"/>
      <c r="TZ174" s="102"/>
      <c r="UA174" s="102"/>
      <c r="UB174" s="102"/>
      <c r="UC174" s="102"/>
      <c r="UD174" s="102"/>
      <c r="UE174" s="148"/>
      <c r="UF174" s="102"/>
      <c r="UG174" s="193">
        <f t="shared" si="1074"/>
        <v>0</v>
      </c>
      <c r="UH174" s="102"/>
      <c r="UI174" s="102"/>
      <c r="UJ174" s="102"/>
      <c r="UK174" s="115">
        <f t="shared" si="1002"/>
        <v>0</v>
      </c>
      <c r="UL174" s="115">
        <f>CK174+EG174+GC174+HZ174+JV174+MD174+NZ174+PV174+RR174+TN174</f>
        <v>0</v>
      </c>
      <c r="UM174" s="115">
        <f>UL174-AF174</f>
        <v>0</v>
      </c>
      <c r="UN174" s="115">
        <f>DB174+EX174+GT174+IQ174+KO174+MU174+OQ174+QM174+SI174+UE174</f>
        <v>0</v>
      </c>
      <c r="UO174" s="115">
        <f>UN174-AW174</f>
        <v>0</v>
      </c>
      <c r="UP174" s="115"/>
      <c r="UQ174" s="115"/>
      <c r="UR174" s="115">
        <f>BU174+DQ174+FM174+HJ174+JF174+LN174+NJ174+PF174+RB174+SX174</f>
        <v>0</v>
      </c>
      <c r="US174" s="115">
        <f>UR174-P174</f>
        <v>0</v>
      </c>
      <c r="UT174" s="115"/>
      <c r="UU174" s="115"/>
      <c r="UV174" s="115"/>
      <c r="UW174" s="115"/>
      <c r="UX174" s="115"/>
      <c r="UY174" s="115"/>
      <c r="UZ174" s="115"/>
      <c r="VA174" s="115">
        <f>H174-VB174</f>
        <v>0</v>
      </c>
      <c r="VB174" s="193">
        <f>BM174+DI174+FE174+HB174+IX174+LF174+NB174+OX174+QT174+SP174</f>
        <v>0</v>
      </c>
      <c r="VC174" s="193">
        <f>BN174+DJ174+FF174+HC174+IY174+LG174+NC174+OY174+QU174+SQ174</f>
        <v>0</v>
      </c>
      <c r="VD174" s="194">
        <f t="shared" si="1075"/>
        <v>0</v>
      </c>
      <c r="VE174" s="193">
        <f t="shared" si="1076"/>
        <v>0</v>
      </c>
      <c r="VF174" s="193"/>
      <c r="VG174" s="193"/>
      <c r="VH174" s="193"/>
      <c r="VI174" s="194">
        <f t="shared" si="1077"/>
        <v>0</v>
      </c>
      <c r="VJ174" s="102"/>
      <c r="VK174" s="102"/>
      <c r="VL174" s="102"/>
      <c r="VM174" s="194">
        <f t="shared" si="1078"/>
        <v>0</v>
      </c>
      <c r="VN174" s="102"/>
      <c r="VO174" s="102"/>
      <c r="VP174" s="102"/>
      <c r="VQ174" s="194">
        <f t="shared" si="1079"/>
        <v>0</v>
      </c>
      <c r="VR174" s="102"/>
      <c r="VS174" s="102"/>
      <c r="VT174" s="102"/>
      <c r="VU174" s="138"/>
      <c r="VV174" s="102"/>
      <c r="VW174" s="102"/>
      <c r="VX174" s="102"/>
      <c r="VY174" s="102"/>
      <c r="VZ174" s="152"/>
      <c r="WA174" s="102"/>
      <c r="WB174" s="102"/>
      <c r="WC174" s="102"/>
      <c r="WD174" s="102"/>
      <c r="WE174" s="102"/>
      <c r="WF174" s="102"/>
      <c r="WG174" s="102"/>
      <c r="WH174" s="102"/>
      <c r="WI174" s="102"/>
      <c r="WJ174" s="102"/>
      <c r="WK174" s="102"/>
      <c r="WL174" s="102"/>
      <c r="WM174" s="102"/>
      <c r="WN174" s="102"/>
      <c r="WO174" s="102"/>
      <c r="WP174" s="102"/>
      <c r="WQ174" s="148"/>
      <c r="WR174" s="151"/>
      <c r="WS174" s="151"/>
      <c r="WT174" s="102"/>
      <c r="WU174" s="102"/>
      <c r="WV174" s="115">
        <f t="shared" si="526"/>
        <v>0</v>
      </c>
      <c r="WY174" s="115">
        <f>VI174-BT174-DP174-FL174-HI174-JE174-LM174-NI174-PE174-RA174-SW174</f>
        <v>0</v>
      </c>
      <c r="WZ174" s="115">
        <f>VD174-BO174-DK174-FG174-HD174-IZ174-LH174-ND174-OZ174-QV174-SR174</f>
        <v>0</v>
      </c>
    </row>
    <row r="175" spans="1:624" ht="15.75" hidden="1" x14ac:dyDescent="0.25">
      <c r="A175" s="443"/>
      <c r="B175" s="415"/>
      <c r="C175" s="415"/>
      <c r="D175" s="415"/>
      <c r="E175" s="415"/>
      <c r="F175" s="249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250">
        <f>CG175+EC175+FY175+HV175+JR175+LZ175+NV175+PR175+RN175+TJ175</f>
        <v>0</v>
      </c>
      <c r="AC175" s="362"/>
      <c r="AD175" s="362"/>
      <c r="AE175" s="362"/>
      <c r="AF175" s="24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239">
        <f>CK175+EG175+GC175+HZ175+JV175+MD175+NZ175+PV175+RR175+TN175</f>
        <v>0</v>
      </c>
      <c r="BC175" s="239">
        <f t="shared" si="903"/>
        <v>0</v>
      </c>
      <c r="BD175" s="238">
        <f>AZ175-DE175-FA175-GW175-IT175-KR175-MX175-OT175-QP175-SL175-UH175</f>
        <v>0</v>
      </c>
      <c r="BE175" s="361"/>
      <c r="BF175" s="241">
        <f t="shared" si="898"/>
        <v>0</v>
      </c>
      <c r="BG175" s="362"/>
      <c r="BH175" s="362"/>
      <c r="BI175" s="362"/>
      <c r="BJ175" s="241"/>
      <c r="BK175" s="236"/>
      <c r="BL175" s="251">
        <f>DI175+FE175+HB175+IX175+LF175+NB175+OX175+QT175+SP175</f>
        <v>0</v>
      </c>
      <c r="BM175" s="236"/>
      <c r="BN175" s="236"/>
      <c r="BO175" s="242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368"/>
      <c r="CC175" s="236"/>
      <c r="CD175" s="236"/>
      <c r="CE175" s="236"/>
      <c r="CF175" s="242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368"/>
      <c r="CT175" s="236"/>
      <c r="CU175" s="236"/>
      <c r="CV175" s="236"/>
      <c r="CW175" s="242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363"/>
      <c r="DH175" s="363"/>
      <c r="DI175" s="362"/>
      <c r="DJ175" s="362"/>
      <c r="DK175" s="362"/>
      <c r="DL175" s="362"/>
      <c r="DM175" s="362"/>
      <c r="DN175" s="362"/>
      <c r="DO175" s="362"/>
      <c r="DP175" s="362"/>
      <c r="DQ175" s="362"/>
      <c r="DR175" s="362"/>
      <c r="DS175" s="362"/>
      <c r="DT175" s="362"/>
      <c r="DU175" s="362"/>
      <c r="DV175" s="362"/>
      <c r="DW175" s="362"/>
      <c r="DX175" s="368"/>
      <c r="DY175" s="362"/>
      <c r="DZ175" s="362"/>
      <c r="EA175" s="362"/>
      <c r="EB175" s="242"/>
      <c r="EC175" s="362"/>
      <c r="ED175" s="362"/>
      <c r="EE175" s="362"/>
      <c r="EF175" s="362"/>
      <c r="EG175" s="382"/>
      <c r="EH175" s="362"/>
      <c r="EI175" s="362"/>
      <c r="EJ175" s="362"/>
      <c r="EK175" s="362"/>
      <c r="EL175" s="362"/>
      <c r="EM175" s="362"/>
      <c r="EN175" s="362"/>
      <c r="EO175" s="362"/>
      <c r="EP175" s="362"/>
      <c r="EQ175" s="362"/>
      <c r="ER175" s="362"/>
      <c r="ES175" s="362"/>
      <c r="ET175" s="362"/>
      <c r="EU175" s="362"/>
      <c r="EV175" s="362"/>
      <c r="EW175" s="362"/>
      <c r="EX175" s="372"/>
      <c r="EY175" s="362"/>
      <c r="EZ175" s="362"/>
      <c r="FA175" s="362"/>
      <c r="FB175" s="362"/>
      <c r="FC175" s="246">
        <f t="shared" si="997"/>
        <v>0</v>
      </c>
      <c r="FD175" s="363"/>
      <c r="FE175" s="362"/>
      <c r="FF175" s="362"/>
      <c r="FG175" s="362"/>
      <c r="FH175" s="362"/>
      <c r="FI175" s="362"/>
      <c r="FJ175" s="362"/>
      <c r="FK175" s="362"/>
      <c r="FL175" s="362"/>
      <c r="FM175" s="362"/>
      <c r="FN175" s="362"/>
      <c r="FO175" s="362"/>
      <c r="FP175" s="362"/>
      <c r="FQ175" s="362"/>
      <c r="FR175" s="362"/>
      <c r="FS175" s="362"/>
      <c r="FT175" s="368"/>
      <c r="FU175" s="362"/>
      <c r="FV175" s="362"/>
      <c r="FW175" s="362"/>
      <c r="FX175" s="242"/>
      <c r="FY175" s="362"/>
      <c r="FZ175" s="362"/>
      <c r="GA175" s="362"/>
      <c r="GB175" s="362"/>
      <c r="GC175" s="382"/>
      <c r="GD175" s="362"/>
      <c r="GE175" s="362"/>
      <c r="GF175" s="362"/>
      <c r="GG175" s="362"/>
      <c r="GH175" s="362"/>
      <c r="GI175" s="362"/>
      <c r="GJ175" s="362"/>
      <c r="GK175" s="362"/>
      <c r="GL175" s="362"/>
      <c r="GM175" s="362"/>
      <c r="GN175" s="362"/>
      <c r="GO175" s="362"/>
      <c r="GP175" s="362"/>
      <c r="GQ175" s="362"/>
      <c r="GR175" s="362"/>
      <c r="GS175" s="362"/>
      <c r="GT175" s="372"/>
      <c r="GU175" s="362"/>
      <c r="GV175" s="250">
        <f t="shared" si="1053"/>
        <v>0</v>
      </c>
      <c r="GW175" s="362"/>
      <c r="GX175" s="362"/>
      <c r="GY175" s="246">
        <f t="shared" si="998"/>
        <v>0</v>
      </c>
      <c r="GZ175" s="363"/>
      <c r="HA175" s="363"/>
      <c r="HB175" s="362"/>
      <c r="HC175" s="362"/>
      <c r="HD175" s="362"/>
      <c r="HE175" s="362"/>
      <c r="HF175" s="362"/>
      <c r="HG175" s="362"/>
      <c r="HH175" s="362"/>
      <c r="HI175" s="362"/>
      <c r="HJ175" s="362"/>
      <c r="HK175" s="362"/>
      <c r="HL175" s="362"/>
      <c r="HM175" s="362"/>
      <c r="HN175" s="362"/>
      <c r="HO175" s="362"/>
      <c r="HP175" s="362"/>
      <c r="HQ175" s="368"/>
      <c r="HR175" s="362"/>
      <c r="HS175" s="362"/>
      <c r="HT175" s="362"/>
      <c r="HU175" s="242"/>
      <c r="HV175" s="362"/>
      <c r="HW175" s="362"/>
      <c r="HX175" s="362"/>
      <c r="HY175" s="362"/>
      <c r="HZ175" s="382"/>
      <c r="IA175" s="362"/>
      <c r="IB175" s="362"/>
      <c r="IC175" s="362"/>
      <c r="ID175" s="362"/>
      <c r="IE175" s="362"/>
      <c r="IF175" s="362"/>
      <c r="IG175" s="362"/>
      <c r="IH175" s="362"/>
      <c r="II175" s="362"/>
      <c r="IJ175" s="362"/>
      <c r="IK175" s="362"/>
      <c r="IL175" s="362"/>
      <c r="IM175" s="362"/>
      <c r="IN175" s="362"/>
      <c r="IO175" s="362"/>
      <c r="IP175" s="362"/>
      <c r="IQ175" s="372"/>
      <c r="IR175" s="362"/>
      <c r="IS175" s="362"/>
      <c r="IT175" s="362"/>
      <c r="IU175" s="362"/>
      <c r="IV175" s="246">
        <f t="shared" si="510"/>
        <v>0</v>
      </c>
      <c r="IW175" s="363"/>
      <c r="IX175" s="346"/>
      <c r="IY175" s="346"/>
      <c r="IZ175" s="346"/>
      <c r="JA175" s="254">
        <f t="shared" si="1125"/>
        <v>0</v>
      </c>
      <c r="JB175" s="254"/>
      <c r="JC175" s="254"/>
      <c r="JD175" s="254"/>
      <c r="JE175" s="247">
        <f t="shared" si="1126"/>
        <v>0</v>
      </c>
      <c r="JF175" s="346"/>
      <c r="JG175" s="346"/>
      <c r="JH175" s="346"/>
      <c r="JI175" s="346"/>
      <c r="JJ175" s="346"/>
      <c r="JK175" s="346"/>
      <c r="JL175" s="346"/>
      <c r="JM175" s="373"/>
      <c r="JN175" s="346"/>
      <c r="JO175" s="346"/>
      <c r="JP175" s="346"/>
      <c r="JQ175" s="347"/>
      <c r="JR175" s="346"/>
      <c r="JS175" s="346"/>
      <c r="JT175" s="346"/>
      <c r="JU175" s="346"/>
      <c r="JV175" s="355"/>
      <c r="JW175" s="563"/>
      <c r="JX175" s="592"/>
      <c r="JY175" s="593"/>
      <c r="JZ175" s="576"/>
      <c r="KA175" s="346"/>
      <c r="KB175" s="346"/>
      <c r="KC175" s="346"/>
      <c r="KD175" s="346"/>
      <c r="KE175" s="346"/>
      <c r="KF175" s="346"/>
      <c r="KG175" s="346"/>
      <c r="KH175" s="346"/>
      <c r="KI175" s="346"/>
      <c r="KJ175" s="346"/>
      <c r="KK175" s="346"/>
      <c r="KL175" s="346"/>
      <c r="KM175" s="346"/>
      <c r="KN175" s="346"/>
      <c r="KO175" s="356"/>
      <c r="KP175" s="346"/>
      <c r="KQ175" s="254">
        <f>JE175-JV175</f>
        <v>0</v>
      </c>
      <c r="KR175" s="346"/>
      <c r="KS175" s="380"/>
      <c r="KT175" s="211">
        <f>JV175-KO175</f>
        <v>0</v>
      </c>
      <c r="KU175" s="211"/>
      <c r="KV175" s="211"/>
      <c r="KW175" s="211"/>
      <c r="KX175" s="211"/>
      <c r="KY175" s="211"/>
      <c r="KZ175" s="211"/>
      <c r="LA175" s="211"/>
      <c r="LB175" s="211"/>
      <c r="LC175" s="211"/>
      <c r="LD175" s="211"/>
      <c r="LF175" s="102"/>
      <c r="LG175" s="102"/>
      <c r="LH175" s="102"/>
      <c r="LI175" s="102"/>
      <c r="LJ175" s="102"/>
      <c r="LK175" s="102"/>
      <c r="LL175" s="102"/>
      <c r="LM175" s="102"/>
      <c r="LN175" s="102"/>
      <c r="LO175" s="102"/>
      <c r="LP175" s="102"/>
      <c r="LQ175" s="102"/>
      <c r="LR175" s="102"/>
      <c r="LS175" s="102"/>
      <c r="LT175" s="102"/>
      <c r="LU175" s="144"/>
      <c r="LV175" s="102"/>
      <c r="LW175" s="102"/>
      <c r="LX175" s="102"/>
      <c r="LY175" s="138"/>
      <c r="LZ175" s="102"/>
      <c r="MA175" s="102"/>
      <c r="MB175" s="102"/>
      <c r="MC175" s="102"/>
      <c r="MD175" s="152"/>
      <c r="ME175" s="102"/>
      <c r="MF175" s="102"/>
      <c r="MG175" s="102"/>
      <c r="MH175" s="102"/>
      <c r="MI175" s="102"/>
      <c r="MJ175" s="102"/>
      <c r="MK175" s="102"/>
      <c r="ML175" s="144"/>
      <c r="MM175" s="102"/>
      <c r="MN175" s="102"/>
      <c r="MO175" s="102"/>
      <c r="MP175" s="138"/>
      <c r="MQ175" s="102"/>
      <c r="MR175" s="102"/>
      <c r="MS175" s="102"/>
      <c r="MT175" s="102"/>
      <c r="MU175" s="152"/>
      <c r="MV175" s="102"/>
      <c r="MW175" s="102"/>
      <c r="MX175" s="102"/>
      <c r="MY175" s="102"/>
      <c r="MZ175" s="115">
        <f t="shared" si="999"/>
        <v>0</v>
      </c>
      <c r="NB175" s="102"/>
      <c r="NC175" s="102"/>
      <c r="ND175" s="102"/>
      <c r="NE175" s="102"/>
      <c r="NF175" s="102"/>
      <c r="NG175" s="102"/>
      <c r="NH175" s="102"/>
      <c r="NI175" s="102"/>
      <c r="NJ175" s="102"/>
      <c r="NK175" s="102"/>
      <c r="NL175" s="102"/>
      <c r="NM175" s="102"/>
      <c r="NN175" s="102"/>
      <c r="NO175" s="102"/>
      <c r="NP175" s="102"/>
      <c r="NQ175" s="144"/>
      <c r="NR175" s="102"/>
      <c r="NS175" s="102"/>
      <c r="NT175" s="102"/>
      <c r="NU175" s="138"/>
      <c r="NV175" s="102"/>
      <c r="NW175" s="102"/>
      <c r="NX175" s="102"/>
      <c r="NY175" s="102"/>
      <c r="NZ175" s="152"/>
      <c r="OA175" s="102"/>
      <c r="OB175" s="102"/>
      <c r="OC175" s="102"/>
      <c r="OD175" s="102"/>
      <c r="OE175" s="102"/>
      <c r="OF175" s="102"/>
      <c r="OG175" s="102"/>
      <c r="OH175" s="102"/>
      <c r="OI175" s="102"/>
      <c r="OJ175" s="102"/>
      <c r="OK175" s="102"/>
      <c r="OL175" s="102"/>
      <c r="OM175" s="102"/>
      <c r="ON175" s="102"/>
      <c r="OO175" s="102"/>
      <c r="OP175" s="102"/>
      <c r="OQ175" s="148"/>
      <c r="OR175" s="102"/>
      <c r="OS175" s="102"/>
      <c r="OT175" s="102"/>
      <c r="OU175" s="102"/>
      <c r="OV175" s="115">
        <f t="shared" si="515"/>
        <v>0</v>
      </c>
      <c r="OX175" s="102"/>
      <c r="OY175" s="102"/>
      <c r="OZ175" s="102"/>
      <c r="PA175" s="102"/>
      <c r="PB175" s="102"/>
      <c r="PC175" s="102"/>
      <c r="PD175" s="102"/>
      <c r="PE175" s="194">
        <f t="shared" si="1133"/>
        <v>0</v>
      </c>
      <c r="PF175" s="102"/>
      <c r="PG175" s="102"/>
      <c r="PH175" s="102"/>
      <c r="PI175" s="102"/>
      <c r="PJ175" s="102"/>
      <c r="PK175" s="102"/>
      <c r="PL175" s="102"/>
      <c r="PM175" s="144"/>
      <c r="PN175" s="102"/>
      <c r="PO175" s="102"/>
      <c r="PP175" s="102"/>
      <c r="PQ175" s="138"/>
      <c r="PR175" s="102"/>
      <c r="PS175" s="102"/>
      <c r="PT175" s="102"/>
      <c r="PU175" s="123">
        <f t="shared" si="1105"/>
        <v>0</v>
      </c>
      <c r="PV175" s="121">
        <f t="shared" si="1106"/>
        <v>0</v>
      </c>
      <c r="PW175" s="102"/>
      <c r="PX175" s="102"/>
      <c r="PY175" s="102"/>
      <c r="PZ175" s="102"/>
      <c r="QA175" s="102"/>
      <c r="QB175" s="102"/>
      <c r="QC175" s="102"/>
      <c r="QD175" s="102"/>
      <c r="QE175" s="102"/>
      <c r="QF175" s="102"/>
      <c r="QG175" s="102"/>
      <c r="QH175" s="102"/>
      <c r="QI175" s="102"/>
      <c r="QJ175" s="102"/>
      <c r="QK175" s="102"/>
      <c r="QL175" s="123">
        <f t="shared" si="1108"/>
        <v>0</v>
      </c>
      <c r="QM175" s="122">
        <f t="shared" si="1109"/>
        <v>0</v>
      </c>
      <c r="QN175" s="102"/>
      <c r="QO175" s="102"/>
      <c r="QP175" s="102"/>
      <c r="QQ175" s="102"/>
      <c r="QR175" s="115">
        <f t="shared" si="1000"/>
        <v>0</v>
      </c>
      <c r="QT175" s="102"/>
      <c r="QU175" s="102"/>
      <c r="QV175" s="102"/>
      <c r="QW175" s="102"/>
      <c r="QX175" s="102"/>
      <c r="QY175" s="102"/>
      <c r="QZ175" s="102"/>
      <c r="RA175" s="102"/>
      <c r="RB175" s="102"/>
      <c r="RC175" s="102"/>
      <c r="RD175" s="102"/>
      <c r="RE175" s="102"/>
      <c r="RF175" s="102"/>
      <c r="RG175" s="102"/>
      <c r="RH175" s="102"/>
      <c r="RI175" s="144"/>
      <c r="RJ175" s="102"/>
      <c r="RK175" s="102"/>
      <c r="RL175" s="102"/>
      <c r="RM175" s="138"/>
      <c r="RN175" s="102"/>
      <c r="RO175" s="102"/>
      <c r="RP175" s="102"/>
      <c r="RQ175" s="102"/>
      <c r="RR175" s="152"/>
      <c r="RS175" s="102"/>
      <c r="RT175" s="102"/>
      <c r="RU175" s="102"/>
      <c r="RV175" s="102"/>
      <c r="RW175" s="102"/>
      <c r="RX175" s="102"/>
      <c r="RY175" s="102"/>
      <c r="RZ175" s="102"/>
      <c r="SA175" s="102"/>
      <c r="SB175" s="102"/>
      <c r="SC175" s="102"/>
      <c r="SD175" s="102"/>
      <c r="SE175" s="102"/>
      <c r="SF175" s="102"/>
      <c r="SG175" s="102"/>
      <c r="SH175" s="102"/>
      <c r="SI175" s="148"/>
      <c r="SJ175" s="102"/>
      <c r="SK175" s="102"/>
      <c r="SL175" s="102"/>
      <c r="SM175" s="102"/>
      <c r="SN175" s="115">
        <f t="shared" si="1001"/>
        <v>0</v>
      </c>
      <c r="SP175" s="102"/>
      <c r="SQ175" s="102"/>
      <c r="SR175" s="102"/>
      <c r="SS175" s="102"/>
      <c r="ST175" s="102"/>
      <c r="SU175" s="102"/>
      <c r="SV175" s="102"/>
      <c r="SW175" s="102"/>
      <c r="SX175" s="102"/>
      <c r="SY175" s="102"/>
      <c r="SZ175" s="102"/>
      <c r="TA175" s="102"/>
      <c r="TB175" s="102"/>
      <c r="TC175" s="102"/>
      <c r="TD175" s="102"/>
      <c r="TE175" s="144"/>
      <c r="TF175" s="102"/>
      <c r="TG175" s="102"/>
      <c r="TH175" s="102"/>
      <c r="TI175" s="138"/>
      <c r="TJ175" s="102"/>
      <c r="TK175" s="102"/>
      <c r="TL175" s="102"/>
      <c r="TM175" s="193">
        <f t="shared" si="1139"/>
        <v>0</v>
      </c>
      <c r="TN175" s="121">
        <f t="shared" si="1140"/>
        <v>0</v>
      </c>
      <c r="TO175" s="102"/>
      <c r="TP175" s="102"/>
      <c r="TQ175" s="102"/>
      <c r="TR175" s="102"/>
      <c r="TS175" s="102"/>
      <c r="TT175" s="102"/>
      <c r="TU175" s="102"/>
      <c r="TV175" s="102"/>
      <c r="TW175" s="102"/>
      <c r="TX175" s="102"/>
      <c r="TY175" s="102"/>
      <c r="TZ175" s="102"/>
      <c r="UA175" s="102"/>
      <c r="UB175" s="102"/>
      <c r="UC175" s="102"/>
      <c r="UD175" s="102"/>
      <c r="UE175" s="148"/>
      <c r="UF175" s="102"/>
      <c r="UG175" s="102"/>
      <c r="UH175" s="102"/>
      <c r="UI175" s="102"/>
      <c r="UJ175" s="102"/>
      <c r="UK175" s="115">
        <f t="shared" si="1002"/>
        <v>0</v>
      </c>
      <c r="UL175" s="115">
        <f>CK175+EG175+GC175+HZ175+JV175+MD175+NZ175+PV175+RR175+TN175</f>
        <v>0</v>
      </c>
      <c r="UM175" s="115">
        <f>UL175-AF175</f>
        <v>0</v>
      </c>
      <c r="UN175" s="115">
        <f>DB175+EX175+GT175+IQ175+KO175+MU175+OQ175+QM175+SI175+UE175</f>
        <v>0</v>
      </c>
      <c r="UO175" s="115">
        <f>UN175-AW175</f>
        <v>0</v>
      </c>
      <c r="UP175" s="115"/>
      <c r="UQ175" s="115"/>
      <c r="UR175" s="115">
        <f>BU175+DQ175+FM175+HJ175+JF175+LN175+NJ175+PF175+RB175+SX175</f>
        <v>0</v>
      </c>
      <c r="US175" s="115">
        <f>UR175-P175</f>
        <v>0</v>
      </c>
      <c r="UT175" s="115"/>
      <c r="UU175" s="115"/>
      <c r="UV175" s="115"/>
      <c r="UW175" s="115"/>
      <c r="UX175" s="115"/>
      <c r="UY175" s="115"/>
      <c r="UZ175" s="115"/>
      <c r="VA175" s="115">
        <f>H175-VB175</f>
        <v>0</v>
      </c>
      <c r="VB175" s="193"/>
      <c r="VC175" s="193"/>
      <c r="VD175" s="193"/>
      <c r="VE175" s="193"/>
      <c r="VF175" s="193"/>
      <c r="VG175" s="193"/>
      <c r="VH175" s="193"/>
      <c r="VI175" s="194">
        <f t="shared" si="1077"/>
        <v>0</v>
      </c>
      <c r="VJ175" s="102"/>
      <c r="VK175" s="102"/>
      <c r="VL175" s="102"/>
      <c r="VM175" s="102"/>
      <c r="VN175" s="102"/>
      <c r="VO175" s="102"/>
      <c r="VP175" s="102"/>
      <c r="VQ175" s="144"/>
      <c r="VR175" s="102"/>
      <c r="VS175" s="102"/>
      <c r="VT175" s="102"/>
      <c r="VU175" s="138"/>
      <c r="VV175" s="102"/>
      <c r="VW175" s="102"/>
      <c r="VX175" s="102"/>
      <c r="VY175" s="102"/>
      <c r="VZ175" s="152"/>
      <c r="WA175" s="102"/>
      <c r="WB175" s="102"/>
      <c r="WC175" s="102"/>
      <c r="WD175" s="102"/>
      <c r="WE175" s="102"/>
      <c r="WF175" s="102"/>
      <c r="WG175" s="102"/>
      <c r="WH175" s="102"/>
      <c r="WI175" s="102"/>
      <c r="WJ175" s="102"/>
      <c r="WK175" s="102"/>
      <c r="WL175" s="102"/>
      <c r="WM175" s="102"/>
      <c r="WN175" s="102"/>
      <c r="WO175" s="102"/>
      <c r="WP175" s="102"/>
      <c r="WQ175" s="148"/>
      <c r="WR175" s="151"/>
      <c r="WS175" s="151"/>
      <c r="WT175" s="102"/>
      <c r="WU175" s="102"/>
      <c r="WV175" s="115">
        <f t="shared" si="526"/>
        <v>0</v>
      </c>
      <c r="WY175" s="115">
        <f>VI175-BT175-DP175-FL175-HI175-JE175-LM175-NI175-PE175-RA175-SW175</f>
        <v>0</v>
      </c>
      <c r="WZ175" s="115">
        <f>VD175-BO175-DK175-FG175-HD175-IZ175-LH175-ND175-OZ175-QV175-SR175</f>
        <v>0</v>
      </c>
    </row>
    <row r="176" spans="1:624" ht="15.75" x14ac:dyDescent="0.25">
      <c r="A176" s="471"/>
      <c r="B176" s="473" t="s">
        <v>329</v>
      </c>
      <c r="C176" s="472"/>
      <c r="D176" s="415"/>
      <c r="E176" s="415"/>
      <c r="F176" s="249"/>
      <c r="G176" s="474" t="s">
        <v>326</v>
      </c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250"/>
      <c r="AC176" s="362"/>
      <c r="AD176" s="362"/>
      <c r="AE176" s="362"/>
      <c r="AF176" s="24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62"/>
      <c r="BA176" s="362"/>
      <c r="BB176" s="239"/>
      <c r="BC176" s="239"/>
      <c r="BD176" s="238"/>
      <c r="BE176" s="361"/>
      <c r="BF176" s="241"/>
      <c r="BG176" s="362"/>
      <c r="BH176" s="362"/>
      <c r="BI176" s="362"/>
      <c r="BJ176" s="241"/>
      <c r="BK176" s="236"/>
      <c r="BL176" s="251"/>
      <c r="BM176" s="236"/>
      <c r="BN176" s="236"/>
      <c r="BO176" s="242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368"/>
      <c r="CC176" s="236"/>
      <c r="CD176" s="236"/>
      <c r="CE176" s="236"/>
      <c r="CF176" s="242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368"/>
      <c r="CT176" s="236"/>
      <c r="CU176" s="236"/>
      <c r="CV176" s="236"/>
      <c r="CW176" s="242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363"/>
      <c r="DH176" s="363"/>
      <c r="DI176" s="362"/>
      <c r="DJ176" s="362"/>
      <c r="DK176" s="362"/>
      <c r="DL176" s="362"/>
      <c r="DM176" s="362"/>
      <c r="DN176" s="362"/>
      <c r="DO176" s="362"/>
      <c r="DP176" s="362"/>
      <c r="DQ176" s="362"/>
      <c r="DR176" s="362"/>
      <c r="DS176" s="362"/>
      <c r="DT176" s="362"/>
      <c r="DU176" s="362"/>
      <c r="DV176" s="362"/>
      <c r="DW176" s="362"/>
      <c r="DX176" s="368"/>
      <c r="DY176" s="362"/>
      <c r="DZ176" s="362"/>
      <c r="EA176" s="362"/>
      <c r="EB176" s="242"/>
      <c r="EC176" s="362"/>
      <c r="ED176" s="362"/>
      <c r="EE176" s="362"/>
      <c r="EF176" s="362"/>
      <c r="EG176" s="382"/>
      <c r="EH176" s="362"/>
      <c r="EI176" s="362"/>
      <c r="EJ176" s="362"/>
      <c r="EK176" s="362"/>
      <c r="EL176" s="362"/>
      <c r="EM176" s="362"/>
      <c r="EN176" s="362"/>
      <c r="EO176" s="362"/>
      <c r="EP176" s="362"/>
      <c r="EQ176" s="362"/>
      <c r="ER176" s="362"/>
      <c r="ES176" s="362"/>
      <c r="ET176" s="362"/>
      <c r="EU176" s="362"/>
      <c r="EV176" s="362"/>
      <c r="EW176" s="362"/>
      <c r="EX176" s="372"/>
      <c r="EY176" s="362"/>
      <c r="EZ176" s="362"/>
      <c r="FA176" s="362"/>
      <c r="FB176" s="362"/>
      <c r="FC176" s="246"/>
      <c r="FD176" s="363"/>
      <c r="FE176" s="362"/>
      <c r="FF176" s="362"/>
      <c r="FG176" s="362"/>
      <c r="FH176" s="362"/>
      <c r="FI176" s="362"/>
      <c r="FJ176" s="362"/>
      <c r="FK176" s="362"/>
      <c r="FL176" s="362"/>
      <c r="FM176" s="362"/>
      <c r="FN176" s="362"/>
      <c r="FO176" s="362"/>
      <c r="FP176" s="362"/>
      <c r="FQ176" s="362"/>
      <c r="FR176" s="362"/>
      <c r="FS176" s="362"/>
      <c r="FT176" s="368"/>
      <c r="FU176" s="362"/>
      <c r="FV176" s="362"/>
      <c r="FW176" s="362"/>
      <c r="FX176" s="242"/>
      <c r="FY176" s="362"/>
      <c r="FZ176" s="362"/>
      <c r="GA176" s="362"/>
      <c r="GB176" s="362"/>
      <c r="GC176" s="382"/>
      <c r="GD176" s="362"/>
      <c r="GE176" s="362"/>
      <c r="GF176" s="362"/>
      <c r="GG176" s="362"/>
      <c r="GH176" s="362"/>
      <c r="GI176" s="362"/>
      <c r="GJ176" s="362"/>
      <c r="GK176" s="362"/>
      <c r="GL176" s="362"/>
      <c r="GM176" s="362"/>
      <c r="GN176" s="362"/>
      <c r="GO176" s="362"/>
      <c r="GP176" s="362"/>
      <c r="GQ176" s="362"/>
      <c r="GR176" s="362"/>
      <c r="GS176" s="362"/>
      <c r="GT176" s="372"/>
      <c r="GU176" s="362"/>
      <c r="GV176" s="250"/>
      <c r="GW176" s="362"/>
      <c r="GX176" s="362"/>
      <c r="GY176" s="246"/>
      <c r="GZ176" s="363"/>
      <c r="HA176" s="363"/>
      <c r="HB176" s="362"/>
      <c r="HC176" s="362"/>
      <c r="HD176" s="362"/>
      <c r="HE176" s="362"/>
      <c r="HF176" s="362"/>
      <c r="HG176" s="362"/>
      <c r="HH176" s="362"/>
      <c r="HI176" s="362"/>
      <c r="HJ176" s="362"/>
      <c r="HK176" s="362"/>
      <c r="HL176" s="362"/>
      <c r="HM176" s="362"/>
      <c r="HN176" s="362"/>
      <c r="HO176" s="362"/>
      <c r="HP176" s="362"/>
      <c r="HQ176" s="368"/>
      <c r="HR176" s="362"/>
      <c r="HS176" s="362"/>
      <c r="HT176" s="362"/>
      <c r="HU176" s="242"/>
      <c r="HV176" s="362"/>
      <c r="HW176" s="362"/>
      <c r="HX176" s="362"/>
      <c r="HY176" s="362"/>
      <c r="HZ176" s="382"/>
      <c r="IA176" s="362"/>
      <c r="IB176" s="362"/>
      <c r="IC176" s="362"/>
      <c r="ID176" s="362"/>
      <c r="IE176" s="362"/>
      <c r="IF176" s="362"/>
      <c r="IG176" s="362"/>
      <c r="IH176" s="362"/>
      <c r="II176" s="362"/>
      <c r="IJ176" s="362"/>
      <c r="IK176" s="362"/>
      <c r="IL176" s="362"/>
      <c r="IM176" s="362"/>
      <c r="IN176" s="362"/>
      <c r="IO176" s="362"/>
      <c r="IP176" s="362"/>
      <c r="IQ176" s="372"/>
      <c r="IR176" s="362"/>
      <c r="IS176" s="362"/>
      <c r="IT176" s="362"/>
      <c r="IU176" s="362"/>
      <c r="IV176" s="246"/>
      <c r="IW176" s="363"/>
      <c r="IX176" s="346">
        <v>0</v>
      </c>
      <c r="IY176" s="346"/>
      <c r="IZ176" s="346">
        <v>0</v>
      </c>
      <c r="JA176" s="254">
        <v>0</v>
      </c>
      <c r="JB176" s="254"/>
      <c r="JC176" s="254"/>
      <c r="JD176" s="254"/>
      <c r="JE176" s="247">
        <f>JA176</f>
        <v>0</v>
      </c>
      <c r="JF176" s="346"/>
      <c r="JG176" s="346"/>
      <c r="JH176" s="346"/>
      <c r="JI176" s="346">
        <v>0</v>
      </c>
      <c r="JJ176" s="346"/>
      <c r="JK176" s="346">
        <v>0</v>
      </c>
      <c r="JL176" s="346"/>
      <c r="JM176" s="373">
        <v>0</v>
      </c>
      <c r="JN176" s="346"/>
      <c r="JO176" s="346"/>
      <c r="JP176" s="346"/>
      <c r="JQ176" s="347"/>
      <c r="JR176" s="346"/>
      <c r="JS176" s="346"/>
      <c r="JT176" s="346"/>
      <c r="JU176" s="346"/>
      <c r="JV176" s="478">
        <f>JM176</f>
        <v>0</v>
      </c>
      <c r="JW176" s="563"/>
      <c r="JX176" s="592"/>
      <c r="JY176" s="593"/>
      <c r="JZ176" s="576"/>
      <c r="KA176" s="346"/>
      <c r="KB176" s="346"/>
      <c r="KC176" s="346"/>
      <c r="KD176" s="346">
        <v>0</v>
      </c>
      <c r="KE176" s="346"/>
      <c r="KF176" s="347">
        <f>KD176</f>
        <v>0</v>
      </c>
      <c r="KG176" s="346"/>
      <c r="KH176" s="346"/>
      <c r="KI176" s="346"/>
      <c r="KJ176" s="346"/>
      <c r="KK176" s="346"/>
      <c r="KL176" s="346"/>
      <c r="KM176" s="346"/>
      <c r="KN176" s="346"/>
      <c r="KO176" s="479">
        <f>KF176</f>
        <v>0</v>
      </c>
      <c r="KP176" s="346"/>
      <c r="KQ176" s="254">
        <f>KQ160</f>
        <v>0</v>
      </c>
      <c r="KR176" s="346"/>
      <c r="KS176" s="380"/>
      <c r="KT176" s="211"/>
      <c r="KU176" s="211"/>
      <c r="KV176" s="211"/>
      <c r="KW176" s="211"/>
      <c r="KX176" s="211"/>
      <c r="KY176" s="211"/>
      <c r="KZ176" s="211"/>
      <c r="LA176" s="211"/>
      <c r="LB176" s="211"/>
      <c r="LC176" s="211"/>
      <c r="LD176" s="211"/>
      <c r="LF176" s="102"/>
      <c r="LG176" s="102"/>
      <c r="LH176" s="102"/>
      <c r="LI176" s="102"/>
      <c r="LJ176" s="102"/>
      <c r="LK176" s="102"/>
      <c r="LL176" s="102"/>
      <c r="LM176" s="102"/>
      <c r="LN176" s="102"/>
      <c r="LO176" s="102"/>
      <c r="LP176" s="102"/>
      <c r="LQ176" s="102"/>
      <c r="LR176" s="102"/>
      <c r="LS176" s="102"/>
      <c r="LT176" s="102"/>
      <c r="LU176" s="144"/>
      <c r="LV176" s="102"/>
      <c r="LW176" s="102"/>
      <c r="LX176" s="102"/>
      <c r="LY176" s="138"/>
      <c r="LZ176" s="102"/>
      <c r="MA176" s="102"/>
      <c r="MB176" s="102"/>
      <c r="MC176" s="102"/>
      <c r="MD176" s="152"/>
      <c r="ME176" s="102"/>
      <c r="MF176" s="102"/>
      <c r="MG176" s="102"/>
      <c r="MH176" s="102"/>
      <c r="MI176" s="102"/>
      <c r="MJ176" s="102"/>
      <c r="MK176" s="102"/>
      <c r="ML176" s="144"/>
      <c r="MM176" s="102"/>
      <c r="MN176" s="102"/>
      <c r="MO176" s="102"/>
      <c r="MP176" s="138"/>
      <c r="MQ176" s="102"/>
      <c r="MR176" s="102"/>
      <c r="MS176" s="102"/>
      <c r="MT176" s="102"/>
      <c r="MU176" s="152"/>
      <c r="MV176" s="102"/>
      <c r="MW176" s="102"/>
      <c r="MX176" s="102"/>
      <c r="MY176" s="102"/>
      <c r="MZ176" s="115"/>
      <c r="NB176" s="102"/>
      <c r="NC176" s="102"/>
      <c r="ND176" s="102"/>
      <c r="NE176" s="102"/>
      <c r="NF176" s="102"/>
      <c r="NG176" s="102"/>
      <c r="NH176" s="102"/>
      <c r="NI176" s="102"/>
      <c r="NJ176" s="102"/>
      <c r="NK176" s="102"/>
      <c r="NL176" s="102"/>
      <c r="NM176" s="102"/>
      <c r="NN176" s="102"/>
      <c r="NO176" s="102"/>
      <c r="NP176" s="102"/>
      <c r="NQ176" s="144"/>
      <c r="NR176" s="102"/>
      <c r="NS176" s="102"/>
      <c r="NT176" s="102"/>
      <c r="NU176" s="138"/>
      <c r="NV176" s="102"/>
      <c r="NW176" s="102"/>
      <c r="NX176" s="102"/>
      <c r="NY176" s="102"/>
      <c r="NZ176" s="152"/>
      <c r="OA176" s="102"/>
      <c r="OB176" s="102"/>
      <c r="OC176" s="102"/>
      <c r="OD176" s="102"/>
      <c r="OE176" s="102"/>
      <c r="OF176" s="102"/>
      <c r="OG176" s="102"/>
      <c r="OH176" s="102"/>
      <c r="OI176" s="102"/>
      <c r="OJ176" s="102"/>
      <c r="OK176" s="102"/>
      <c r="OL176" s="102"/>
      <c r="OM176" s="102"/>
      <c r="ON176" s="102"/>
      <c r="OO176" s="102"/>
      <c r="OP176" s="102"/>
      <c r="OQ176" s="148"/>
      <c r="OR176" s="102"/>
      <c r="OS176" s="102"/>
      <c r="OT176" s="102"/>
      <c r="OU176" s="102"/>
      <c r="OV176" s="115"/>
      <c r="OX176" s="102"/>
      <c r="OY176" s="102"/>
      <c r="OZ176" s="102"/>
      <c r="PA176" s="102"/>
      <c r="PB176" s="102"/>
      <c r="PC176" s="102"/>
      <c r="PD176" s="102"/>
      <c r="PE176" s="194"/>
      <c r="PF176" s="102"/>
      <c r="PG176" s="102"/>
      <c r="PH176" s="102"/>
      <c r="PI176" s="102"/>
      <c r="PJ176" s="102"/>
      <c r="PK176" s="102"/>
      <c r="PL176" s="102"/>
      <c r="PM176" s="144"/>
      <c r="PN176" s="102"/>
      <c r="PO176" s="102"/>
      <c r="PP176" s="102"/>
      <c r="PQ176" s="138"/>
      <c r="PR176" s="102"/>
      <c r="PS176" s="102"/>
      <c r="PT176" s="102"/>
      <c r="PU176" s="133"/>
      <c r="PV176" s="121"/>
      <c r="PW176" s="102"/>
      <c r="PX176" s="102"/>
      <c r="PY176" s="102"/>
      <c r="PZ176" s="102"/>
      <c r="QA176" s="102"/>
      <c r="QB176" s="102"/>
      <c r="QC176" s="102"/>
      <c r="QD176" s="102"/>
      <c r="QE176" s="102"/>
      <c r="QF176" s="102"/>
      <c r="QG176" s="102"/>
      <c r="QH176" s="102"/>
      <c r="QI176" s="102"/>
      <c r="QJ176" s="102"/>
      <c r="QK176" s="102"/>
      <c r="QL176" s="133"/>
      <c r="QM176" s="122"/>
      <c r="QN176" s="102"/>
      <c r="QO176" s="102"/>
      <c r="QP176" s="102"/>
      <c r="QQ176" s="102"/>
      <c r="QR176" s="115"/>
      <c r="QT176" s="102"/>
      <c r="QU176" s="102"/>
      <c r="QV176" s="102"/>
      <c r="QW176" s="102"/>
      <c r="QX176" s="102"/>
      <c r="QY176" s="102"/>
      <c r="QZ176" s="102"/>
      <c r="RA176" s="102"/>
      <c r="RB176" s="102"/>
      <c r="RC176" s="102"/>
      <c r="RD176" s="102"/>
      <c r="RE176" s="102"/>
      <c r="RF176" s="102"/>
      <c r="RG176" s="102"/>
      <c r="RH176" s="102"/>
      <c r="RI176" s="144"/>
      <c r="RJ176" s="102"/>
      <c r="RK176" s="102"/>
      <c r="RL176" s="102"/>
      <c r="RM176" s="138"/>
      <c r="RN176" s="102"/>
      <c r="RO176" s="102"/>
      <c r="RP176" s="102"/>
      <c r="RQ176" s="102"/>
      <c r="RR176" s="152"/>
      <c r="RS176" s="102"/>
      <c r="RT176" s="102"/>
      <c r="RU176" s="102"/>
      <c r="RV176" s="102"/>
      <c r="RW176" s="102"/>
      <c r="RX176" s="102"/>
      <c r="RY176" s="102"/>
      <c r="RZ176" s="102"/>
      <c r="SA176" s="102"/>
      <c r="SB176" s="102"/>
      <c r="SC176" s="102"/>
      <c r="SD176" s="102"/>
      <c r="SE176" s="102"/>
      <c r="SF176" s="102"/>
      <c r="SG176" s="102"/>
      <c r="SH176" s="102"/>
      <c r="SI176" s="148"/>
      <c r="SJ176" s="102"/>
      <c r="SK176" s="102"/>
      <c r="SL176" s="102"/>
      <c r="SM176" s="102"/>
      <c r="SN176" s="115"/>
      <c r="SP176" s="102"/>
      <c r="SQ176" s="102"/>
      <c r="SR176" s="102"/>
      <c r="SS176" s="102"/>
      <c r="ST176" s="102"/>
      <c r="SU176" s="102"/>
      <c r="SV176" s="102"/>
      <c r="SW176" s="102"/>
      <c r="SX176" s="102"/>
      <c r="SY176" s="102"/>
      <c r="SZ176" s="102"/>
      <c r="TA176" s="102"/>
      <c r="TB176" s="102"/>
      <c r="TC176" s="102"/>
      <c r="TD176" s="102"/>
      <c r="TE176" s="144"/>
      <c r="TF176" s="102"/>
      <c r="TG176" s="102"/>
      <c r="TH176" s="102"/>
      <c r="TI176" s="138"/>
      <c r="TJ176" s="102"/>
      <c r="TK176" s="102"/>
      <c r="TL176" s="102"/>
      <c r="TM176" s="193"/>
      <c r="TN176" s="121"/>
      <c r="TO176" s="102"/>
      <c r="TP176" s="102"/>
      <c r="TQ176" s="102"/>
      <c r="TR176" s="102"/>
      <c r="TS176" s="102"/>
      <c r="TT176" s="102"/>
      <c r="TU176" s="102"/>
      <c r="TV176" s="102"/>
      <c r="TW176" s="102"/>
      <c r="TX176" s="102"/>
      <c r="TY176" s="102"/>
      <c r="TZ176" s="102"/>
      <c r="UA176" s="102"/>
      <c r="UB176" s="102"/>
      <c r="UC176" s="102"/>
      <c r="UD176" s="102"/>
      <c r="UE176" s="148"/>
      <c r="UF176" s="102"/>
      <c r="UG176" s="102"/>
      <c r="UH176" s="102"/>
      <c r="UI176" s="102"/>
      <c r="UJ176" s="102"/>
      <c r="UK176" s="115"/>
      <c r="UL176" s="115"/>
      <c r="UM176" s="115"/>
      <c r="UN176" s="115"/>
      <c r="UO176" s="115"/>
      <c r="UP176" s="115"/>
      <c r="UQ176" s="115"/>
      <c r="UR176" s="115"/>
      <c r="US176" s="115"/>
      <c r="UT176" s="115"/>
      <c r="UU176" s="115"/>
      <c r="UV176" s="115"/>
      <c r="UW176" s="115"/>
      <c r="UX176" s="115"/>
      <c r="UY176" s="115"/>
      <c r="UZ176" s="115"/>
      <c r="VA176" s="115"/>
      <c r="VB176" s="193"/>
      <c r="VC176" s="193"/>
      <c r="VD176" s="193"/>
      <c r="VE176" s="193"/>
      <c r="VF176" s="193"/>
      <c r="VG176" s="193"/>
      <c r="VH176" s="193"/>
      <c r="VI176" s="194"/>
      <c r="VJ176" s="102"/>
      <c r="VK176" s="102"/>
      <c r="VL176" s="102"/>
      <c r="VM176" s="102"/>
      <c r="VN176" s="102"/>
      <c r="VO176" s="102"/>
      <c r="VP176" s="102"/>
      <c r="VQ176" s="144"/>
      <c r="VR176" s="102"/>
      <c r="VS176" s="102"/>
      <c r="VT176" s="102"/>
      <c r="VU176" s="138"/>
      <c r="VV176" s="102"/>
      <c r="VW176" s="102"/>
      <c r="VX176" s="102"/>
      <c r="VY176" s="102"/>
      <c r="VZ176" s="152"/>
      <c r="WA176" s="102"/>
      <c r="WB176" s="102"/>
      <c r="WC176" s="102"/>
      <c r="WD176" s="102"/>
      <c r="WE176" s="102"/>
      <c r="WF176" s="102"/>
      <c r="WG176" s="102"/>
      <c r="WH176" s="102"/>
      <c r="WI176" s="102"/>
      <c r="WJ176" s="102"/>
      <c r="WK176" s="102"/>
      <c r="WL176" s="102"/>
      <c r="WM176" s="102"/>
      <c r="WN176" s="102"/>
      <c r="WO176" s="102"/>
      <c r="WP176" s="102"/>
      <c r="WQ176" s="148"/>
      <c r="WR176" s="151"/>
      <c r="WS176" s="151"/>
      <c r="WT176" s="102"/>
      <c r="WU176" s="102"/>
      <c r="WV176" s="115"/>
      <c r="WY176" s="115"/>
      <c r="WZ176" s="115"/>
    </row>
    <row r="177" spans="1:624" ht="18.75" thickBot="1" x14ac:dyDescent="0.3">
      <c r="A177" s="456" t="s">
        <v>252</v>
      </c>
      <c r="B177" s="457"/>
      <c r="C177" s="457"/>
      <c r="D177" s="424"/>
      <c r="E177" s="424"/>
      <c r="F177" s="385"/>
      <c r="G177" s="386"/>
      <c r="H177" s="387">
        <f>H16+H141+H158+H155</f>
        <v>140285444.13999999</v>
      </c>
      <c r="I177" s="387">
        <f>I16+I141+I158+I155</f>
        <v>29722877.75</v>
      </c>
      <c r="J177" s="387">
        <f>J16+J141+J158+J155</f>
        <v>170008321.88999999</v>
      </c>
      <c r="K177" s="387">
        <f>SUM(K17,K43,K120,K128,K141,K155,K158)</f>
        <v>170008321.88999999</v>
      </c>
      <c r="L177" s="387">
        <f>SUM(L17,L43,L120,L128,L141,L155,L158)</f>
        <v>0</v>
      </c>
      <c r="M177" s="387">
        <f>SUM(M17,M43,M120,M128,M141,M155,M158)</f>
        <v>0</v>
      </c>
      <c r="N177" s="387">
        <f>SUM(N17,N43,N120,N128,N141,N155,N158)</f>
        <v>0</v>
      </c>
      <c r="O177" s="387">
        <f>SUM(K177-L177-M177+N177)</f>
        <v>170008321.88999999</v>
      </c>
      <c r="P177" s="387">
        <f t="shared" ref="P177:BA177" si="1169">P16+P141+P158+P155</f>
        <v>4815539.879999999</v>
      </c>
      <c r="Q177" s="387">
        <f t="shared" si="1169"/>
        <v>5651352.3600000003</v>
      </c>
      <c r="R177" s="387">
        <f t="shared" si="1169"/>
        <v>414751.68000000005</v>
      </c>
      <c r="S177" s="387">
        <f t="shared" si="1169"/>
        <v>10881643.92</v>
      </c>
      <c r="T177" s="387">
        <f t="shared" si="1169"/>
        <v>310200.36</v>
      </c>
      <c r="U177" s="387">
        <f t="shared" si="1169"/>
        <v>606858.73</v>
      </c>
      <c r="V177" s="387">
        <f t="shared" si="1169"/>
        <v>315037.12</v>
      </c>
      <c r="W177" s="387">
        <f t="shared" si="1169"/>
        <v>1232096.21</v>
      </c>
      <c r="X177" s="387">
        <f t="shared" si="1169"/>
        <v>2101592.54</v>
      </c>
      <c r="Y177" s="387">
        <f t="shared" si="1169"/>
        <v>3655062.6399999997</v>
      </c>
      <c r="Z177" s="387">
        <f t="shared" si="1169"/>
        <v>271409.16000000003</v>
      </c>
      <c r="AA177" s="387">
        <f t="shared" si="1169"/>
        <v>6028064.3399999999</v>
      </c>
      <c r="AB177" s="387">
        <f t="shared" si="1169"/>
        <v>0</v>
      </c>
      <c r="AC177" s="387">
        <f t="shared" si="1169"/>
        <v>0</v>
      </c>
      <c r="AD177" s="387">
        <f t="shared" si="1169"/>
        <v>0</v>
      </c>
      <c r="AE177" s="387">
        <f t="shared" si="1169"/>
        <v>0</v>
      </c>
      <c r="AF177" s="387">
        <f t="shared" si="1169"/>
        <v>18141804.470000003</v>
      </c>
      <c r="AG177" s="387">
        <f t="shared" si="1169"/>
        <v>3425767.38</v>
      </c>
      <c r="AH177" s="387">
        <f t="shared" si="1169"/>
        <v>4834194.5500000007</v>
      </c>
      <c r="AI177" s="387">
        <f t="shared" si="1169"/>
        <v>414751.68000000005</v>
      </c>
      <c r="AJ177" s="387">
        <f t="shared" si="1169"/>
        <v>8674713.6100000013</v>
      </c>
      <c r="AK177" s="387">
        <f t="shared" si="1169"/>
        <v>310200.36</v>
      </c>
      <c r="AL177" s="387">
        <f t="shared" si="1169"/>
        <v>606858.73</v>
      </c>
      <c r="AM177" s="387">
        <f t="shared" si="1169"/>
        <v>315037.12</v>
      </c>
      <c r="AN177" s="387">
        <f t="shared" si="1169"/>
        <v>1232096.21</v>
      </c>
      <c r="AO177" s="387">
        <f t="shared" si="1169"/>
        <v>371492.54</v>
      </c>
      <c r="AP177" s="387">
        <f t="shared" si="1169"/>
        <v>377314.64</v>
      </c>
      <c r="AQ177" s="387">
        <f t="shared" si="1169"/>
        <v>1231257.1599999999</v>
      </c>
      <c r="AR177" s="387">
        <f t="shared" si="1169"/>
        <v>1980064.3399999999</v>
      </c>
      <c r="AS177" s="387">
        <f t="shared" si="1169"/>
        <v>0</v>
      </c>
      <c r="AT177" s="387">
        <f t="shared" si="1169"/>
        <v>0</v>
      </c>
      <c r="AU177" s="387">
        <f t="shared" si="1169"/>
        <v>0</v>
      </c>
      <c r="AV177" s="387">
        <f t="shared" si="1169"/>
        <v>0</v>
      </c>
      <c r="AW177" s="387">
        <f t="shared" si="1169"/>
        <v>11886874.16</v>
      </c>
      <c r="AX177" s="387">
        <f t="shared" si="1169"/>
        <v>0</v>
      </c>
      <c r="AY177" s="387">
        <f t="shared" si="1169"/>
        <v>151866517.41999999</v>
      </c>
      <c r="AZ177" s="387">
        <f t="shared" si="1169"/>
        <v>0</v>
      </c>
      <c r="BA177" s="387">
        <f t="shared" si="1169"/>
        <v>0</v>
      </c>
      <c r="BB177" s="239">
        <f>CK177+EG177+GC177+HZ177+JV177+MD177+NZ177+PV177+RR177+TN177</f>
        <v>18521819.350000001</v>
      </c>
      <c r="BC177" s="239">
        <f t="shared" si="903"/>
        <v>380014.87999999896</v>
      </c>
      <c r="BD177" s="238">
        <f>AZ177-DE177-FA177-GW177-IT177-KR177-MX177-OT177-QP177-SL177-UH177</f>
        <v>-15040.799999999996</v>
      </c>
      <c r="BE177" s="361"/>
      <c r="BF177" s="241">
        <f t="shared" si="898"/>
        <v>-6126385.4399999976</v>
      </c>
      <c r="BG177" s="387">
        <f>SUM(BG17,BG43,BG120,BG128,BG141,BG155,BG158)</f>
        <v>163881936.44999999</v>
      </c>
      <c r="BH177" s="238">
        <f>SUM(BH16:BH175)</f>
        <v>8761424.4199999999</v>
      </c>
      <c r="BI177" s="238">
        <f>SUM(BI16:BI175)</f>
        <v>-929500</v>
      </c>
      <c r="BJ177" s="238">
        <f>SUM(BJ16:BJ175)</f>
        <v>21668012.030000001</v>
      </c>
      <c r="BK177" s="387">
        <f>SUM(BK17,BK43,BK120,BK128,BK141,BK155,BK158)</f>
        <v>134382000</v>
      </c>
      <c r="BL177" s="251">
        <f>DI177+FE177+HB177+IX177+LF177+NB177+OX177+QT177+SP177</f>
        <v>18774902.730000004</v>
      </c>
      <c r="BM177" s="387">
        <f>SUM(BM17,BM43,BM120,BM128,BM141,BM155,BM158)</f>
        <v>129093512.42</v>
      </c>
      <c r="BN177" s="387">
        <f>SUM(BN17,BN43,BN120,BN128,BN141,BN155,BN158)</f>
        <v>293536.12</v>
      </c>
      <c r="BO177" s="387">
        <f>SUM(BM177:BN177)</f>
        <v>129387048.54000001</v>
      </c>
      <c r="BP177" s="387">
        <f>SUM(BP17,BP43,BP120,BP128,BP141,BP155,BP158)</f>
        <v>129387048.53999999</v>
      </c>
      <c r="BQ177" s="387">
        <f>SUM(BQ17,BQ43,BQ120,BQ128,BQ141,BQ155,BQ158)</f>
        <v>0</v>
      </c>
      <c r="BR177" s="387">
        <f>SUM(BR17,BR43,BR120,BR128,BR141,BR155,BR158)</f>
        <v>0</v>
      </c>
      <c r="BS177" s="387">
        <f>SUM(BS17,BS43,BS120,BS128,BS141,BS155,BS158)</f>
        <v>0</v>
      </c>
      <c r="BT177" s="387">
        <f>SUM(BP177-BQ177-BR177+BS177)</f>
        <v>129387048.53999999</v>
      </c>
      <c r="BU177" s="387">
        <f>BU16+BU141+BU158+BU155</f>
        <v>986389.07</v>
      </c>
      <c r="BV177" s="387">
        <f>BV16+BV141+BV155+BV158</f>
        <v>1059806.74</v>
      </c>
      <c r="BW177" s="387">
        <f>BW16+BW141+BW155+BW158</f>
        <v>0</v>
      </c>
      <c r="BX177" s="387">
        <f>SUM(BU177:BW177)</f>
        <v>2046195.81</v>
      </c>
      <c r="BY177" s="387">
        <f>BY16+BY141+BY155+BY158</f>
        <v>0</v>
      </c>
      <c r="BZ177" s="387">
        <f>BZ16+BZ141+BZ155+BZ158</f>
        <v>0</v>
      </c>
      <c r="CA177" s="387">
        <f>CA16+CA141+CA155+CA158</f>
        <v>0</v>
      </c>
      <c r="CB177" s="387">
        <f>SUM(BY177:CA177)</f>
        <v>0</v>
      </c>
      <c r="CC177" s="387">
        <f>CC16+CC141+CC155+CC158</f>
        <v>0</v>
      </c>
      <c r="CD177" s="387">
        <f>CD16+CD141+CD155+CD158</f>
        <v>0</v>
      </c>
      <c r="CE177" s="387">
        <f>CE16+CE141+CE155+CE158</f>
        <v>0</v>
      </c>
      <c r="CF177" s="387">
        <f>CF16+CF141+CF155+CF158</f>
        <v>0</v>
      </c>
      <c r="CG177" s="387">
        <f>SUM(CG17,CG43,CG120,CG128,CG141,CG155,CG158)</f>
        <v>0</v>
      </c>
      <c r="CH177" s="387">
        <f>SUM(CH17,CH43,CH120,CH128,CH141,CH155,CH158)</f>
        <v>0</v>
      </c>
      <c r="CI177" s="387">
        <f>SUM(CI17,CI43,CI120,CI128,CI141,CI155,CI158)</f>
        <v>0</v>
      </c>
      <c r="CJ177" s="387">
        <f>SUM(CG177:CI177)</f>
        <v>0</v>
      </c>
      <c r="CK177" s="387">
        <f>SUM(CK17,CK43,CK120,CK128,CK141,CK155,CK158)</f>
        <v>2046195.81</v>
      </c>
      <c r="CL177" s="387">
        <f>CL16+CL141+CL155+CL158</f>
        <v>986389.07</v>
      </c>
      <c r="CM177" s="387">
        <f>CM16+CM141+CM155+CM158</f>
        <v>967479.32</v>
      </c>
      <c r="CN177" s="387">
        <f>CN16+CN141+CN155+CN158</f>
        <v>0</v>
      </c>
      <c r="CO177" s="387">
        <f>SUM(CL177:CN177)</f>
        <v>1953868.39</v>
      </c>
      <c r="CP177" s="387">
        <f>CP16+CP141+CP155+CP158</f>
        <v>0</v>
      </c>
      <c r="CQ177" s="387">
        <f>CQ16+CQ141+CQ155+CQ158</f>
        <v>0</v>
      </c>
      <c r="CR177" s="387">
        <f>CR16+CR141+CR155+CR158</f>
        <v>0</v>
      </c>
      <c r="CS177" s="387">
        <f>SUM(CP177:CR177)</f>
        <v>0</v>
      </c>
      <c r="CT177" s="387">
        <f>CT16+CT141+CT155+CT158</f>
        <v>0</v>
      </c>
      <c r="CU177" s="387">
        <f>CU16+CU141+CU155+CU158</f>
        <v>0</v>
      </c>
      <c r="CV177" s="387">
        <f>CV16+CV141+CV155+CV158</f>
        <v>0</v>
      </c>
      <c r="CW177" s="387">
        <f>SUM(CT177:CV177)</f>
        <v>0</v>
      </c>
      <c r="CX177" s="387">
        <f>SUM(CX17,CX43,CX120,CX128,CX141,CX155,CX158)</f>
        <v>0</v>
      </c>
      <c r="CY177" s="387">
        <f>SUM(CY17,CY43,CY120,CY128,CY141,CY155,CY158)</f>
        <v>0</v>
      </c>
      <c r="CZ177" s="387">
        <f>SUM(CZ17,CZ43,CZ120,CZ128,CZ141,CZ155,CZ158)</f>
        <v>0</v>
      </c>
      <c r="DA177" s="387">
        <f>SUM(CX177:CZ177)</f>
        <v>0</v>
      </c>
      <c r="DB177" s="387">
        <f>DB16+DB141+DB155+DB158</f>
        <v>1953868.39</v>
      </c>
      <c r="DC177" s="387">
        <f>BO177-BT177</f>
        <v>0</v>
      </c>
      <c r="DD177" s="387">
        <f>BT177-CK177</f>
        <v>127340852.72999999</v>
      </c>
      <c r="DE177" s="387">
        <f>DE16+DE141+DE155+DE158</f>
        <v>0</v>
      </c>
      <c r="DF177" s="387">
        <f>DF16+DF141+DF155+DF158</f>
        <v>0</v>
      </c>
      <c r="DG177" s="363"/>
      <c r="DH177" s="363"/>
      <c r="DI177" s="388">
        <f t="shared" ref="DI177:DP177" si="1170">SUM(DI17,DI43,DI141,DI155,DI158)</f>
        <v>304537.71999999997</v>
      </c>
      <c r="DJ177" s="388">
        <f t="shared" si="1170"/>
        <v>9710195.4199999999</v>
      </c>
      <c r="DK177" s="388">
        <f t="shared" si="1170"/>
        <v>10014733.140000001</v>
      </c>
      <c r="DL177" s="388">
        <f t="shared" si="1170"/>
        <v>10014733.140000001</v>
      </c>
      <c r="DM177" s="388">
        <f t="shared" si="1170"/>
        <v>0</v>
      </c>
      <c r="DN177" s="388">
        <f t="shared" si="1170"/>
        <v>0</v>
      </c>
      <c r="DO177" s="388">
        <f t="shared" si="1170"/>
        <v>0</v>
      </c>
      <c r="DP177" s="388">
        <f t="shared" si="1170"/>
        <v>10014733.140000001</v>
      </c>
      <c r="DQ177" s="388">
        <f t="shared" ref="DQ177:FB177" si="1171">DQ16+DQ141+DQ158+DQ155</f>
        <v>510644.47</v>
      </c>
      <c r="DR177" s="388">
        <f t="shared" si="1171"/>
        <v>1014054.27</v>
      </c>
      <c r="DS177" s="388">
        <f t="shared" si="1171"/>
        <v>0</v>
      </c>
      <c r="DT177" s="388">
        <f t="shared" si="1171"/>
        <v>1524698.74</v>
      </c>
      <c r="DU177" s="388">
        <f t="shared" si="1171"/>
        <v>0</v>
      </c>
      <c r="DV177" s="388">
        <f t="shared" si="1171"/>
        <v>0</v>
      </c>
      <c r="DW177" s="388">
        <f t="shared" si="1171"/>
        <v>0</v>
      </c>
      <c r="DX177" s="388">
        <f t="shared" si="1171"/>
        <v>0</v>
      </c>
      <c r="DY177" s="388">
        <f t="shared" si="1171"/>
        <v>0</v>
      </c>
      <c r="DZ177" s="388">
        <f t="shared" si="1171"/>
        <v>0</v>
      </c>
      <c r="EA177" s="388">
        <f t="shared" si="1171"/>
        <v>0</v>
      </c>
      <c r="EB177" s="388">
        <f t="shared" si="1171"/>
        <v>0</v>
      </c>
      <c r="EC177" s="388">
        <f t="shared" si="1171"/>
        <v>0</v>
      </c>
      <c r="ED177" s="388">
        <f t="shared" si="1171"/>
        <v>0</v>
      </c>
      <c r="EE177" s="388">
        <f t="shared" si="1171"/>
        <v>0</v>
      </c>
      <c r="EF177" s="388">
        <f t="shared" si="1171"/>
        <v>0</v>
      </c>
      <c r="EG177" s="388">
        <f t="shared" si="1171"/>
        <v>1524698.74</v>
      </c>
      <c r="EH177" s="388">
        <f t="shared" si="1171"/>
        <v>510644.47</v>
      </c>
      <c r="EI177" s="388">
        <f t="shared" si="1171"/>
        <v>1014054.27</v>
      </c>
      <c r="EJ177" s="388">
        <f t="shared" si="1171"/>
        <v>0</v>
      </c>
      <c r="EK177" s="388">
        <f t="shared" si="1171"/>
        <v>1524698.74</v>
      </c>
      <c r="EL177" s="388">
        <f t="shared" si="1171"/>
        <v>0</v>
      </c>
      <c r="EM177" s="388">
        <f t="shared" si="1171"/>
        <v>0</v>
      </c>
      <c r="EN177" s="388">
        <f t="shared" si="1171"/>
        <v>0</v>
      </c>
      <c r="EO177" s="388">
        <f t="shared" si="1171"/>
        <v>0</v>
      </c>
      <c r="EP177" s="388">
        <f t="shared" si="1171"/>
        <v>0</v>
      </c>
      <c r="EQ177" s="388">
        <f t="shared" si="1171"/>
        <v>0</v>
      </c>
      <c r="ER177" s="388">
        <f t="shared" si="1171"/>
        <v>0</v>
      </c>
      <c r="ES177" s="388">
        <f t="shared" si="1171"/>
        <v>0</v>
      </c>
      <c r="ET177" s="388">
        <f t="shared" si="1171"/>
        <v>0</v>
      </c>
      <c r="EU177" s="388">
        <f t="shared" si="1171"/>
        <v>0</v>
      </c>
      <c r="EV177" s="388">
        <f t="shared" si="1171"/>
        <v>0</v>
      </c>
      <c r="EW177" s="388">
        <f t="shared" si="1171"/>
        <v>0</v>
      </c>
      <c r="EX177" s="388">
        <f t="shared" si="1171"/>
        <v>1524698.74</v>
      </c>
      <c r="EY177" s="388">
        <f t="shared" si="1171"/>
        <v>0</v>
      </c>
      <c r="EZ177" s="388">
        <f t="shared" si="1171"/>
        <v>8490034.3999999985</v>
      </c>
      <c r="FA177" s="388">
        <f t="shared" si="1171"/>
        <v>0</v>
      </c>
      <c r="FB177" s="388">
        <f t="shared" si="1171"/>
        <v>0</v>
      </c>
      <c r="FC177" s="388">
        <f>FC16+FC141+FC158+FC155+FC43</f>
        <v>0</v>
      </c>
      <c r="FD177" s="388">
        <f t="shared" ref="FD177:GI177" si="1172">FD16+FD141+FD158+FD155</f>
        <v>0</v>
      </c>
      <c r="FE177" s="387">
        <f t="shared" si="1172"/>
        <v>255097.2</v>
      </c>
      <c r="FF177" s="387">
        <f t="shared" si="1172"/>
        <v>1387800</v>
      </c>
      <c r="FG177" s="387">
        <f t="shared" si="1172"/>
        <v>1642897.2</v>
      </c>
      <c r="FH177" s="387">
        <f t="shared" si="1172"/>
        <v>1642897.2</v>
      </c>
      <c r="FI177" s="387">
        <f t="shared" si="1172"/>
        <v>0</v>
      </c>
      <c r="FJ177" s="387">
        <f t="shared" si="1172"/>
        <v>0</v>
      </c>
      <c r="FK177" s="387">
        <f t="shared" si="1172"/>
        <v>0</v>
      </c>
      <c r="FL177" s="387">
        <f t="shared" si="1172"/>
        <v>1642897.2</v>
      </c>
      <c r="FM177" s="388">
        <f t="shared" si="1172"/>
        <v>1606441.65</v>
      </c>
      <c r="FN177" s="388">
        <f t="shared" si="1172"/>
        <v>249122.2</v>
      </c>
      <c r="FO177" s="388">
        <f t="shared" si="1172"/>
        <v>0</v>
      </c>
      <c r="FP177" s="388">
        <f t="shared" si="1172"/>
        <v>1855563.8499999999</v>
      </c>
      <c r="FQ177" s="388">
        <f t="shared" si="1172"/>
        <v>0</v>
      </c>
      <c r="FR177" s="388">
        <f t="shared" si="1172"/>
        <v>0</v>
      </c>
      <c r="FS177" s="388">
        <f t="shared" si="1172"/>
        <v>0</v>
      </c>
      <c r="FT177" s="388">
        <f t="shared" si="1172"/>
        <v>0</v>
      </c>
      <c r="FU177" s="388">
        <f t="shared" si="1172"/>
        <v>0</v>
      </c>
      <c r="FV177" s="388">
        <f t="shared" si="1172"/>
        <v>0</v>
      </c>
      <c r="FW177" s="388">
        <f t="shared" si="1172"/>
        <v>0</v>
      </c>
      <c r="FX177" s="388">
        <f t="shared" si="1172"/>
        <v>0</v>
      </c>
      <c r="FY177" s="388">
        <f t="shared" si="1172"/>
        <v>0</v>
      </c>
      <c r="FZ177" s="388">
        <f t="shared" si="1172"/>
        <v>0</v>
      </c>
      <c r="GA177" s="388">
        <f t="shared" si="1172"/>
        <v>0</v>
      </c>
      <c r="GB177" s="388">
        <f t="shared" si="1172"/>
        <v>0</v>
      </c>
      <c r="GC177" s="388">
        <f t="shared" si="1172"/>
        <v>1855563.8499999999</v>
      </c>
      <c r="GD177" s="388">
        <f t="shared" si="1172"/>
        <v>218641.65000000002</v>
      </c>
      <c r="GE177" s="388">
        <f t="shared" si="1172"/>
        <v>1054822.2</v>
      </c>
      <c r="GF177" s="388">
        <f t="shared" si="1172"/>
        <v>0</v>
      </c>
      <c r="GG177" s="388">
        <f t="shared" si="1172"/>
        <v>1273463.8499999999</v>
      </c>
      <c r="GH177" s="388">
        <f t="shared" si="1172"/>
        <v>0</v>
      </c>
      <c r="GI177" s="388">
        <f t="shared" si="1172"/>
        <v>0</v>
      </c>
      <c r="GJ177" s="388">
        <f t="shared" ref="GJ177:HO177" si="1173">GJ16+GJ141+GJ158+GJ155</f>
        <v>0</v>
      </c>
      <c r="GK177" s="388">
        <f t="shared" si="1173"/>
        <v>0</v>
      </c>
      <c r="GL177" s="388">
        <f t="shared" si="1173"/>
        <v>0</v>
      </c>
      <c r="GM177" s="388">
        <f t="shared" si="1173"/>
        <v>0</v>
      </c>
      <c r="GN177" s="388">
        <f t="shared" si="1173"/>
        <v>0</v>
      </c>
      <c r="GO177" s="388">
        <f t="shared" si="1173"/>
        <v>0</v>
      </c>
      <c r="GP177" s="388">
        <f t="shared" si="1173"/>
        <v>0</v>
      </c>
      <c r="GQ177" s="388">
        <f t="shared" si="1173"/>
        <v>0</v>
      </c>
      <c r="GR177" s="388">
        <f t="shared" si="1173"/>
        <v>0</v>
      </c>
      <c r="GS177" s="388">
        <f t="shared" si="1173"/>
        <v>0</v>
      </c>
      <c r="GT177" s="388">
        <f t="shared" si="1173"/>
        <v>1273463.8499999999</v>
      </c>
      <c r="GU177" s="387">
        <f t="shared" si="1173"/>
        <v>0</v>
      </c>
      <c r="GV177" s="387">
        <f t="shared" si="1173"/>
        <v>-212666.64999999997</v>
      </c>
      <c r="GW177" s="388">
        <f t="shared" si="1173"/>
        <v>0</v>
      </c>
      <c r="GX177" s="388">
        <f t="shared" si="1173"/>
        <v>0</v>
      </c>
      <c r="GY177" s="388">
        <f t="shared" si="1173"/>
        <v>582100</v>
      </c>
      <c r="GZ177" s="388">
        <f t="shared" si="1173"/>
        <v>0</v>
      </c>
      <c r="HA177" s="388">
        <f t="shared" si="1173"/>
        <v>0</v>
      </c>
      <c r="HB177" s="387">
        <f t="shared" si="1173"/>
        <v>326139.84000000003</v>
      </c>
      <c r="HC177" s="387">
        <f t="shared" si="1173"/>
        <v>4711371.24</v>
      </c>
      <c r="HD177" s="387">
        <f t="shared" si="1173"/>
        <v>5037511.08</v>
      </c>
      <c r="HE177" s="387">
        <f t="shared" si="1173"/>
        <v>5037511.08</v>
      </c>
      <c r="HF177" s="387">
        <f t="shared" si="1173"/>
        <v>0</v>
      </c>
      <c r="HG177" s="387">
        <f t="shared" si="1173"/>
        <v>0</v>
      </c>
      <c r="HH177" s="387">
        <f t="shared" si="1173"/>
        <v>0</v>
      </c>
      <c r="HI177" s="387">
        <f t="shared" si="1173"/>
        <v>5037511.08</v>
      </c>
      <c r="HJ177" s="388">
        <f t="shared" si="1173"/>
        <v>218112.34</v>
      </c>
      <c r="HK177" s="388">
        <f t="shared" si="1173"/>
        <v>1746670.23</v>
      </c>
      <c r="HL177" s="388">
        <f t="shared" si="1173"/>
        <v>0</v>
      </c>
      <c r="HM177" s="388">
        <f t="shared" si="1173"/>
        <v>1964782.57</v>
      </c>
      <c r="HN177" s="388">
        <f t="shared" si="1173"/>
        <v>0</v>
      </c>
      <c r="HO177" s="388">
        <f t="shared" si="1173"/>
        <v>0</v>
      </c>
      <c r="HP177" s="388">
        <f t="shared" ref="HP177:IW177" si="1174">HP16+HP141+HP158+HP155</f>
        <v>0</v>
      </c>
      <c r="HQ177" s="388">
        <f t="shared" si="1174"/>
        <v>0</v>
      </c>
      <c r="HR177" s="388">
        <f t="shared" si="1174"/>
        <v>0</v>
      </c>
      <c r="HS177" s="388">
        <f t="shared" si="1174"/>
        <v>0</v>
      </c>
      <c r="HT177" s="388">
        <f t="shared" si="1174"/>
        <v>0</v>
      </c>
      <c r="HU177" s="388">
        <f t="shared" si="1174"/>
        <v>0</v>
      </c>
      <c r="HV177" s="388">
        <f t="shared" si="1174"/>
        <v>0</v>
      </c>
      <c r="HW177" s="388">
        <f t="shared" si="1174"/>
        <v>0</v>
      </c>
      <c r="HX177" s="388">
        <f t="shared" si="1174"/>
        <v>0</v>
      </c>
      <c r="HY177" s="388">
        <f t="shared" si="1174"/>
        <v>0</v>
      </c>
      <c r="HZ177" s="388">
        <f t="shared" si="1174"/>
        <v>1964782.57</v>
      </c>
      <c r="IA177" s="388">
        <f t="shared" si="1174"/>
        <v>216139.84</v>
      </c>
      <c r="IB177" s="388">
        <f t="shared" si="1174"/>
        <v>216139.84</v>
      </c>
      <c r="IC177" s="388">
        <f t="shared" si="1174"/>
        <v>0</v>
      </c>
      <c r="ID177" s="388">
        <f t="shared" si="1174"/>
        <v>432279.68</v>
      </c>
      <c r="IE177" s="388">
        <f t="shared" si="1174"/>
        <v>0</v>
      </c>
      <c r="IF177" s="388">
        <f t="shared" si="1174"/>
        <v>0</v>
      </c>
      <c r="IG177" s="388">
        <f t="shared" si="1174"/>
        <v>0</v>
      </c>
      <c r="IH177" s="388">
        <f t="shared" si="1174"/>
        <v>0</v>
      </c>
      <c r="II177" s="388">
        <f t="shared" si="1174"/>
        <v>0</v>
      </c>
      <c r="IJ177" s="388">
        <f t="shared" si="1174"/>
        <v>0</v>
      </c>
      <c r="IK177" s="388">
        <f t="shared" si="1174"/>
        <v>0</v>
      </c>
      <c r="IL177" s="388">
        <f t="shared" si="1174"/>
        <v>0</v>
      </c>
      <c r="IM177" s="388">
        <f t="shared" si="1174"/>
        <v>0</v>
      </c>
      <c r="IN177" s="388">
        <f t="shared" si="1174"/>
        <v>0</v>
      </c>
      <c r="IO177" s="388">
        <f t="shared" si="1174"/>
        <v>0</v>
      </c>
      <c r="IP177" s="388">
        <f t="shared" si="1174"/>
        <v>0</v>
      </c>
      <c r="IQ177" s="388">
        <f t="shared" si="1174"/>
        <v>432279.68</v>
      </c>
      <c r="IR177" s="387">
        <f t="shared" si="1174"/>
        <v>0</v>
      </c>
      <c r="IS177" s="387">
        <f t="shared" si="1174"/>
        <v>3072728.5100000002</v>
      </c>
      <c r="IT177" s="388">
        <f t="shared" si="1174"/>
        <v>15040.799999999996</v>
      </c>
      <c r="IU177" s="388">
        <f t="shared" si="1174"/>
        <v>0</v>
      </c>
      <c r="IV177" s="388">
        <f t="shared" si="1174"/>
        <v>1532502.8900000001</v>
      </c>
      <c r="IW177" s="388">
        <f t="shared" si="1174"/>
        <v>0</v>
      </c>
      <c r="IX177" s="466">
        <f>IX16+IX141+IX160+IX155</f>
        <v>16342548.190000001</v>
      </c>
      <c r="IY177" s="466">
        <f>IY16+IY141+IY158+IY155</f>
        <v>0</v>
      </c>
      <c r="IZ177" s="466">
        <f>IZ16+IZ155+IZ160</f>
        <v>16342548.190000001</v>
      </c>
      <c r="JA177" s="466">
        <f>JA16+JA141+JA158+JA155+JA160</f>
        <v>16342548.190000001</v>
      </c>
      <c r="JB177" s="466">
        <f>JB16+JB141+JB158+JB155</f>
        <v>0</v>
      </c>
      <c r="JC177" s="466">
        <f>JC16+JC141+JC158+JC155</f>
        <v>0</v>
      </c>
      <c r="JD177" s="466">
        <f>JD16+JD141+JD158+JD155</f>
        <v>0</v>
      </c>
      <c r="JE177" s="466">
        <f>JE16+JE141+JE158+JE155+JE160</f>
        <v>16342548.190000001</v>
      </c>
      <c r="JF177" s="466">
        <f>JF16+JF141+JF158+JF155</f>
        <v>282872.44</v>
      </c>
      <c r="JG177" s="466">
        <f>JG16+JG141+JG158+JG155</f>
        <v>324626.30000000005</v>
      </c>
      <c r="JH177" s="466">
        <f>JH16+JH141+JH158+JH155</f>
        <v>422131.88</v>
      </c>
      <c r="JI177" s="466">
        <f>JI16+JI141+JI158+JI155</f>
        <v>1029630.62</v>
      </c>
      <c r="JJ177" s="466">
        <f>JJ16+JJ141+JJ158+JJ155</f>
        <v>335052.7</v>
      </c>
      <c r="JK177" s="466">
        <f>JK16+JK141+JK160+JK155</f>
        <v>643873.41</v>
      </c>
      <c r="JL177" s="466">
        <f>JL16+JL141+JL158+JL155</f>
        <v>456485.12</v>
      </c>
      <c r="JM177" s="466">
        <f>JM16+JM141+JM160+JM155</f>
        <v>1435411.23</v>
      </c>
      <c r="JN177" s="466">
        <f t="shared" ref="JN177:JU177" si="1175">JN16+JN141+JN158+JN155</f>
        <v>2149702.71</v>
      </c>
      <c r="JO177" s="466">
        <f t="shared" si="1175"/>
        <v>3695560.9399999995</v>
      </c>
      <c r="JP177" s="466">
        <f t="shared" si="1175"/>
        <v>325662.76</v>
      </c>
      <c r="JQ177" s="466">
        <f t="shared" si="1175"/>
        <v>6170926.4099999992</v>
      </c>
      <c r="JR177" s="466">
        <f t="shared" si="1175"/>
        <v>0</v>
      </c>
      <c r="JS177" s="466">
        <f t="shared" si="1175"/>
        <v>0</v>
      </c>
      <c r="JT177" s="466">
        <f t="shared" si="1175"/>
        <v>0</v>
      </c>
      <c r="JU177" s="466">
        <f t="shared" si="1175"/>
        <v>0</v>
      </c>
      <c r="JV177" s="466">
        <f>JV16+JV141+JV158+JV155+JV160</f>
        <v>8635968.2599999998</v>
      </c>
      <c r="JW177" s="567">
        <f>JW16+JW141+JW158+JW155</f>
        <v>282872.44</v>
      </c>
      <c r="JX177" s="596"/>
      <c r="JY177" s="597"/>
      <c r="JZ177" s="580">
        <f>JZ16+JZ141+JZ158+JZ155</f>
        <v>325121.30000000005</v>
      </c>
      <c r="KA177" s="466">
        <f>KA16+KA141+KA158+KA155</f>
        <v>421636.88</v>
      </c>
      <c r="KB177" s="466">
        <f>KB16+KB141+KB158+KB155</f>
        <v>1029630.62</v>
      </c>
      <c r="KC177" s="466">
        <f>KC16+KC141+KC158+KC155</f>
        <v>335052.7</v>
      </c>
      <c r="KD177" s="466">
        <f>KD16+KD141+KD158+KD155+KD160</f>
        <v>643873.41</v>
      </c>
      <c r="KE177" s="466">
        <f>KE16+KE141+KE158+KE155</f>
        <v>456485.12</v>
      </c>
      <c r="KF177" s="466">
        <f>KF16+KF141+KF158+KF155+KF160</f>
        <v>1435411.23</v>
      </c>
      <c r="KG177" s="466">
        <f t="shared" ref="KG177:KN177" si="1176">KG16+KG141+KG158+KG155</f>
        <v>419602.70999999996</v>
      </c>
      <c r="KH177" s="466">
        <f t="shared" si="1176"/>
        <v>417812.94</v>
      </c>
      <c r="KI177" s="466">
        <f t="shared" si="1176"/>
        <v>1285510.7599999998</v>
      </c>
      <c r="KJ177" s="466">
        <f t="shared" si="1176"/>
        <v>2122926.41</v>
      </c>
      <c r="KK177" s="466">
        <f t="shared" si="1176"/>
        <v>0</v>
      </c>
      <c r="KL177" s="466">
        <f t="shared" si="1176"/>
        <v>0</v>
      </c>
      <c r="KM177" s="466">
        <f t="shared" si="1176"/>
        <v>0</v>
      </c>
      <c r="KN177" s="466">
        <f t="shared" si="1176"/>
        <v>0</v>
      </c>
      <c r="KO177" s="466">
        <f>KO16+KO141+KO158+KO155+KO160</f>
        <v>4587968.26</v>
      </c>
      <c r="KP177" s="466">
        <f>KP16+KP141+KP158+KP155</f>
        <v>0</v>
      </c>
      <c r="KQ177" s="466">
        <f>KQ16+KQ141+KQ158+KQ155</f>
        <v>7706579.9300000016</v>
      </c>
      <c r="KR177" s="466">
        <f>KR16+KR141+KR158+KR155</f>
        <v>0</v>
      </c>
      <c r="KS177" s="467">
        <f>KS16+KS141+KS158+KS155</f>
        <v>0</v>
      </c>
      <c r="KT177" s="210">
        <f>KT16+KT141+KT158+KT155</f>
        <v>4047999.9999999991</v>
      </c>
      <c r="KU177" s="496"/>
      <c r="KV177" s="496"/>
      <c r="KW177" s="496"/>
      <c r="KX177" s="496"/>
      <c r="KY177" s="496"/>
      <c r="KZ177" s="496"/>
      <c r="LA177" s="496"/>
      <c r="LB177" s="496"/>
      <c r="LC177" s="496"/>
      <c r="LD177" s="496"/>
      <c r="LE177" s="195">
        <f t="shared" ref="LE177:NP177" si="1177">LE16+LE141+LE158+LE155</f>
        <v>0</v>
      </c>
      <c r="LF177" s="195">
        <f t="shared" si="1177"/>
        <v>491109.76</v>
      </c>
      <c r="LG177" s="195">
        <f t="shared" si="1177"/>
        <v>13619974.970000001</v>
      </c>
      <c r="LH177" s="195">
        <f t="shared" si="1177"/>
        <v>14111084.73</v>
      </c>
      <c r="LI177" s="195">
        <f t="shared" si="1177"/>
        <v>14111084.73</v>
      </c>
      <c r="LJ177" s="195">
        <f t="shared" si="1177"/>
        <v>0</v>
      </c>
      <c r="LK177" s="195">
        <f t="shared" si="1177"/>
        <v>0</v>
      </c>
      <c r="LL177" s="195">
        <f t="shared" si="1177"/>
        <v>0</v>
      </c>
      <c r="LM177" s="195">
        <f t="shared" si="1177"/>
        <v>14111084.73</v>
      </c>
      <c r="LN177" s="195">
        <f t="shared" si="1177"/>
        <v>321109.76000000001</v>
      </c>
      <c r="LO177" s="195">
        <f t="shared" si="1177"/>
        <v>321109.76000000001</v>
      </c>
      <c r="LP177" s="195">
        <f t="shared" si="1177"/>
        <v>0</v>
      </c>
      <c r="LQ177" s="195">
        <f t="shared" si="1177"/>
        <v>642219.52000000002</v>
      </c>
      <c r="LR177" s="195">
        <f t="shared" si="1177"/>
        <v>0</v>
      </c>
      <c r="LS177" s="195">
        <f t="shared" si="1177"/>
        <v>0</v>
      </c>
      <c r="LT177" s="195">
        <f t="shared" si="1177"/>
        <v>0</v>
      </c>
      <c r="LU177" s="195">
        <f t="shared" si="1177"/>
        <v>0</v>
      </c>
      <c r="LV177" s="195">
        <f t="shared" si="1177"/>
        <v>0</v>
      </c>
      <c r="LW177" s="195">
        <f t="shared" si="1177"/>
        <v>0</v>
      </c>
      <c r="LX177" s="153">
        <f t="shared" si="1177"/>
        <v>0</v>
      </c>
      <c r="LY177" s="153">
        <f t="shared" si="1177"/>
        <v>0</v>
      </c>
      <c r="LZ177" s="195">
        <f t="shared" si="1177"/>
        <v>0</v>
      </c>
      <c r="MA177" s="195">
        <f t="shared" si="1177"/>
        <v>0</v>
      </c>
      <c r="MB177" s="195">
        <f t="shared" si="1177"/>
        <v>0</v>
      </c>
      <c r="MC177" s="195">
        <f t="shared" si="1177"/>
        <v>0</v>
      </c>
      <c r="MD177" s="195">
        <f t="shared" si="1177"/>
        <v>642219.52000000002</v>
      </c>
      <c r="ME177" s="195">
        <f t="shared" si="1177"/>
        <v>321109.76000000001</v>
      </c>
      <c r="MF177" s="195">
        <f t="shared" si="1177"/>
        <v>321109.76000000001</v>
      </c>
      <c r="MG177" s="195">
        <f t="shared" si="1177"/>
        <v>0</v>
      </c>
      <c r="MH177" s="195">
        <f t="shared" si="1177"/>
        <v>642219.52000000002</v>
      </c>
      <c r="MI177" s="195">
        <f t="shared" si="1177"/>
        <v>0</v>
      </c>
      <c r="MJ177" s="195">
        <f t="shared" si="1177"/>
        <v>0</v>
      </c>
      <c r="MK177" s="195">
        <f t="shared" si="1177"/>
        <v>0</v>
      </c>
      <c r="ML177" s="195">
        <f t="shared" si="1177"/>
        <v>0</v>
      </c>
      <c r="MM177" s="195">
        <f t="shared" si="1177"/>
        <v>0</v>
      </c>
      <c r="MN177" s="195">
        <f t="shared" si="1177"/>
        <v>0</v>
      </c>
      <c r="MO177" s="195">
        <f t="shared" si="1177"/>
        <v>0</v>
      </c>
      <c r="MP177" s="195">
        <f t="shared" si="1177"/>
        <v>0</v>
      </c>
      <c r="MQ177" s="195">
        <f t="shared" si="1177"/>
        <v>0</v>
      </c>
      <c r="MR177" s="195">
        <f t="shared" si="1177"/>
        <v>0</v>
      </c>
      <c r="MS177" s="195">
        <f t="shared" si="1177"/>
        <v>0</v>
      </c>
      <c r="MT177" s="195">
        <f t="shared" si="1177"/>
        <v>0</v>
      </c>
      <c r="MU177" s="195">
        <f t="shared" si="1177"/>
        <v>642219.52000000002</v>
      </c>
      <c r="MV177" s="195">
        <f t="shared" si="1177"/>
        <v>0</v>
      </c>
      <c r="MW177" s="195">
        <f t="shared" si="1177"/>
        <v>13468865.210000001</v>
      </c>
      <c r="MX177" s="195">
        <f t="shared" si="1177"/>
        <v>0</v>
      </c>
      <c r="MY177" s="195">
        <f t="shared" si="1177"/>
        <v>0</v>
      </c>
      <c r="MZ177" s="195">
        <f t="shared" si="1177"/>
        <v>0</v>
      </c>
      <c r="NA177" s="195">
        <f t="shared" si="1177"/>
        <v>0</v>
      </c>
      <c r="NB177" s="195">
        <f t="shared" si="1177"/>
        <v>299219.90000000002</v>
      </c>
      <c r="NC177" s="195">
        <f t="shared" si="1177"/>
        <v>0</v>
      </c>
      <c r="ND177" s="195">
        <f t="shared" si="1177"/>
        <v>299219.90000000002</v>
      </c>
      <c r="NE177" s="195">
        <f t="shared" si="1177"/>
        <v>299219.90000000002</v>
      </c>
      <c r="NF177" s="195">
        <f t="shared" si="1177"/>
        <v>0</v>
      </c>
      <c r="NG177" s="195">
        <f t="shared" si="1177"/>
        <v>0</v>
      </c>
      <c r="NH177" s="195">
        <f t="shared" si="1177"/>
        <v>0</v>
      </c>
      <c r="NI177" s="195">
        <f t="shared" si="1177"/>
        <v>299219.90000000002</v>
      </c>
      <c r="NJ177" s="195">
        <f t="shared" si="1177"/>
        <v>251219.9</v>
      </c>
      <c r="NK177" s="195">
        <f t="shared" si="1177"/>
        <v>251219.9</v>
      </c>
      <c r="NL177" s="195">
        <f t="shared" si="1177"/>
        <v>0</v>
      </c>
      <c r="NM177" s="195">
        <f t="shared" si="1177"/>
        <v>502439.8</v>
      </c>
      <c r="NN177" s="195">
        <f t="shared" si="1177"/>
        <v>0</v>
      </c>
      <c r="NO177" s="195">
        <f t="shared" si="1177"/>
        <v>0</v>
      </c>
      <c r="NP177" s="195">
        <f t="shared" si="1177"/>
        <v>0</v>
      </c>
      <c r="NQ177" s="195">
        <f t="shared" ref="NQ177:QB177" si="1178">NQ16+NQ141+NQ158+NQ155</f>
        <v>0</v>
      </c>
      <c r="NR177" s="195">
        <f t="shared" si="1178"/>
        <v>0</v>
      </c>
      <c r="NS177" s="195">
        <f t="shared" si="1178"/>
        <v>0</v>
      </c>
      <c r="NT177" s="153">
        <f t="shared" si="1178"/>
        <v>0</v>
      </c>
      <c r="NU177" s="153">
        <f t="shared" si="1178"/>
        <v>0</v>
      </c>
      <c r="NV177" s="195">
        <f t="shared" si="1178"/>
        <v>0</v>
      </c>
      <c r="NW177" s="195">
        <f t="shared" si="1178"/>
        <v>0</v>
      </c>
      <c r="NX177" s="195">
        <f t="shared" si="1178"/>
        <v>0</v>
      </c>
      <c r="NY177" s="195">
        <f t="shared" si="1178"/>
        <v>0</v>
      </c>
      <c r="NZ177" s="195">
        <f t="shared" si="1178"/>
        <v>502439.8</v>
      </c>
      <c r="OA177" s="195">
        <f t="shared" si="1178"/>
        <v>251219.9</v>
      </c>
      <c r="OB177" s="195">
        <f t="shared" si="1178"/>
        <v>251219.9</v>
      </c>
      <c r="OC177" s="195">
        <f t="shared" si="1178"/>
        <v>0</v>
      </c>
      <c r="OD177" s="195">
        <f t="shared" si="1178"/>
        <v>502439.8</v>
      </c>
      <c r="OE177" s="195">
        <f t="shared" si="1178"/>
        <v>0</v>
      </c>
      <c r="OF177" s="195">
        <f t="shared" si="1178"/>
        <v>0</v>
      </c>
      <c r="OG177" s="195">
        <f t="shared" si="1178"/>
        <v>0</v>
      </c>
      <c r="OH177" s="195">
        <f t="shared" si="1178"/>
        <v>0</v>
      </c>
      <c r="OI177" s="195">
        <f t="shared" si="1178"/>
        <v>0</v>
      </c>
      <c r="OJ177" s="195">
        <f t="shared" si="1178"/>
        <v>0</v>
      </c>
      <c r="OK177" s="195">
        <f t="shared" si="1178"/>
        <v>0</v>
      </c>
      <c r="OL177" s="195">
        <f t="shared" si="1178"/>
        <v>0</v>
      </c>
      <c r="OM177" s="195">
        <f t="shared" si="1178"/>
        <v>0</v>
      </c>
      <c r="ON177" s="195">
        <f t="shared" si="1178"/>
        <v>0</v>
      </c>
      <c r="OO177" s="195">
        <f t="shared" si="1178"/>
        <v>0</v>
      </c>
      <c r="OP177" s="195">
        <f t="shared" si="1178"/>
        <v>0</v>
      </c>
      <c r="OQ177" s="195">
        <f t="shared" si="1178"/>
        <v>502439.8</v>
      </c>
      <c r="OR177" s="195">
        <f t="shared" si="1178"/>
        <v>0</v>
      </c>
      <c r="OS177" s="195">
        <f t="shared" si="1178"/>
        <v>-203219.9</v>
      </c>
      <c r="OT177" s="195">
        <f t="shared" si="1178"/>
        <v>0</v>
      </c>
      <c r="OU177" s="195">
        <f t="shared" si="1178"/>
        <v>0</v>
      </c>
      <c r="OV177" s="195">
        <f t="shared" si="1178"/>
        <v>0</v>
      </c>
      <c r="OW177" s="195">
        <f t="shared" si="1178"/>
        <v>0</v>
      </c>
      <c r="OX177" s="195">
        <f t="shared" si="1178"/>
        <v>340887.54</v>
      </c>
      <c r="OY177" s="195">
        <f t="shared" si="1178"/>
        <v>0</v>
      </c>
      <c r="OZ177" s="195">
        <f t="shared" si="1178"/>
        <v>340887.54</v>
      </c>
      <c r="PA177" s="195">
        <f t="shared" si="1178"/>
        <v>340887.54</v>
      </c>
      <c r="PB177" s="195">
        <f t="shared" si="1178"/>
        <v>0</v>
      </c>
      <c r="PC177" s="195">
        <f t="shared" si="1178"/>
        <v>0</v>
      </c>
      <c r="PD177" s="195">
        <f t="shared" si="1178"/>
        <v>0</v>
      </c>
      <c r="PE177" s="195">
        <f t="shared" si="1178"/>
        <v>340887.54</v>
      </c>
      <c r="PF177" s="195">
        <f t="shared" si="1178"/>
        <v>260887.54</v>
      </c>
      <c r="PG177" s="195">
        <f t="shared" si="1178"/>
        <v>331584.38999999996</v>
      </c>
      <c r="PH177" s="195">
        <f t="shared" si="1178"/>
        <v>0</v>
      </c>
      <c r="PI177" s="195">
        <f t="shared" si="1178"/>
        <v>592471.92999999993</v>
      </c>
      <c r="PJ177" s="195">
        <f t="shared" si="1178"/>
        <v>0</v>
      </c>
      <c r="PK177" s="195">
        <f t="shared" si="1178"/>
        <v>0</v>
      </c>
      <c r="PL177" s="195">
        <f t="shared" si="1178"/>
        <v>0</v>
      </c>
      <c r="PM177" s="195">
        <f t="shared" si="1178"/>
        <v>0</v>
      </c>
      <c r="PN177" s="195">
        <f t="shared" si="1178"/>
        <v>0</v>
      </c>
      <c r="PO177" s="195">
        <f t="shared" si="1178"/>
        <v>0</v>
      </c>
      <c r="PP177" s="153">
        <f t="shared" si="1178"/>
        <v>0</v>
      </c>
      <c r="PQ177" s="153">
        <f t="shared" si="1178"/>
        <v>0</v>
      </c>
      <c r="PR177" s="195">
        <f t="shared" si="1178"/>
        <v>0</v>
      </c>
      <c r="PS177" s="195">
        <f t="shared" si="1178"/>
        <v>0</v>
      </c>
      <c r="PT177" s="195">
        <f t="shared" si="1178"/>
        <v>0</v>
      </c>
      <c r="PU177" s="195">
        <f t="shared" si="1178"/>
        <v>0</v>
      </c>
      <c r="PV177" s="195">
        <f t="shared" si="1178"/>
        <v>592471.92999999993</v>
      </c>
      <c r="PW177" s="195">
        <f t="shared" si="1178"/>
        <v>260887.54</v>
      </c>
      <c r="PX177" s="195">
        <f t="shared" si="1178"/>
        <v>331584.38999999996</v>
      </c>
      <c r="PY177" s="195">
        <f t="shared" si="1178"/>
        <v>0</v>
      </c>
      <c r="PZ177" s="195">
        <f t="shared" si="1178"/>
        <v>592471.92999999993</v>
      </c>
      <c r="QA177" s="195">
        <f t="shared" si="1178"/>
        <v>0</v>
      </c>
      <c r="QB177" s="195">
        <f t="shared" si="1178"/>
        <v>0</v>
      </c>
      <c r="QC177" s="195">
        <f t="shared" ref="QC177:SN177" si="1179">QC16+QC141+QC158+QC155</f>
        <v>0</v>
      </c>
      <c r="QD177" s="195">
        <f t="shared" si="1179"/>
        <v>0</v>
      </c>
      <c r="QE177" s="195">
        <f t="shared" si="1179"/>
        <v>0</v>
      </c>
      <c r="QF177" s="195">
        <f t="shared" si="1179"/>
        <v>0</v>
      </c>
      <c r="QG177" s="195">
        <f t="shared" si="1179"/>
        <v>0</v>
      </c>
      <c r="QH177" s="195">
        <f t="shared" si="1179"/>
        <v>0</v>
      </c>
      <c r="QI177" s="195">
        <f t="shared" si="1179"/>
        <v>0</v>
      </c>
      <c r="QJ177" s="195">
        <f t="shared" si="1179"/>
        <v>0</v>
      </c>
      <c r="QK177" s="195">
        <f t="shared" si="1179"/>
        <v>0</v>
      </c>
      <c r="QL177" s="195">
        <f t="shared" si="1179"/>
        <v>0</v>
      </c>
      <c r="QM177" s="195">
        <f t="shared" si="1179"/>
        <v>592471.92999999993</v>
      </c>
      <c r="QN177" s="195">
        <f t="shared" si="1179"/>
        <v>0</v>
      </c>
      <c r="QO177" s="195">
        <f t="shared" si="1179"/>
        <v>-251584.39</v>
      </c>
      <c r="QP177" s="195">
        <f t="shared" si="1179"/>
        <v>0</v>
      </c>
      <c r="QQ177" s="195">
        <f t="shared" si="1179"/>
        <v>0</v>
      </c>
      <c r="QR177" s="195">
        <f t="shared" si="1179"/>
        <v>0</v>
      </c>
      <c r="QS177" s="195">
        <f t="shared" si="1179"/>
        <v>0</v>
      </c>
      <c r="QT177" s="195">
        <f t="shared" si="1179"/>
        <v>227516.1</v>
      </c>
      <c r="QU177" s="195">
        <f t="shared" si="1179"/>
        <v>0</v>
      </c>
      <c r="QV177" s="195">
        <f t="shared" si="1179"/>
        <v>227516.1</v>
      </c>
      <c r="QW177" s="195">
        <f t="shared" si="1179"/>
        <v>227516.1</v>
      </c>
      <c r="QX177" s="195">
        <f t="shared" si="1179"/>
        <v>0</v>
      </c>
      <c r="QY177" s="195">
        <f t="shared" si="1179"/>
        <v>0</v>
      </c>
      <c r="QZ177" s="195">
        <f t="shared" si="1179"/>
        <v>0</v>
      </c>
      <c r="RA177" s="195">
        <f t="shared" si="1179"/>
        <v>227516.1</v>
      </c>
      <c r="RB177" s="195">
        <f t="shared" si="1179"/>
        <v>204190.72</v>
      </c>
      <c r="RC177" s="195">
        <f t="shared" si="1179"/>
        <v>200310.56</v>
      </c>
      <c r="RD177" s="195">
        <f t="shared" si="1179"/>
        <v>0</v>
      </c>
      <c r="RE177" s="195">
        <f t="shared" si="1179"/>
        <v>404501.28</v>
      </c>
      <c r="RF177" s="195">
        <f t="shared" si="1179"/>
        <v>0</v>
      </c>
      <c r="RG177" s="195">
        <f t="shared" si="1179"/>
        <v>0</v>
      </c>
      <c r="RH177" s="195">
        <f t="shared" si="1179"/>
        <v>0</v>
      </c>
      <c r="RI177" s="195">
        <f t="shared" si="1179"/>
        <v>0</v>
      </c>
      <c r="RJ177" s="195">
        <f t="shared" si="1179"/>
        <v>0</v>
      </c>
      <c r="RK177" s="195">
        <f t="shared" si="1179"/>
        <v>0</v>
      </c>
      <c r="RL177" s="153">
        <f t="shared" si="1179"/>
        <v>0</v>
      </c>
      <c r="RM177" s="153">
        <f t="shared" si="1179"/>
        <v>0</v>
      </c>
      <c r="RN177" s="195">
        <f t="shared" si="1179"/>
        <v>0</v>
      </c>
      <c r="RO177" s="195">
        <f t="shared" si="1179"/>
        <v>0</v>
      </c>
      <c r="RP177" s="195">
        <f t="shared" si="1179"/>
        <v>0</v>
      </c>
      <c r="RQ177" s="195">
        <f t="shared" si="1179"/>
        <v>0</v>
      </c>
      <c r="RR177" s="195">
        <f t="shared" si="1179"/>
        <v>404501.28</v>
      </c>
      <c r="RS177" s="195">
        <f t="shared" si="1179"/>
        <v>204190.72</v>
      </c>
      <c r="RT177" s="195">
        <f t="shared" si="1179"/>
        <v>200310.56</v>
      </c>
      <c r="RU177" s="195">
        <f t="shared" si="1179"/>
        <v>0</v>
      </c>
      <c r="RV177" s="195">
        <f t="shared" si="1179"/>
        <v>404501.28</v>
      </c>
      <c r="RW177" s="195">
        <f t="shared" si="1179"/>
        <v>0</v>
      </c>
      <c r="RX177" s="195">
        <f t="shared" si="1179"/>
        <v>0</v>
      </c>
      <c r="RY177" s="195">
        <f t="shared" si="1179"/>
        <v>0</v>
      </c>
      <c r="RZ177" s="195">
        <f t="shared" si="1179"/>
        <v>0</v>
      </c>
      <c r="SA177" s="195">
        <f t="shared" si="1179"/>
        <v>0</v>
      </c>
      <c r="SB177" s="195">
        <f t="shared" si="1179"/>
        <v>0</v>
      </c>
      <c r="SC177" s="195">
        <f t="shared" si="1179"/>
        <v>0</v>
      </c>
      <c r="SD177" s="195">
        <f t="shared" si="1179"/>
        <v>0</v>
      </c>
      <c r="SE177" s="195">
        <f t="shared" si="1179"/>
        <v>0</v>
      </c>
      <c r="SF177" s="195">
        <f t="shared" si="1179"/>
        <v>0</v>
      </c>
      <c r="SG177" s="195">
        <f t="shared" si="1179"/>
        <v>0</v>
      </c>
      <c r="SH177" s="195">
        <f t="shared" si="1179"/>
        <v>0</v>
      </c>
      <c r="SI177" s="195">
        <f t="shared" si="1179"/>
        <v>404501.28</v>
      </c>
      <c r="SJ177" s="195">
        <f t="shared" si="1179"/>
        <v>0</v>
      </c>
      <c r="SK177" s="195">
        <f t="shared" si="1179"/>
        <v>-176985.18</v>
      </c>
      <c r="SL177" s="195">
        <f t="shared" si="1179"/>
        <v>0</v>
      </c>
      <c r="SM177" s="195">
        <f t="shared" si="1179"/>
        <v>0</v>
      </c>
      <c r="SN177" s="195">
        <f t="shared" si="1179"/>
        <v>0</v>
      </c>
      <c r="SO177" s="195">
        <f t="shared" ref="SO177:UI177" si="1180">SO16+SO141+SO158+SO155</f>
        <v>0</v>
      </c>
      <c r="SP177" s="195">
        <f t="shared" si="1180"/>
        <v>187846.48</v>
      </c>
      <c r="SQ177" s="195">
        <f t="shared" si="1180"/>
        <v>0</v>
      </c>
      <c r="SR177" s="195">
        <f t="shared" si="1180"/>
        <v>187846.48</v>
      </c>
      <c r="SS177" s="195">
        <f t="shared" si="1180"/>
        <v>187846.48</v>
      </c>
      <c r="ST177" s="195">
        <f t="shared" si="1180"/>
        <v>0</v>
      </c>
      <c r="SU177" s="195">
        <f t="shared" si="1180"/>
        <v>0</v>
      </c>
      <c r="SV177" s="195">
        <f t="shared" si="1180"/>
        <v>0</v>
      </c>
      <c r="SW177" s="195">
        <f t="shared" si="1180"/>
        <v>187846.48</v>
      </c>
      <c r="SX177" s="195">
        <f t="shared" si="1180"/>
        <v>187310.58000000002</v>
      </c>
      <c r="SY177" s="195">
        <f t="shared" si="1180"/>
        <v>165667.01</v>
      </c>
      <c r="SZ177" s="195">
        <f t="shared" si="1180"/>
        <v>0</v>
      </c>
      <c r="TA177" s="195">
        <f t="shared" si="1180"/>
        <v>352977.59</v>
      </c>
      <c r="TB177" s="195">
        <f t="shared" si="1180"/>
        <v>0</v>
      </c>
      <c r="TC177" s="195">
        <f t="shared" si="1180"/>
        <v>0</v>
      </c>
      <c r="TD177" s="195">
        <f t="shared" si="1180"/>
        <v>0</v>
      </c>
      <c r="TE177" s="195">
        <f t="shared" si="1180"/>
        <v>0</v>
      </c>
      <c r="TF177" s="195">
        <f t="shared" si="1180"/>
        <v>0</v>
      </c>
      <c r="TG177" s="195">
        <f t="shared" si="1180"/>
        <v>0</v>
      </c>
      <c r="TH177" s="195">
        <f t="shared" si="1180"/>
        <v>0</v>
      </c>
      <c r="TI177" s="195">
        <f t="shared" si="1180"/>
        <v>0</v>
      </c>
      <c r="TJ177" s="195">
        <f t="shared" si="1180"/>
        <v>0</v>
      </c>
      <c r="TK177" s="195">
        <f t="shared" si="1180"/>
        <v>0</v>
      </c>
      <c r="TL177" s="195">
        <f t="shared" si="1180"/>
        <v>0</v>
      </c>
      <c r="TM177" s="195">
        <f t="shared" si="1180"/>
        <v>0</v>
      </c>
      <c r="TN177" s="195">
        <f t="shared" si="1180"/>
        <v>352977.59</v>
      </c>
      <c r="TO177" s="195">
        <f t="shared" si="1180"/>
        <v>187310.58000000002</v>
      </c>
      <c r="TP177" s="195">
        <f t="shared" si="1180"/>
        <v>165667.01</v>
      </c>
      <c r="TQ177" s="195">
        <f t="shared" si="1180"/>
        <v>0</v>
      </c>
      <c r="TR177" s="195">
        <f t="shared" si="1180"/>
        <v>352977.59</v>
      </c>
      <c r="TS177" s="195">
        <f t="shared" si="1180"/>
        <v>0</v>
      </c>
      <c r="TT177" s="195">
        <f t="shared" si="1180"/>
        <v>0</v>
      </c>
      <c r="TU177" s="195">
        <f t="shared" si="1180"/>
        <v>0</v>
      </c>
      <c r="TV177" s="195">
        <f t="shared" si="1180"/>
        <v>0</v>
      </c>
      <c r="TW177" s="195">
        <f t="shared" si="1180"/>
        <v>0</v>
      </c>
      <c r="TX177" s="195">
        <f t="shared" si="1180"/>
        <v>0</v>
      </c>
      <c r="TY177" s="195">
        <f t="shared" si="1180"/>
        <v>0</v>
      </c>
      <c r="TZ177" s="195">
        <f t="shared" si="1180"/>
        <v>0</v>
      </c>
      <c r="UA177" s="195">
        <f t="shared" si="1180"/>
        <v>0</v>
      </c>
      <c r="UB177" s="195">
        <f t="shared" si="1180"/>
        <v>0</v>
      </c>
      <c r="UC177" s="195">
        <f t="shared" si="1180"/>
        <v>0</v>
      </c>
      <c r="UD177" s="195">
        <f t="shared" si="1180"/>
        <v>0</v>
      </c>
      <c r="UE177" s="195">
        <f t="shared" si="1180"/>
        <v>352977.59</v>
      </c>
      <c r="UF177" s="195">
        <f t="shared" si="1180"/>
        <v>0</v>
      </c>
      <c r="UG177" s="195">
        <f t="shared" si="1180"/>
        <v>-165131.11000000002</v>
      </c>
      <c r="UH177" s="195">
        <f t="shared" si="1180"/>
        <v>0</v>
      </c>
      <c r="UI177" s="195">
        <f t="shared" si="1180"/>
        <v>0</v>
      </c>
      <c r="UJ177" s="195"/>
      <c r="UK177" s="195">
        <f>SUM(UK17,UK43,UK141,UK155,UK158)</f>
        <v>0</v>
      </c>
      <c r="UL177" s="115">
        <f>CK177+EG177+GC177+HZ177+JV177+MD177+NZ177+PV177+RR177+TN177</f>
        <v>18521819.350000001</v>
      </c>
      <c r="UM177" s="115">
        <f>UL177-AF177</f>
        <v>380014.87999999896</v>
      </c>
      <c r="UN177" s="115">
        <f>DB177+EX177+GT177+IQ177+KO177+MU177+OQ177+QM177+SI177+UE177</f>
        <v>12266889.039999997</v>
      </c>
      <c r="UO177" s="115">
        <f>UN177-AW177</f>
        <v>380014.87999999709</v>
      </c>
      <c r="UP177" s="115"/>
      <c r="UQ177" s="195"/>
      <c r="UR177" s="115">
        <f>BU177+DQ177+FM177+HJ177+JF177+LN177+NJ177+PF177+RB177+SX177</f>
        <v>4829178.4699999988</v>
      </c>
      <c r="US177" s="115">
        <f>UR177-P177</f>
        <v>13638.589999999851</v>
      </c>
      <c r="UT177" s="195"/>
      <c r="UU177" s="195"/>
      <c r="UV177" s="195"/>
      <c r="UW177" s="195"/>
      <c r="UX177" s="195"/>
      <c r="UY177" s="195"/>
      <c r="UZ177" s="195"/>
      <c r="VA177" s="115" t="e">
        <f>H177-VB177</f>
        <v>#REF!</v>
      </c>
      <c r="VB177" s="195" t="e">
        <f t="shared" ref="VB177:VI177" si="1181">VB16+VB141+VB155+VB158</f>
        <v>#REF!</v>
      </c>
      <c r="VC177" s="195" t="e">
        <f t="shared" si="1181"/>
        <v>#REF!</v>
      </c>
      <c r="VD177" s="195" t="e">
        <f t="shared" si="1181"/>
        <v>#REF!</v>
      </c>
      <c r="VE177" s="195" t="e">
        <f t="shared" si="1181"/>
        <v>#REF!</v>
      </c>
      <c r="VF177" s="195">
        <f t="shared" si="1181"/>
        <v>0</v>
      </c>
      <c r="VG177" s="195">
        <f t="shared" si="1181"/>
        <v>0</v>
      </c>
      <c r="VH177" s="195">
        <f t="shared" si="1181"/>
        <v>0</v>
      </c>
      <c r="VI177" s="195" t="e">
        <f t="shared" si="1181"/>
        <v>#REF!</v>
      </c>
      <c r="VJ177" s="195">
        <f t="shared" ref="VJ177:WU177" si="1182">SUM(VJ17,VJ43,VJ141,VJ155,VJ158)</f>
        <v>0</v>
      </c>
      <c r="VK177" s="195">
        <f t="shared" si="1182"/>
        <v>0</v>
      </c>
      <c r="VL177" s="195">
        <f t="shared" si="1182"/>
        <v>0</v>
      </c>
      <c r="VM177" s="195">
        <f t="shared" si="1182"/>
        <v>0</v>
      </c>
      <c r="VN177" s="195">
        <f t="shared" si="1182"/>
        <v>0</v>
      </c>
      <c r="VO177" s="195">
        <f t="shared" si="1182"/>
        <v>0</v>
      </c>
      <c r="VP177" s="195">
        <f t="shared" si="1182"/>
        <v>0</v>
      </c>
      <c r="VQ177" s="195">
        <f t="shared" si="1182"/>
        <v>0</v>
      </c>
      <c r="VR177" s="195">
        <f t="shared" si="1182"/>
        <v>0</v>
      </c>
      <c r="VS177" s="195">
        <f t="shared" si="1182"/>
        <v>0</v>
      </c>
      <c r="VT177" s="195">
        <f t="shared" si="1182"/>
        <v>0</v>
      </c>
      <c r="VU177" s="195">
        <f t="shared" si="1182"/>
        <v>0</v>
      </c>
      <c r="VV177" s="195">
        <f t="shared" si="1182"/>
        <v>0</v>
      </c>
      <c r="VW177" s="195">
        <f t="shared" si="1182"/>
        <v>0</v>
      </c>
      <c r="VX177" s="195">
        <f t="shared" si="1182"/>
        <v>0</v>
      </c>
      <c r="VY177" s="195">
        <f t="shared" si="1182"/>
        <v>0</v>
      </c>
      <c r="VZ177" s="195">
        <f t="shared" si="1182"/>
        <v>0</v>
      </c>
      <c r="WA177" s="195">
        <f t="shared" si="1182"/>
        <v>0</v>
      </c>
      <c r="WB177" s="195">
        <f t="shared" si="1182"/>
        <v>0</v>
      </c>
      <c r="WC177" s="195">
        <f t="shared" si="1182"/>
        <v>0</v>
      </c>
      <c r="WD177" s="195">
        <f t="shared" si="1182"/>
        <v>0</v>
      </c>
      <c r="WE177" s="195">
        <f t="shared" si="1182"/>
        <v>0</v>
      </c>
      <c r="WF177" s="195">
        <f t="shared" si="1182"/>
        <v>0</v>
      </c>
      <c r="WG177" s="195">
        <f t="shared" si="1182"/>
        <v>0</v>
      </c>
      <c r="WH177" s="195">
        <f t="shared" si="1182"/>
        <v>0</v>
      </c>
      <c r="WI177" s="195">
        <f t="shared" si="1182"/>
        <v>0</v>
      </c>
      <c r="WJ177" s="195">
        <f t="shared" si="1182"/>
        <v>0</v>
      </c>
      <c r="WK177" s="195">
        <f t="shared" si="1182"/>
        <v>0</v>
      </c>
      <c r="WL177" s="195">
        <f t="shared" si="1182"/>
        <v>0</v>
      </c>
      <c r="WM177" s="195">
        <f t="shared" si="1182"/>
        <v>0</v>
      </c>
      <c r="WN177" s="195">
        <f t="shared" si="1182"/>
        <v>0</v>
      </c>
      <c r="WO177" s="195">
        <f t="shared" si="1182"/>
        <v>0</v>
      </c>
      <c r="WP177" s="195">
        <f t="shared" si="1182"/>
        <v>0</v>
      </c>
      <c r="WQ177" s="195">
        <f t="shared" si="1182"/>
        <v>0</v>
      </c>
      <c r="WR177" s="195" t="e">
        <f t="shared" si="1182"/>
        <v>#REF!</v>
      </c>
      <c r="WS177" s="195" t="e">
        <f t="shared" si="1182"/>
        <v>#REF!</v>
      </c>
      <c r="WT177" s="195">
        <f t="shared" si="1182"/>
        <v>0</v>
      </c>
      <c r="WU177" s="195">
        <f t="shared" si="1182"/>
        <v>0</v>
      </c>
      <c r="WV177" s="115">
        <f t="shared" si="526"/>
        <v>0</v>
      </c>
      <c r="WY177" s="115" t="e">
        <f>VI177-BT177-DP177-FL177-HI177-JE177-LM177-NI177-PE177-RA177-SW177</f>
        <v>#REF!</v>
      </c>
      <c r="WZ177" s="115" t="e">
        <f>VD177-BO177-DK177-FG177-HD177-IZ177-LH177-ND177-OZ177-QV177-SR177</f>
        <v>#REF!</v>
      </c>
    </row>
    <row r="178" spans="1:624" s="2" customFormat="1" ht="18.75" hidden="1" thickBot="1" x14ac:dyDescent="0.3">
      <c r="A178" s="155"/>
      <c r="B178" s="156"/>
      <c r="C178" s="156"/>
      <c r="D178" s="425"/>
      <c r="E178" s="425"/>
      <c r="F178" s="426"/>
      <c r="G178" s="386"/>
      <c r="H178" s="389" t="s">
        <v>253</v>
      </c>
      <c r="I178" s="387"/>
      <c r="J178" s="387"/>
      <c r="K178" s="387"/>
      <c r="L178" s="387"/>
      <c r="M178" s="387"/>
      <c r="N178" s="387"/>
      <c r="O178" s="390" t="s">
        <v>253</v>
      </c>
      <c r="P178" s="387"/>
      <c r="Q178" s="387"/>
      <c r="R178" s="387"/>
      <c r="S178" s="387"/>
      <c r="T178" s="387"/>
      <c r="U178" s="387"/>
      <c r="V178" s="387"/>
      <c r="W178" s="362"/>
      <c r="X178" s="362"/>
      <c r="Y178" s="387"/>
      <c r="Z178" s="387"/>
      <c r="AA178" s="389"/>
      <c r="AB178" s="387"/>
      <c r="AC178" s="387"/>
      <c r="AD178" s="387"/>
      <c r="AE178" s="387"/>
      <c r="AF178" s="387"/>
      <c r="AG178" s="387"/>
      <c r="AH178" s="387"/>
      <c r="AI178" s="387"/>
      <c r="AJ178" s="362"/>
      <c r="AK178" s="387"/>
      <c r="AL178" s="387"/>
      <c r="AM178" s="387"/>
      <c r="AN178" s="391"/>
      <c r="AO178" s="387"/>
      <c r="AP178" s="387"/>
      <c r="AQ178" s="387"/>
      <c r="AR178" s="387"/>
      <c r="AS178" s="387"/>
      <c r="AT178" s="387"/>
      <c r="AU178" s="387"/>
      <c r="AV178" s="387"/>
      <c r="AW178" s="287" t="s">
        <v>254</v>
      </c>
      <c r="AX178" s="389"/>
      <c r="AY178" s="389" t="s">
        <v>255</v>
      </c>
      <c r="AZ178" s="387"/>
      <c r="BA178" s="387"/>
      <c r="BB178" s="387"/>
      <c r="BC178" s="387"/>
      <c r="BD178" s="387"/>
      <c r="BE178" s="362"/>
      <c r="BF178" s="362"/>
      <c r="BG178" s="250">
        <f>O194</f>
        <v>164752736.44999999</v>
      </c>
      <c r="BH178" s="383">
        <f>8761424.42-BH177</f>
        <v>0</v>
      </c>
      <c r="BI178" s="362"/>
      <c r="BJ178" s="383">
        <f>BJ177+BI177</f>
        <v>20738512.030000001</v>
      </c>
      <c r="BK178" s="241"/>
      <c r="BL178" s="241"/>
      <c r="BM178" s="389" t="s">
        <v>253</v>
      </c>
      <c r="BN178" s="387"/>
      <c r="BO178" s="387"/>
      <c r="BP178" s="387"/>
      <c r="BQ178" s="387"/>
      <c r="BR178" s="387"/>
      <c r="BS178" s="387"/>
      <c r="BT178" s="389" t="s">
        <v>253</v>
      </c>
      <c r="BU178" s="387"/>
      <c r="BV178" s="387"/>
      <c r="BW178" s="387"/>
      <c r="BX178" s="362"/>
      <c r="BY178" s="387"/>
      <c r="BZ178" s="387"/>
      <c r="CA178" s="387"/>
      <c r="CB178" s="387"/>
      <c r="CC178" s="387" t="s">
        <v>253</v>
      </c>
      <c r="CD178" s="387"/>
      <c r="CE178" s="387"/>
      <c r="CF178" s="389"/>
      <c r="CG178" s="387"/>
      <c r="CH178" s="387"/>
      <c r="CI178" s="387"/>
      <c r="CJ178" s="387"/>
      <c r="CK178" s="387"/>
      <c r="CL178" s="387"/>
      <c r="CM178" s="387"/>
      <c r="CN178" s="387"/>
      <c r="CO178" s="391" t="s">
        <v>254</v>
      </c>
      <c r="CP178" s="387"/>
      <c r="CQ178" s="387"/>
      <c r="CR178" s="387"/>
      <c r="CS178" s="387"/>
      <c r="CT178" s="387"/>
      <c r="CU178" s="387"/>
      <c r="CV178" s="387"/>
      <c r="CW178" s="387"/>
      <c r="CX178" s="387"/>
      <c r="CY178" s="387"/>
      <c r="CZ178" s="387"/>
      <c r="DA178" s="387"/>
      <c r="DB178" s="387"/>
      <c r="DC178" s="389" t="s">
        <v>255</v>
      </c>
      <c r="DD178" s="387"/>
      <c r="DE178" s="387"/>
      <c r="DF178" s="387"/>
      <c r="DG178" s="362"/>
      <c r="DH178" s="362"/>
      <c r="DI178" s="387"/>
      <c r="DJ178" s="387"/>
      <c r="DK178" s="387"/>
      <c r="DL178" s="387"/>
      <c r="DM178" s="387"/>
      <c r="DN178" s="387"/>
      <c r="DO178" s="387"/>
      <c r="DP178" s="387"/>
      <c r="DQ178" s="387">
        <f>513715.77-DQ177</f>
        <v>3071.3000000000466</v>
      </c>
      <c r="DR178" s="387"/>
      <c r="DS178" s="387"/>
      <c r="DT178" s="387"/>
      <c r="DU178" s="387"/>
      <c r="DV178" s="387"/>
      <c r="DW178" s="387"/>
      <c r="DX178" s="387"/>
      <c r="DY178" s="387"/>
      <c r="DZ178" s="387"/>
      <c r="EA178" s="387"/>
      <c r="EB178" s="387"/>
      <c r="EC178" s="387"/>
      <c r="ED178" s="387"/>
      <c r="EE178" s="387"/>
      <c r="EF178" s="387"/>
      <c r="EG178" s="387"/>
      <c r="EH178" s="387"/>
      <c r="EI178" s="387"/>
      <c r="EJ178" s="387"/>
      <c r="EK178" s="387"/>
      <c r="EL178" s="387"/>
      <c r="EM178" s="387"/>
      <c r="EN178" s="387"/>
      <c r="EO178" s="387"/>
      <c r="EP178" s="387"/>
      <c r="EQ178" s="387"/>
      <c r="ER178" s="387"/>
      <c r="ES178" s="387"/>
      <c r="ET178" s="387"/>
      <c r="EU178" s="387"/>
      <c r="EV178" s="387"/>
      <c r="EW178" s="387"/>
      <c r="EX178" s="387"/>
      <c r="EY178" s="387"/>
      <c r="EZ178" s="392">
        <f>DP177-EG177</f>
        <v>8490034.4000000004</v>
      </c>
      <c r="FA178" s="392"/>
      <c r="FB178" s="392">
        <f>FA177+FB177</f>
        <v>0</v>
      </c>
      <c r="FC178" s="387">
        <f>FC177-FB178</f>
        <v>0</v>
      </c>
      <c r="FD178" s="387"/>
      <c r="FE178" s="387"/>
      <c r="FF178" s="387"/>
      <c r="FG178" s="387"/>
      <c r="FH178" s="387"/>
      <c r="FI178" s="387"/>
      <c r="FJ178" s="387"/>
      <c r="FK178" s="387"/>
      <c r="FL178" s="387"/>
      <c r="FM178" s="387"/>
      <c r="FN178" s="387"/>
      <c r="FO178" s="387"/>
      <c r="FP178" s="387"/>
      <c r="FQ178" s="387"/>
      <c r="FR178" s="387"/>
      <c r="FS178" s="387"/>
      <c r="FT178" s="387"/>
      <c r="FU178" s="387"/>
      <c r="FV178" s="387"/>
      <c r="FW178" s="387"/>
      <c r="FX178" s="387"/>
      <c r="FY178" s="387"/>
      <c r="FZ178" s="387"/>
      <c r="GA178" s="387"/>
      <c r="GB178" s="387"/>
      <c r="GC178" s="387"/>
      <c r="GD178" s="387"/>
      <c r="GE178" s="387"/>
      <c r="GF178" s="387"/>
      <c r="GG178" s="387"/>
      <c r="GH178" s="387"/>
      <c r="GI178" s="387"/>
      <c r="GJ178" s="387"/>
      <c r="GK178" s="387"/>
      <c r="GL178" s="387"/>
      <c r="GM178" s="387"/>
      <c r="GN178" s="387"/>
      <c r="GO178" s="387"/>
      <c r="GP178" s="387"/>
      <c r="GQ178" s="387"/>
      <c r="GR178" s="387"/>
      <c r="GS178" s="387"/>
      <c r="GT178" s="387"/>
      <c r="GU178" s="387"/>
      <c r="GV178" s="387"/>
      <c r="GW178" s="387"/>
      <c r="GX178" s="387"/>
      <c r="GY178" s="387"/>
      <c r="GZ178" s="387"/>
      <c r="HA178" s="387"/>
      <c r="HB178" s="387"/>
      <c r="HC178" s="387"/>
      <c r="HD178" s="387"/>
      <c r="HE178" s="387"/>
      <c r="HF178" s="387"/>
      <c r="HG178" s="387"/>
      <c r="HH178" s="387"/>
      <c r="HI178" s="387"/>
      <c r="HJ178" s="387"/>
      <c r="HK178" s="387"/>
      <c r="HL178" s="387"/>
      <c r="HM178" s="387"/>
      <c r="HN178" s="387"/>
      <c r="HO178" s="387"/>
      <c r="HP178" s="387"/>
      <c r="HQ178" s="387"/>
      <c r="HR178" s="387"/>
      <c r="HS178" s="387"/>
      <c r="HT178" s="387"/>
      <c r="HU178" s="387"/>
      <c r="HV178" s="387"/>
      <c r="HW178" s="387"/>
      <c r="HX178" s="387"/>
      <c r="HY178" s="387"/>
      <c r="HZ178" s="388">
        <v>1993682.57</v>
      </c>
      <c r="IA178" s="387"/>
      <c r="IB178" s="387"/>
      <c r="IC178" s="387"/>
      <c r="ID178" s="387"/>
      <c r="IE178" s="387"/>
      <c r="IF178" s="387"/>
      <c r="IG178" s="387"/>
      <c r="IH178" s="387"/>
      <c r="II178" s="387"/>
      <c r="IJ178" s="387"/>
      <c r="IK178" s="387"/>
      <c r="IL178" s="387"/>
      <c r="IM178" s="387"/>
      <c r="IN178" s="387"/>
      <c r="IO178" s="387"/>
      <c r="IP178" s="387"/>
      <c r="IQ178" s="387"/>
      <c r="IR178" s="387"/>
      <c r="IS178" s="387"/>
      <c r="IT178" s="387"/>
      <c r="IU178" s="387"/>
      <c r="IV178" s="387"/>
      <c r="IW178" s="387"/>
      <c r="IX178" s="387"/>
      <c r="IY178" s="387"/>
      <c r="IZ178" s="387"/>
      <c r="JA178" s="387"/>
      <c r="JB178" s="387"/>
      <c r="JC178" s="387"/>
      <c r="JD178" s="387"/>
      <c r="JE178" s="387"/>
      <c r="JF178" s="387"/>
      <c r="JG178" s="387"/>
      <c r="JH178" s="387"/>
      <c r="JI178" s="387"/>
      <c r="JJ178" s="387"/>
      <c r="JK178" s="387"/>
      <c r="JL178" s="387"/>
      <c r="JM178" s="387"/>
      <c r="JN178" s="387"/>
      <c r="JO178" s="387"/>
      <c r="JP178" s="387"/>
      <c r="JQ178" s="387"/>
      <c r="JR178" s="387"/>
      <c r="JS178" s="387"/>
      <c r="JT178" s="387"/>
      <c r="JU178" s="387"/>
      <c r="JV178" s="387"/>
      <c r="JW178" s="387"/>
      <c r="JX178" s="581"/>
      <c r="JY178" s="581"/>
      <c r="JZ178" s="387"/>
      <c r="KA178" s="387"/>
      <c r="KB178" s="387"/>
      <c r="KC178" s="387"/>
      <c r="KD178" s="387"/>
      <c r="KE178" s="387"/>
      <c r="KF178" s="387"/>
      <c r="KG178" s="387"/>
      <c r="KH178" s="387"/>
      <c r="KI178" s="387"/>
      <c r="KJ178" s="387"/>
      <c r="KK178" s="387"/>
      <c r="KL178" s="387"/>
      <c r="KM178" s="387"/>
      <c r="KN178" s="387"/>
      <c r="KO178" s="387"/>
      <c r="KP178" s="387"/>
      <c r="KQ178" s="387"/>
      <c r="KR178" s="387"/>
      <c r="KS178" s="393"/>
      <c r="KT178" s="154"/>
      <c r="KU178" s="154"/>
      <c r="KV178" s="154"/>
      <c r="KW178" s="154"/>
      <c r="KX178" s="154"/>
      <c r="KY178" s="154"/>
      <c r="KZ178" s="154"/>
      <c r="LA178" s="154"/>
      <c r="LB178" s="154"/>
      <c r="LC178" s="154"/>
      <c r="LD178" s="154"/>
      <c r="LE178" s="154"/>
      <c r="LF178" s="154"/>
      <c r="LG178" s="154"/>
      <c r="LH178" s="154"/>
      <c r="LI178" s="154"/>
      <c r="LJ178" s="154"/>
      <c r="LK178" s="154"/>
      <c r="LL178" s="154"/>
      <c r="LM178" s="154"/>
      <c r="LN178" s="154"/>
      <c r="LO178" s="154"/>
      <c r="LP178" s="154"/>
      <c r="LQ178" s="154"/>
      <c r="LR178" s="154"/>
      <c r="LS178" s="154"/>
      <c r="LT178" s="154"/>
      <c r="LU178" s="154"/>
      <c r="LV178" s="154"/>
      <c r="LW178" s="154"/>
      <c r="LX178" s="154"/>
      <c r="LY178" s="154"/>
      <c r="LZ178" s="154"/>
      <c r="MA178" s="154"/>
      <c r="MB178" s="154"/>
      <c r="MC178" s="154"/>
      <c r="MD178" s="154"/>
      <c r="ME178" s="154"/>
      <c r="MF178" s="154"/>
      <c r="MG178" s="154"/>
      <c r="MH178" s="154"/>
      <c r="MI178" s="154"/>
      <c r="MJ178" s="154"/>
      <c r="MK178" s="154"/>
      <c r="ML178" s="154"/>
      <c r="MM178" s="154"/>
      <c r="MN178" s="154"/>
      <c r="MO178" s="154"/>
      <c r="MP178" s="154"/>
      <c r="MQ178" s="154"/>
      <c r="MR178" s="154"/>
      <c r="MS178" s="154"/>
      <c r="MT178" s="154"/>
      <c r="MU178" s="154"/>
      <c r="MV178" s="154"/>
      <c r="MW178" s="154"/>
      <c r="MX178" s="154"/>
      <c r="MY178" s="154"/>
      <c r="MZ178" s="154"/>
      <c r="NA178" s="154"/>
      <c r="NB178" s="154"/>
      <c r="NC178" s="154"/>
      <c r="ND178" s="154"/>
      <c r="NE178" s="154"/>
      <c r="NF178" s="154"/>
      <c r="NG178" s="154"/>
      <c r="NH178" s="154"/>
      <c r="NI178" s="154">
        <f>5257054.91-NI177</f>
        <v>4957835.01</v>
      </c>
      <c r="NJ178" s="154"/>
      <c r="NK178" s="154"/>
      <c r="NL178" s="154"/>
      <c r="NM178" s="154"/>
      <c r="NN178" s="154"/>
      <c r="NO178" s="154"/>
      <c r="NP178" s="154"/>
      <c r="NQ178" s="154"/>
      <c r="NR178" s="154"/>
      <c r="NS178" s="154"/>
      <c r="NT178" s="154"/>
      <c r="NU178" s="154"/>
      <c r="NV178" s="154"/>
      <c r="NW178" s="154"/>
      <c r="NX178" s="154"/>
      <c r="NY178" s="154"/>
      <c r="NZ178" s="154">
        <f>5190941.41-NZ177</f>
        <v>4688501.6100000003</v>
      </c>
      <c r="OA178" s="154"/>
      <c r="OB178" s="154"/>
      <c r="OC178" s="154"/>
      <c r="OD178" s="154"/>
      <c r="OE178" s="154"/>
      <c r="OF178" s="154"/>
      <c r="OG178" s="154"/>
      <c r="OH178" s="154"/>
      <c r="OI178" s="154"/>
      <c r="OJ178" s="154"/>
      <c r="OK178" s="154"/>
      <c r="OL178" s="154"/>
      <c r="OM178" s="154"/>
      <c r="ON178" s="154"/>
      <c r="OO178" s="154"/>
      <c r="OP178" s="154"/>
      <c r="OQ178" s="154"/>
      <c r="OR178" s="154"/>
      <c r="OS178" s="154"/>
      <c r="OT178" s="154"/>
      <c r="OU178" s="154"/>
      <c r="OV178" s="154"/>
      <c r="OW178" s="154"/>
      <c r="OX178" s="154"/>
      <c r="OY178" s="154"/>
      <c r="OZ178" s="154"/>
      <c r="PA178" s="154"/>
      <c r="PB178" s="154"/>
      <c r="PC178" s="154"/>
      <c r="PD178" s="154"/>
      <c r="PE178" s="154"/>
      <c r="PF178" s="154"/>
      <c r="PG178" s="154"/>
      <c r="PH178" s="154"/>
      <c r="PI178" s="154"/>
      <c r="PJ178" s="154"/>
      <c r="PK178" s="154"/>
      <c r="PL178" s="154"/>
      <c r="PM178" s="154"/>
      <c r="PN178" s="154"/>
      <c r="PO178" s="154"/>
      <c r="PP178" s="154"/>
      <c r="PQ178" s="154"/>
      <c r="PR178" s="154"/>
      <c r="PS178" s="154"/>
      <c r="PT178" s="154"/>
      <c r="PU178" s="154"/>
      <c r="PV178" s="154">
        <f>4370406.82-PV177</f>
        <v>3777934.8900000006</v>
      </c>
      <c r="PW178" s="154"/>
      <c r="PX178" s="154"/>
      <c r="PY178" s="154"/>
      <c r="PZ178" s="154"/>
      <c r="QA178" s="154"/>
      <c r="QB178" s="154"/>
      <c r="QC178" s="154"/>
      <c r="QD178" s="154"/>
      <c r="QE178" s="154"/>
      <c r="QF178" s="154"/>
      <c r="QG178" s="154"/>
      <c r="QH178" s="154"/>
      <c r="QI178" s="154"/>
      <c r="QJ178" s="154"/>
      <c r="QK178" s="154"/>
      <c r="QL178" s="154"/>
      <c r="QM178" s="154"/>
      <c r="QN178" s="154"/>
      <c r="QO178" s="154"/>
      <c r="QP178" s="154"/>
      <c r="QQ178" s="154"/>
      <c r="QR178" s="154"/>
      <c r="QS178" s="154"/>
      <c r="QT178" s="154"/>
      <c r="QU178" s="154"/>
      <c r="QW178" s="154"/>
      <c r="QX178" s="154"/>
      <c r="QY178" s="154"/>
      <c r="QZ178" s="154"/>
      <c r="RA178" s="154"/>
      <c r="RB178" s="154"/>
      <c r="RC178" s="154"/>
      <c r="RD178" s="154"/>
      <c r="RE178" s="154"/>
      <c r="RF178" s="154"/>
      <c r="RG178" s="154"/>
      <c r="RH178" s="154"/>
      <c r="RI178" s="154"/>
      <c r="RJ178" s="154"/>
      <c r="RK178" s="154"/>
      <c r="RL178" s="154"/>
      <c r="RM178" s="154"/>
      <c r="RN178" s="154"/>
      <c r="RO178" s="154"/>
      <c r="RP178" s="154"/>
      <c r="RQ178" s="154"/>
      <c r="RR178" s="154"/>
      <c r="RS178" s="154"/>
      <c r="RT178" s="154"/>
      <c r="RU178" s="154"/>
      <c r="RV178" s="154"/>
      <c r="RW178" s="154"/>
      <c r="RX178" s="154"/>
      <c r="RY178" s="154"/>
      <c r="RZ178" s="154"/>
      <c r="SA178" s="154"/>
      <c r="SB178" s="154"/>
      <c r="SC178" s="154"/>
      <c r="SD178" s="154"/>
      <c r="SE178" s="154"/>
      <c r="SF178" s="154"/>
      <c r="SG178" s="154"/>
      <c r="SH178" s="154"/>
      <c r="SI178" s="154"/>
      <c r="SJ178" s="154"/>
      <c r="SK178" s="154"/>
      <c r="SL178" s="154"/>
      <c r="SM178" s="154"/>
      <c r="SN178" s="154"/>
      <c r="SO178" s="154"/>
      <c r="SP178" s="154"/>
      <c r="SQ178" s="154"/>
      <c r="SR178" s="154"/>
      <c r="SS178" s="154"/>
      <c r="ST178" s="154"/>
      <c r="SU178" s="154"/>
      <c r="SV178" s="154"/>
      <c r="SW178" s="154"/>
      <c r="SX178" s="154"/>
      <c r="SY178" s="154"/>
      <c r="SZ178" s="154"/>
      <c r="TA178" s="154"/>
      <c r="TB178" s="154"/>
      <c r="TC178" s="154"/>
      <c r="TD178" s="154"/>
      <c r="TE178" s="154"/>
      <c r="TF178" s="154"/>
      <c r="TG178" s="154"/>
      <c r="TH178" s="154"/>
      <c r="TI178" s="154"/>
      <c r="TJ178" s="154"/>
      <c r="TK178" s="154"/>
      <c r="TL178" s="154"/>
      <c r="TM178" s="154"/>
      <c r="TN178" s="154"/>
      <c r="TO178" s="154"/>
      <c r="TP178" s="154"/>
      <c r="TQ178" s="154"/>
      <c r="TR178" s="154"/>
      <c r="TS178" s="154"/>
      <c r="TT178" s="154"/>
      <c r="TU178" s="154"/>
      <c r="TV178" s="154"/>
      <c r="TW178" s="154"/>
      <c r="TX178" s="154"/>
      <c r="TY178" s="154"/>
      <c r="TZ178" s="154"/>
      <c r="UA178" s="154"/>
      <c r="UB178" s="154"/>
      <c r="UC178" s="154"/>
      <c r="UD178" s="154"/>
      <c r="UE178" s="154"/>
      <c r="UF178" s="154"/>
      <c r="UG178" s="154"/>
      <c r="UH178" s="154"/>
      <c r="UI178" s="154"/>
      <c r="UJ178" s="154"/>
      <c r="UK178" s="154"/>
      <c r="UL178" s="117"/>
      <c r="UM178" s="117"/>
      <c r="UN178" s="117"/>
      <c r="UO178" s="117"/>
      <c r="UP178" s="117"/>
      <c r="UQ178" s="154"/>
      <c r="UR178" s="117"/>
      <c r="US178" s="117"/>
      <c r="UT178" s="154"/>
      <c r="UU178" s="154"/>
      <c r="UV178" s="154"/>
      <c r="UW178" s="154"/>
      <c r="UX178" s="154"/>
      <c r="UY178" s="154"/>
      <c r="UZ178" s="154"/>
      <c r="VA178" s="154"/>
      <c r="VB178" s="154"/>
      <c r="VC178" s="154"/>
      <c r="VD178" s="154"/>
      <c r="VE178" s="154" t="e">
        <f>198319443-VE177</f>
        <v>#REF!</v>
      </c>
      <c r="VF178" s="154"/>
      <c r="VG178" s="154"/>
      <c r="VH178" s="154"/>
      <c r="VI178" s="154"/>
      <c r="VJ178" s="154"/>
      <c r="VK178" s="154"/>
      <c r="VL178" s="154"/>
      <c r="VM178" s="154"/>
      <c r="VN178" s="154"/>
      <c r="VO178" s="154"/>
      <c r="VP178" s="154"/>
      <c r="VQ178" s="154"/>
      <c r="VR178" s="154"/>
      <c r="VS178" s="154"/>
      <c r="VT178" s="154"/>
      <c r="VU178" s="154"/>
      <c r="VV178" s="154"/>
      <c r="VW178" s="154"/>
      <c r="VX178" s="154"/>
      <c r="VY178" s="154"/>
      <c r="VZ178" s="154"/>
      <c r="WA178" s="154"/>
      <c r="WB178" s="154"/>
      <c r="WC178" s="154"/>
      <c r="WD178" s="154"/>
      <c r="WE178" s="154"/>
      <c r="WF178" s="154"/>
      <c r="WG178" s="154"/>
      <c r="WH178" s="154"/>
      <c r="WI178" s="154"/>
      <c r="WJ178" s="154"/>
      <c r="WK178" s="154"/>
      <c r="WL178" s="154"/>
      <c r="WM178" s="154"/>
      <c r="WN178" s="154"/>
      <c r="WO178" s="154"/>
      <c r="WP178" s="154"/>
      <c r="WQ178" s="154"/>
      <c r="WR178" s="154"/>
      <c r="WS178" s="154"/>
      <c r="WT178" s="154"/>
      <c r="WU178" s="154"/>
      <c r="WV178" s="117"/>
    </row>
    <row r="179" spans="1:624" s="2" customFormat="1" ht="18.75" hidden="1" thickBot="1" x14ac:dyDescent="0.3">
      <c r="A179" s="155"/>
      <c r="B179" s="156"/>
      <c r="C179" s="156"/>
      <c r="D179" s="425"/>
      <c r="E179" s="425"/>
      <c r="F179" s="426"/>
      <c r="G179" s="386"/>
      <c r="H179" s="387"/>
      <c r="I179" s="387"/>
      <c r="J179" s="387"/>
      <c r="K179" s="387"/>
      <c r="L179" s="387"/>
      <c r="M179" s="387"/>
      <c r="N179" s="387"/>
      <c r="O179" s="387"/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387"/>
      <c r="AC179" s="387"/>
      <c r="AD179" s="387"/>
      <c r="AE179" s="387"/>
      <c r="AF179" s="387"/>
      <c r="AG179" s="387"/>
      <c r="AH179" s="387"/>
      <c r="AI179" s="387"/>
      <c r="AJ179" s="387"/>
      <c r="AK179" s="387"/>
      <c r="AL179" s="387"/>
      <c r="AM179" s="387"/>
      <c r="AN179" s="387"/>
      <c r="AO179" s="387"/>
      <c r="AP179" s="387"/>
      <c r="AQ179" s="387"/>
      <c r="AR179" s="387"/>
      <c r="AS179" s="387"/>
      <c r="AT179" s="387"/>
      <c r="AU179" s="387"/>
      <c r="AV179" s="387"/>
      <c r="AW179" s="387"/>
      <c r="AX179" s="387"/>
      <c r="AY179" s="387"/>
      <c r="AZ179" s="387"/>
      <c r="BA179" s="387"/>
      <c r="BB179" s="387"/>
      <c r="BC179" s="387"/>
      <c r="BD179" s="387"/>
      <c r="BE179" s="362"/>
      <c r="BF179" s="362"/>
      <c r="BG179" s="383">
        <f>BG178-BG177</f>
        <v>870800</v>
      </c>
      <c r="BH179" s="362"/>
      <c r="BI179" s="394" t="s">
        <v>280</v>
      </c>
      <c r="BJ179" s="250">
        <v>20979312.030000001</v>
      </c>
      <c r="BK179" s="241"/>
      <c r="BL179" s="241"/>
      <c r="BM179" s="387"/>
      <c r="BN179" s="387"/>
      <c r="BO179" s="387"/>
      <c r="BP179" s="387"/>
      <c r="BQ179" s="387"/>
      <c r="BR179" s="387"/>
      <c r="BS179" s="387"/>
      <c r="BT179" s="387"/>
      <c r="BU179" s="387"/>
      <c r="BV179" s="387"/>
      <c r="BW179" s="387"/>
      <c r="BX179" s="387"/>
      <c r="BY179" s="387"/>
      <c r="BZ179" s="387"/>
      <c r="CA179" s="387"/>
      <c r="CB179" s="387"/>
      <c r="CC179" s="387"/>
      <c r="CD179" s="387"/>
      <c r="CE179" s="387"/>
      <c r="CF179" s="387"/>
      <c r="CG179" s="387"/>
      <c r="CH179" s="387"/>
      <c r="CI179" s="387"/>
      <c r="CJ179" s="387"/>
      <c r="CK179" s="387"/>
      <c r="CL179" s="387"/>
      <c r="CM179" s="387"/>
      <c r="CN179" s="387"/>
      <c r="CO179" s="387"/>
      <c r="CP179" s="387"/>
      <c r="CQ179" s="387"/>
      <c r="CR179" s="387"/>
      <c r="CS179" s="387"/>
      <c r="CT179" s="387"/>
      <c r="CU179" s="387"/>
      <c r="CV179" s="387"/>
      <c r="CW179" s="387"/>
      <c r="CX179" s="387"/>
      <c r="CY179" s="387"/>
      <c r="CZ179" s="387"/>
      <c r="DA179" s="387"/>
      <c r="DB179" s="387"/>
      <c r="DC179" s="387"/>
      <c r="DD179" s="387"/>
      <c r="DE179" s="387"/>
      <c r="DF179" s="387"/>
      <c r="DG179" s="362"/>
      <c r="DH179" s="362"/>
      <c r="DI179" s="387"/>
      <c r="DJ179" s="387"/>
      <c r="DK179" s="387"/>
      <c r="DL179" s="387"/>
      <c r="DM179" s="387"/>
      <c r="DN179" s="387"/>
      <c r="DO179" s="387"/>
      <c r="DP179" s="387"/>
      <c r="DQ179" s="387"/>
      <c r="DR179" s="387"/>
      <c r="DS179" s="387"/>
      <c r="DT179" s="387"/>
      <c r="DU179" s="387"/>
      <c r="DV179" s="387"/>
      <c r="DW179" s="387"/>
      <c r="DX179" s="387"/>
      <c r="DY179" s="387"/>
      <c r="DZ179" s="387"/>
      <c r="EA179" s="387"/>
      <c r="EB179" s="387"/>
      <c r="EC179" s="387"/>
      <c r="ED179" s="387"/>
      <c r="EE179" s="387"/>
      <c r="EF179" s="387"/>
      <c r="EG179" s="387"/>
      <c r="EH179" s="387"/>
      <c r="EI179" s="387"/>
      <c r="EJ179" s="387"/>
      <c r="EK179" s="387"/>
      <c r="EL179" s="387"/>
      <c r="EM179" s="387"/>
      <c r="EN179" s="387"/>
      <c r="EO179" s="387"/>
      <c r="EP179" s="387"/>
      <c r="EQ179" s="387"/>
      <c r="ER179" s="387"/>
      <c r="ES179" s="387"/>
      <c r="ET179" s="387"/>
      <c r="EU179" s="387"/>
      <c r="EV179" s="387"/>
      <c r="EW179" s="387"/>
      <c r="EX179" s="387"/>
      <c r="EY179" s="387"/>
      <c r="EZ179" s="387"/>
      <c r="FA179" s="387"/>
      <c r="FB179" s="387"/>
      <c r="FC179" s="387"/>
      <c r="FD179" s="387"/>
      <c r="FE179" s="387"/>
      <c r="FF179" s="387"/>
      <c r="FG179" s="387"/>
      <c r="FH179" s="387"/>
      <c r="FI179" s="387"/>
      <c r="FJ179" s="387"/>
      <c r="FK179" s="387"/>
      <c r="FL179" s="387"/>
      <c r="FM179" s="387"/>
      <c r="FN179" s="387"/>
      <c r="FO179" s="387"/>
      <c r="FP179" s="387"/>
      <c r="FQ179" s="387"/>
      <c r="FR179" s="387"/>
      <c r="FS179" s="387"/>
      <c r="FT179" s="387"/>
      <c r="FU179" s="387"/>
      <c r="FV179" s="387"/>
      <c r="FW179" s="387"/>
      <c r="FX179" s="387"/>
      <c r="FY179" s="387"/>
      <c r="FZ179" s="387"/>
      <c r="GA179" s="387"/>
      <c r="GB179" s="387"/>
      <c r="GC179" s="387"/>
      <c r="GD179" s="387"/>
      <c r="GE179" s="387"/>
      <c r="GF179" s="387"/>
      <c r="GG179" s="387"/>
      <c r="GH179" s="387"/>
      <c r="GI179" s="387"/>
      <c r="GJ179" s="387"/>
      <c r="GK179" s="387"/>
      <c r="GL179" s="387"/>
      <c r="GM179" s="387"/>
      <c r="GN179" s="387"/>
      <c r="GO179" s="387"/>
      <c r="GP179" s="387"/>
      <c r="GQ179" s="387"/>
      <c r="GR179" s="387"/>
      <c r="GS179" s="387"/>
      <c r="GT179" s="387"/>
      <c r="GU179" s="387"/>
      <c r="GV179" s="387"/>
      <c r="GW179" s="387"/>
      <c r="GX179" s="387"/>
      <c r="GY179" s="387"/>
      <c r="GZ179" s="387"/>
      <c r="HA179" s="387"/>
      <c r="HB179" s="387"/>
      <c r="HC179" s="387"/>
      <c r="HD179" s="387"/>
      <c r="HE179" s="395"/>
      <c r="HF179" s="387"/>
      <c r="HG179" s="387"/>
      <c r="HH179" s="387"/>
      <c r="HI179" s="387"/>
      <c r="HJ179" s="387"/>
      <c r="HK179" s="387"/>
      <c r="HL179" s="387"/>
      <c r="HM179" s="387"/>
      <c r="HN179" s="387"/>
      <c r="HO179" s="387"/>
      <c r="HP179" s="387"/>
      <c r="HQ179" s="387"/>
      <c r="HR179" s="387"/>
      <c r="HS179" s="387"/>
      <c r="HT179" s="387"/>
      <c r="HU179" s="387"/>
      <c r="HV179" s="387"/>
      <c r="HW179" s="387"/>
      <c r="HX179" s="387"/>
      <c r="HY179" s="387"/>
      <c r="HZ179" s="387">
        <f>HZ178-HZ177</f>
        <v>28900</v>
      </c>
      <c r="IA179" s="387"/>
      <c r="IB179" s="387"/>
      <c r="IC179" s="387"/>
      <c r="ID179" s="387"/>
      <c r="IE179" s="387"/>
      <c r="IF179" s="387"/>
      <c r="IG179" s="387"/>
      <c r="IH179" s="387"/>
      <c r="II179" s="387"/>
      <c r="IJ179" s="387"/>
      <c r="IK179" s="387"/>
      <c r="IL179" s="387"/>
      <c r="IM179" s="387"/>
      <c r="IN179" s="387"/>
      <c r="IO179" s="387"/>
      <c r="IP179" s="387"/>
      <c r="IQ179" s="387"/>
      <c r="IR179" s="387"/>
      <c r="IS179" s="387"/>
      <c r="IT179" s="387"/>
      <c r="IU179" s="387"/>
      <c r="IV179" s="387"/>
      <c r="IW179" s="387"/>
      <c r="IX179" s="387"/>
      <c r="IY179" s="387"/>
      <c r="IZ179" s="387">
        <f>19184268.03-IZ177</f>
        <v>2841719.84</v>
      </c>
      <c r="JA179" s="387"/>
      <c r="JB179" s="387"/>
      <c r="JC179" s="387"/>
      <c r="JD179" s="387"/>
      <c r="JE179" s="387"/>
      <c r="JF179" s="387"/>
      <c r="JG179" s="387"/>
      <c r="JH179" s="387"/>
      <c r="JI179" s="387"/>
      <c r="JJ179" s="387"/>
      <c r="JK179" s="387">
        <f>4443844.99-JK177</f>
        <v>3799971.58</v>
      </c>
      <c r="JL179" s="387"/>
      <c r="JM179" s="387"/>
      <c r="JN179" s="387"/>
      <c r="JO179" s="387"/>
      <c r="JP179" s="387"/>
      <c r="JQ179" s="387"/>
      <c r="JR179" s="387"/>
      <c r="JS179" s="387"/>
      <c r="JT179" s="387"/>
      <c r="JU179" s="387"/>
      <c r="JV179" s="387"/>
      <c r="JW179" s="387"/>
      <c r="JX179" s="387"/>
      <c r="JY179" s="387"/>
      <c r="JZ179" s="387"/>
      <c r="KA179" s="387"/>
      <c r="KB179" s="387"/>
      <c r="KC179" s="387"/>
      <c r="KD179" s="387"/>
      <c r="KE179" s="387"/>
      <c r="KF179" s="387"/>
      <c r="KG179" s="387"/>
      <c r="KH179" s="387"/>
      <c r="KI179" s="387"/>
      <c r="KJ179" s="387"/>
      <c r="KK179" s="387"/>
      <c r="KL179" s="387"/>
      <c r="KM179" s="387"/>
      <c r="KN179" s="387"/>
      <c r="KO179" s="387"/>
      <c r="KP179" s="387"/>
      <c r="KQ179" s="387"/>
      <c r="KR179" s="387"/>
      <c r="KS179" s="393"/>
      <c r="KT179" s="154"/>
      <c r="KU179" s="154"/>
      <c r="KV179" s="154"/>
      <c r="KW179" s="154"/>
      <c r="KX179" s="154"/>
      <c r="KY179" s="154"/>
      <c r="KZ179" s="154"/>
      <c r="LA179" s="154"/>
      <c r="LB179" s="154"/>
      <c r="LC179" s="154"/>
      <c r="LD179" s="154"/>
      <c r="LE179" s="154"/>
      <c r="LF179" s="154"/>
      <c r="LG179" s="154"/>
      <c r="LH179" s="154"/>
      <c r="LI179" s="154"/>
      <c r="LJ179" s="154"/>
      <c r="LK179" s="154"/>
      <c r="LL179" s="154"/>
      <c r="LM179" s="154"/>
      <c r="LN179" s="154"/>
      <c r="LO179" s="154"/>
      <c r="LP179" s="154"/>
      <c r="LQ179" s="154"/>
      <c r="LR179" s="154"/>
      <c r="LS179" s="154"/>
      <c r="LT179" s="154"/>
      <c r="LU179" s="154"/>
      <c r="LV179" s="154"/>
      <c r="LW179" s="154"/>
      <c r="LX179" s="154"/>
      <c r="LY179" s="154"/>
      <c r="LZ179" s="154"/>
      <c r="MA179" s="154"/>
      <c r="MB179" s="154"/>
      <c r="MC179" s="154"/>
      <c r="MD179" s="154"/>
      <c r="ME179" s="154"/>
      <c r="MF179" s="154"/>
      <c r="MG179" s="154"/>
      <c r="MH179" s="154"/>
      <c r="MI179" s="154"/>
      <c r="MJ179" s="154"/>
      <c r="MK179" s="154"/>
      <c r="ML179" s="154"/>
      <c r="MM179" s="154"/>
      <c r="MN179" s="154"/>
      <c r="MO179" s="154"/>
      <c r="MP179" s="154"/>
      <c r="MQ179" s="154"/>
      <c r="MR179" s="154"/>
      <c r="MS179" s="154"/>
      <c r="MT179" s="154"/>
      <c r="MU179" s="154"/>
      <c r="MV179" s="154"/>
      <c r="MW179" s="154"/>
      <c r="MX179" s="154"/>
      <c r="MY179" s="154"/>
      <c r="MZ179" s="154"/>
      <c r="NA179" s="154"/>
      <c r="NB179" s="154"/>
      <c r="NC179" s="154"/>
      <c r="ND179" s="154"/>
      <c r="NE179" s="154"/>
      <c r="NF179" s="154"/>
      <c r="NG179" s="154"/>
      <c r="NH179" s="154"/>
      <c r="NI179" s="154"/>
      <c r="NJ179" s="154"/>
      <c r="NK179" s="154"/>
      <c r="NL179" s="154"/>
      <c r="NM179" s="154"/>
      <c r="NN179" s="154"/>
      <c r="NO179" s="154"/>
      <c r="NP179" s="154"/>
      <c r="NQ179" s="154"/>
      <c r="NR179" s="154"/>
      <c r="NS179" s="154"/>
      <c r="NT179" s="154"/>
      <c r="NU179" s="154"/>
      <c r="NV179" s="154"/>
      <c r="NW179" s="154"/>
      <c r="NX179" s="154"/>
      <c r="NY179" s="154"/>
      <c r="NZ179" s="154"/>
      <c r="OA179" s="154"/>
      <c r="OB179" s="154"/>
      <c r="OC179" s="154"/>
      <c r="OD179" s="154"/>
      <c r="OE179" s="154"/>
      <c r="OF179" s="154"/>
      <c r="OG179" s="154"/>
      <c r="OH179" s="154"/>
      <c r="OI179" s="154"/>
      <c r="OJ179" s="154"/>
      <c r="OK179" s="154"/>
      <c r="OL179" s="154"/>
      <c r="OM179" s="154"/>
      <c r="ON179" s="154"/>
      <c r="OO179" s="154"/>
      <c r="OP179" s="154"/>
      <c r="OQ179" s="154"/>
      <c r="OR179" s="154"/>
      <c r="OS179" s="154"/>
      <c r="OT179" s="154"/>
      <c r="OU179" s="154"/>
      <c r="OV179" s="154"/>
      <c r="OW179" s="154"/>
      <c r="OX179" s="154"/>
      <c r="OY179" s="154"/>
      <c r="OZ179" s="154"/>
      <c r="PA179" s="154"/>
      <c r="PB179" s="154"/>
      <c r="PC179" s="154"/>
      <c r="PD179" s="154"/>
      <c r="PE179" s="154"/>
      <c r="PF179" s="154"/>
      <c r="PG179" s="154"/>
      <c r="PH179" s="154"/>
      <c r="PI179" s="154"/>
      <c r="PJ179" s="154"/>
      <c r="PK179" s="154"/>
      <c r="PL179" s="154"/>
      <c r="PM179" s="154"/>
      <c r="PN179" s="154"/>
      <c r="PO179" s="154"/>
      <c r="PP179" s="154"/>
      <c r="PQ179" s="154"/>
      <c r="PR179" s="154"/>
      <c r="PS179" s="154"/>
      <c r="PT179" s="154"/>
      <c r="PU179" s="154"/>
      <c r="PV179" s="154"/>
      <c r="PW179" s="154"/>
      <c r="PX179" s="154"/>
      <c r="PY179" s="154"/>
      <c r="PZ179" s="154"/>
      <c r="QA179" s="154"/>
      <c r="QB179" s="154"/>
      <c r="QC179" s="154"/>
      <c r="QD179" s="154"/>
      <c r="QE179" s="154"/>
      <c r="QF179" s="154"/>
      <c r="QG179" s="154"/>
      <c r="QH179" s="154"/>
      <c r="QI179" s="154"/>
      <c r="QJ179" s="154"/>
      <c r="QK179" s="154"/>
      <c r="QL179" s="154"/>
      <c r="QM179" s="154"/>
      <c r="QN179" s="154"/>
      <c r="QO179" s="154"/>
      <c r="QP179" s="154"/>
      <c r="QQ179" s="154"/>
      <c r="QR179" s="154"/>
      <c r="QS179" s="154"/>
      <c r="QT179" s="154"/>
      <c r="QU179" s="154"/>
      <c r="QV179" s="154"/>
      <c r="QW179" s="154"/>
      <c r="QX179" s="154"/>
      <c r="QY179" s="154"/>
      <c r="QZ179" s="154"/>
      <c r="RA179" s="154"/>
      <c r="RB179" s="154"/>
      <c r="RC179" s="154"/>
      <c r="RD179" s="154"/>
      <c r="RE179" s="154"/>
      <c r="RF179" s="154"/>
      <c r="RG179" s="154"/>
      <c r="RH179" s="154"/>
      <c r="RI179" s="154"/>
      <c r="RJ179" s="154"/>
      <c r="RK179" s="154"/>
      <c r="RL179" s="154"/>
      <c r="RM179" s="154"/>
      <c r="RN179" s="154"/>
      <c r="RO179" s="154"/>
      <c r="RP179" s="154"/>
      <c r="RQ179" s="154"/>
      <c r="RR179" s="154"/>
      <c r="RS179" s="154"/>
      <c r="RT179" s="154"/>
      <c r="RU179" s="154"/>
      <c r="RV179" s="154"/>
      <c r="RW179" s="154"/>
      <c r="RX179" s="154"/>
      <c r="RY179" s="154"/>
      <c r="RZ179" s="154"/>
      <c r="SA179" s="154"/>
      <c r="SB179" s="154"/>
      <c r="SC179" s="154"/>
      <c r="SD179" s="154"/>
      <c r="SE179" s="154"/>
      <c r="SF179" s="154"/>
      <c r="SG179" s="154"/>
      <c r="SH179" s="154"/>
      <c r="SI179" s="154"/>
      <c r="SJ179" s="154"/>
      <c r="SK179" s="154"/>
      <c r="SL179" s="154"/>
      <c r="SM179" s="154"/>
      <c r="SN179" s="154"/>
      <c r="SO179" s="154"/>
      <c r="SP179" s="154"/>
      <c r="SQ179" s="154"/>
      <c r="SR179" s="154"/>
      <c r="SS179" s="154"/>
      <c r="ST179" s="154"/>
      <c r="SU179" s="154"/>
      <c r="SV179" s="154"/>
      <c r="SW179" s="154"/>
      <c r="SX179" s="154"/>
      <c r="SY179" s="154"/>
      <c r="SZ179" s="154"/>
      <c r="TA179" s="154"/>
      <c r="TB179" s="154"/>
      <c r="TC179" s="154"/>
      <c r="TD179" s="154"/>
      <c r="TE179" s="154"/>
      <c r="TF179" s="154"/>
      <c r="TG179" s="154"/>
      <c r="TH179" s="154"/>
      <c r="TI179" s="154"/>
      <c r="TJ179" s="154"/>
      <c r="TK179" s="154"/>
      <c r="TL179" s="154"/>
      <c r="TM179" s="154"/>
      <c r="TN179" s="154"/>
      <c r="TO179" s="154"/>
      <c r="TP179" s="154"/>
      <c r="TQ179" s="154"/>
      <c r="TR179" s="154"/>
      <c r="TS179" s="154"/>
      <c r="TT179" s="154"/>
      <c r="TU179" s="154"/>
      <c r="TV179" s="154"/>
      <c r="TW179" s="154"/>
      <c r="TX179" s="154"/>
      <c r="TY179" s="154"/>
      <c r="TZ179" s="154"/>
      <c r="UA179" s="154"/>
      <c r="UB179" s="154"/>
      <c r="UC179" s="154"/>
      <c r="UD179" s="154"/>
      <c r="UE179" s="154"/>
      <c r="UF179" s="154"/>
      <c r="UG179" s="154"/>
      <c r="UH179" s="154"/>
      <c r="UI179" s="154"/>
      <c r="UJ179" s="154"/>
      <c r="UK179" s="154"/>
      <c r="UL179" s="117"/>
      <c r="UM179" s="117"/>
      <c r="UN179" s="117"/>
      <c r="UO179" s="117"/>
      <c r="UP179" s="117"/>
      <c r="UQ179" s="154"/>
      <c r="UR179" s="117"/>
      <c r="US179" s="117"/>
      <c r="UT179" s="154"/>
      <c r="UU179" s="154"/>
      <c r="UV179" s="154"/>
      <c r="UW179" s="154"/>
      <c r="UX179" s="154"/>
      <c r="UY179" s="154"/>
      <c r="UZ179" s="154"/>
      <c r="VA179" s="154"/>
      <c r="VB179" s="154"/>
      <c r="VC179" s="154"/>
      <c r="VD179" s="154"/>
      <c r="VE179" s="154"/>
      <c r="VF179" s="154"/>
      <c r="VG179" s="154"/>
      <c r="VH179" s="154"/>
      <c r="VI179" s="154"/>
      <c r="VJ179" s="154"/>
      <c r="VK179" s="154"/>
      <c r="VL179" s="154"/>
      <c r="VM179" s="154"/>
      <c r="VN179" s="154"/>
      <c r="VO179" s="154"/>
      <c r="VP179" s="154"/>
      <c r="VQ179" s="154"/>
      <c r="VR179" s="154"/>
      <c r="VS179" s="154"/>
      <c r="VT179" s="154"/>
      <c r="VU179" s="154"/>
      <c r="VV179" s="154"/>
      <c r="VW179" s="154"/>
      <c r="VX179" s="154"/>
      <c r="VY179" s="154"/>
      <c r="VZ179" s="154"/>
      <c r="WA179" s="154"/>
      <c r="WB179" s="154"/>
      <c r="WC179" s="154"/>
      <c r="WD179" s="154"/>
      <c r="WE179" s="154"/>
      <c r="WF179" s="154"/>
      <c r="WG179" s="154"/>
      <c r="WH179" s="154"/>
      <c r="WI179" s="154"/>
      <c r="WJ179" s="154"/>
      <c r="WK179" s="154"/>
      <c r="WL179" s="154"/>
      <c r="WM179" s="154"/>
      <c r="WN179" s="154"/>
      <c r="WO179" s="154"/>
      <c r="WP179" s="154"/>
      <c r="WQ179" s="154"/>
      <c r="WR179" s="154"/>
      <c r="WS179" s="154"/>
      <c r="WT179" s="154"/>
      <c r="WU179" s="154"/>
      <c r="WV179" s="117"/>
    </row>
    <row r="180" spans="1:624" s="2" customFormat="1" ht="18.75" hidden="1" thickBot="1" x14ac:dyDescent="0.3">
      <c r="A180" s="155"/>
      <c r="B180" s="156"/>
      <c r="C180" s="156"/>
      <c r="D180" s="425"/>
      <c r="E180" s="425"/>
      <c r="F180" s="426"/>
      <c r="G180" s="386"/>
      <c r="H180" s="387"/>
      <c r="I180" s="396" t="s">
        <v>256</v>
      </c>
      <c r="J180" s="387"/>
      <c r="K180" s="387"/>
      <c r="L180" s="387"/>
      <c r="M180" s="387"/>
      <c r="N180" s="387"/>
      <c r="O180" s="387"/>
      <c r="P180" s="387"/>
      <c r="Q180" s="387"/>
      <c r="R180" s="387"/>
      <c r="S180" s="396" t="s">
        <v>257</v>
      </c>
      <c r="T180" s="387"/>
      <c r="U180" s="387"/>
      <c r="V180" s="387"/>
      <c r="W180" s="387"/>
      <c r="X180" s="387"/>
      <c r="Y180" s="387"/>
      <c r="Z180" s="362"/>
      <c r="AA180" s="362"/>
      <c r="AB180" s="387"/>
      <c r="AC180" s="387"/>
      <c r="AD180" s="387"/>
      <c r="AE180" s="387"/>
      <c r="AF180" s="362"/>
      <c r="AG180" s="387"/>
      <c r="AH180" s="387"/>
      <c r="AI180" s="387"/>
      <c r="AJ180" s="387"/>
      <c r="AK180" s="387"/>
      <c r="AL180" s="387"/>
      <c r="AM180" s="387"/>
      <c r="AN180" s="362"/>
      <c r="AO180" s="362"/>
      <c r="AP180" s="387"/>
      <c r="AQ180" s="387"/>
      <c r="AR180" s="362"/>
      <c r="AS180" s="387"/>
      <c r="AT180" s="387"/>
      <c r="AU180" s="387"/>
      <c r="AV180" s="387"/>
      <c r="AW180" s="396" t="s">
        <v>258</v>
      </c>
      <c r="AX180" s="387"/>
      <c r="AY180" s="387"/>
      <c r="AZ180" s="396" t="s">
        <v>259</v>
      </c>
      <c r="BA180" s="387"/>
      <c r="BB180" s="387"/>
      <c r="BC180" s="387"/>
      <c r="BD180" s="387"/>
      <c r="BE180" s="362"/>
      <c r="BF180" s="362"/>
      <c r="BG180" s="362"/>
      <c r="BH180" s="362"/>
      <c r="BI180" s="362"/>
      <c r="BJ180" s="383">
        <f>BJ179-BJ178</f>
        <v>240800</v>
      </c>
      <c r="BK180" s="241"/>
      <c r="BL180" s="241"/>
      <c r="BM180" s="387"/>
      <c r="BN180" s="396" t="s">
        <v>256</v>
      </c>
      <c r="BO180" s="387"/>
      <c r="BP180" s="387"/>
      <c r="BQ180" s="387"/>
      <c r="BR180" s="387"/>
      <c r="BS180" s="387"/>
      <c r="BT180" s="387"/>
      <c r="BU180" s="387"/>
      <c r="BV180" s="387"/>
      <c r="BW180" s="387"/>
      <c r="BX180" s="396" t="s">
        <v>257</v>
      </c>
      <c r="BY180" s="396" t="s">
        <v>256</v>
      </c>
      <c r="BZ180" s="387"/>
      <c r="CA180" s="387"/>
      <c r="CB180" s="362"/>
      <c r="CC180" s="387"/>
      <c r="CD180" s="387"/>
      <c r="CE180" s="396" t="s">
        <v>257</v>
      </c>
      <c r="CF180" s="387"/>
      <c r="CG180" s="387"/>
      <c r="CH180" s="387"/>
      <c r="CI180" s="387"/>
      <c r="CJ180" s="387"/>
      <c r="CK180" s="362"/>
      <c r="CL180" s="387"/>
      <c r="CM180" s="387"/>
      <c r="CN180" s="387"/>
      <c r="CO180" s="387"/>
      <c r="CP180" s="387"/>
      <c r="CQ180" s="387"/>
      <c r="CR180" s="387"/>
      <c r="CS180" s="391" t="s">
        <v>258</v>
      </c>
      <c r="CT180" s="397" t="s">
        <v>260</v>
      </c>
      <c r="CU180" s="387"/>
      <c r="CV180" s="387"/>
      <c r="CW180" s="387"/>
      <c r="CX180" s="387"/>
      <c r="CY180" s="387"/>
      <c r="CZ180" s="387"/>
      <c r="DA180" s="387"/>
      <c r="DB180" s="387"/>
      <c r="DC180" s="387"/>
      <c r="DD180" s="396" t="s">
        <v>259</v>
      </c>
      <c r="DE180" s="387"/>
      <c r="DF180" s="387"/>
      <c r="DG180" s="362"/>
      <c r="DH180" s="362"/>
      <c r="DI180" s="387"/>
      <c r="DJ180" s="387"/>
      <c r="DK180" s="387"/>
      <c r="DL180" s="387"/>
      <c r="DM180" s="387"/>
      <c r="DN180" s="387"/>
      <c r="DO180" s="387"/>
      <c r="DP180" s="387"/>
      <c r="DQ180" s="387"/>
      <c r="DR180" s="387"/>
      <c r="DS180" s="387"/>
      <c r="DT180" s="387"/>
      <c r="DU180" s="387"/>
      <c r="DV180" s="387"/>
      <c r="DW180" s="387"/>
      <c r="DX180" s="387"/>
      <c r="DY180" s="387"/>
      <c r="DZ180" s="387"/>
      <c r="EA180" s="387"/>
      <c r="EB180" s="387"/>
      <c r="EC180" s="387"/>
      <c r="ED180" s="387"/>
      <c r="EE180" s="387"/>
      <c r="EF180" s="387"/>
      <c r="EG180" s="387"/>
      <c r="EH180" s="387"/>
      <c r="EI180" s="387"/>
      <c r="EJ180" s="387"/>
      <c r="EK180" s="387"/>
      <c r="EL180" s="387"/>
      <c r="EM180" s="387"/>
      <c r="EN180" s="387"/>
      <c r="EO180" s="387"/>
      <c r="EP180" s="387"/>
      <c r="EQ180" s="387"/>
      <c r="ER180" s="387"/>
      <c r="ES180" s="387"/>
      <c r="ET180" s="387"/>
      <c r="EU180" s="387"/>
      <c r="EV180" s="387"/>
      <c r="EW180" s="387"/>
      <c r="EX180" s="387"/>
      <c r="EY180" s="387"/>
      <c r="EZ180" s="387"/>
      <c r="FA180" s="387"/>
      <c r="FB180" s="387"/>
      <c r="FC180" s="387"/>
      <c r="FD180" s="387"/>
      <c r="FE180" s="387"/>
      <c r="FF180" s="387"/>
      <c r="FG180" s="387"/>
      <c r="FH180" s="387"/>
      <c r="FI180" s="387"/>
      <c r="FJ180" s="387"/>
      <c r="FK180" s="387"/>
      <c r="FL180" s="387"/>
      <c r="FM180" s="387"/>
      <c r="FN180" s="387"/>
      <c r="FO180" s="387"/>
      <c r="FP180" s="387"/>
      <c r="FQ180" s="387"/>
      <c r="FR180" s="387"/>
      <c r="FS180" s="387"/>
      <c r="FT180" s="387"/>
      <c r="FU180" s="387"/>
      <c r="FV180" s="387"/>
      <c r="FW180" s="387"/>
      <c r="FX180" s="387"/>
      <c r="FY180" s="387"/>
      <c r="FZ180" s="387"/>
      <c r="GA180" s="387"/>
      <c r="GB180" s="387"/>
      <c r="GC180" s="387"/>
      <c r="GD180" s="387"/>
      <c r="GE180" s="387"/>
      <c r="GF180" s="387"/>
      <c r="GG180" s="387"/>
      <c r="GH180" s="387"/>
      <c r="GI180" s="387"/>
      <c r="GJ180" s="387"/>
      <c r="GK180" s="387"/>
      <c r="GL180" s="387"/>
      <c r="GM180" s="387"/>
      <c r="GN180" s="387"/>
      <c r="GO180" s="387"/>
      <c r="GP180" s="387"/>
      <c r="GQ180" s="387"/>
      <c r="GR180" s="387"/>
      <c r="GS180" s="387"/>
      <c r="GT180" s="387"/>
      <c r="GU180" s="387"/>
      <c r="GV180" s="387"/>
      <c r="GW180" s="387"/>
      <c r="GX180" s="387"/>
      <c r="GY180" s="387"/>
      <c r="GZ180" s="387"/>
      <c r="HA180" s="387"/>
      <c r="HB180" s="387"/>
      <c r="HC180" s="387"/>
      <c r="HD180" s="387"/>
      <c r="HE180" s="387"/>
      <c r="HF180" s="387"/>
      <c r="HG180" s="387"/>
      <c r="HH180" s="387"/>
      <c r="HI180" s="387"/>
      <c r="HJ180" s="387"/>
      <c r="HK180" s="387"/>
      <c r="HL180" s="387"/>
      <c r="HM180" s="387"/>
      <c r="HN180" s="387"/>
      <c r="HO180" s="387"/>
      <c r="HP180" s="387"/>
      <c r="HQ180" s="387"/>
      <c r="HR180" s="387"/>
      <c r="HS180" s="387"/>
      <c r="HT180" s="387"/>
      <c r="HU180" s="387"/>
      <c r="HV180" s="387"/>
      <c r="HW180" s="387"/>
      <c r="HX180" s="387"/>
      <c r="HY180" s="387"/>
      <c r="HZ180" s="387"/>
      <c r="IA180" s="387"/>
      <c r="IB180" s="387"/>
      <c r="IC180" s="387"/>
      <c r="ID180" s="387"/>
      <c r="IE180" s="387"/>
      <c r="IF180" s="387"/>
      <c r="IG180" s="387"/>
      <c r="IH180" s="387"/>
      <c r="II180" s="387"/>
      <c r="IJ180" s="387"/>
      <c r="IK180" s="387"/>
      <c r="IL180" s="387"/>
      <c r="IM180" s="387"/>
      <c r="IN180" s="387"/>
      <c r="IO180" s="387"/>
      <c r="IP180" s="387"/>
      <c r="IQ180" s="387"/>
      <c r="IR180" s="387"/>
      <c r="IS180" s="387"/>
      <c r="IT180" s="398"/>
      <c r="IU180" s="387"/>
      <c r="IV180" s="387"/>
      <c r="IW180" s="387"/>
      <c r="IX180" s="399">
        <f>IX179-IX177</f>
        <v>-16342548.190000001</v>
      </c>
      <c r="IY180" s="387"/>
      <c r="IZ180" s="387"/>
      <c r="JA180" s="387"/>
      <c r="JB180" s="387"/>
      <c r="JC180" s="387"/>
      <c r="JD180" s="387"/>
      <c r="JE180" s="387"/>
      <c r="JF180" s="387"/>
      <c r="JG180" s="387"/>
      <c r="JH180" s="387"/>
      <c r="JI180" s="387"/>
      <c r="JJ180" s="387"/>
      <c r="JK180" s="387"/>
      <c r="JL180" s="387"/>
      <c r="JM180" s="387"/>
      <c r="JN180" s="387"/>
      <c r="JO180" s="387"/>
      <c r="JP180" s="387"/>
      <c r="JQ180" s="387"/>
      <c r="JR180" s="387"/>
      <c r="JS180" s="387"/>
      <c r="JT180" s="387"/>
      <c r="JU180" s="387"/>
      <c r="JV180" s="387"/>
      <c r="JW180" s="387"/>
      <c r="JX180" s="387"/>
      <c r="JY180" s="387"/>
      <c r="JZ180" s="387"/>
      <c r="KA180" s="387"/>
      <c r="KB180" s="387"/>
      <c r="KC180" s="387"/>
      <c r="KD180" s="387"/>
      <c r="KE180" s="387"/>
      <c r="KF180" s="387"/>
      <c r="KG180" s="387"/>
      <c r="KH180" s="387"/>
      <c r="KI180" s="387"/>
      <c r="KJ180" s="387"/>
      <c r="KK180" s="387"/>
      <c r="KL180" s="387"/>
      <c r="KM180" s="387"/>
      <c r="KN180" s="387"/>
      <c r="KO180" s="387"/>
      <c r="KP180" s="387"/>
      <c r="KQ180" s="387"/>
      <c r="KR180" s="387"/>
      <c r="KS180" s="393"/>
      <c r="KT180" s="154"/>
      <c r="KU180" s="154"/>
      <c r="KV180" s="154"/>
      <c r="KW180" s="154"/>
      <c r="KX180" s="154"/>
      <c r="KY180" s="154"/>
      <c r="KZ180" s="154"/>
      <c r="LA180" s="154"/>
      <c r="LB180" s="154"/>
      <c r="LC180" s="154"/>
      <c r="LD180" s="154"/>
      <c r="LE180" s="154"/>
      <c r="LF180" s="154"/>
      <c r="LG180" s="154"/>
      <c r="LH180" s="154"/>
      <c r="LI180" s="154"/>
      <c r="LJ180" s="154"/>
      <c r="LK180" s="154"/>
      <c r="LL180" s="154"/>
      <c r="LM180" s="154"/>
      <c r="LN180" s="154"/>
      <c r="LO180" s="154"/>
      <c r="LP180" s="154"/>
      <c r="LQ180" s="154"/>
      <c r="LR180" s="154"/>
      <c r="LS180" s="154"/>
      <c r="LT180" s="154"/>
      <c r="LU180" s="154"/>
      <c r="LV180" s="154"/>
      <c r="LW180" s="154"/>
      <c r="LX180" s="154"/>
      <c r="LY180" s="154"/>
      <c r="LZ180" s="154"/>
      <c r="MA180" s="154"/>
      <c r="MB180" s="154"/>
      <c r="MC180" s="154"/>
      <c r="MD180" s="154"/>
      <c r="ME180" s="154"/>
      <c r="MF180" s="154"/>
      <c r="MG180" s="154"/>
      <c r="MH180" s="154"/>
      <c r="MI180" s="154"/>
      <c r="MJ180" s="154"/>
      <c r="MK180" s="154"/>
      <c r="ML180" s="154"/>
      <c r="MM180" s="154"/>
      <c r="MN180" s="154"/>
      <c r="MO180" s="154"/>
      <c r="MP180" s="154"/>
      <c r="MQ180" s="154"/>
      <c r="MR180" s="154"/>
      <c r="MS180" s="154"/>
      <c r="MT180" s="154"/>
      <c r="MU180" s="154"/>
      <c r="MV180" s="154"/>
      <c r="MW180" s="154"/>
      <c r="MX180" s="154"/>
      <c r="MY180" s="154"/>
      <c r="MZ180" s="154"/>
      <c r="NA180" s="154"/>
      <c r="NB180" s="154"/>
      <c r="NC180" s="154"/>
      <c r="ND180" s="154"/>
      <c r="NE180" s="154"/>
      <c r="NF180" s="154"/>
      <c r="NG180" s="154"/>
      <c r="NH180" s="154"/>
      <c r="NI180" s="154"/>
      <c r="NJ180" s="154"/>
      <c r="NK180" s="154"/>
      <c r="NL180" s="154"/>
      <c r="NM180" s="154"/>
      <c r="NN180" s="154"/>
      <c r="NO180" s="154"/>
      <c r="NP180" s="154"/>
      <c r="NQ180" s="154"/>
      <c r="NR180" s="154"/>
      <c r="NS180" s="154"/>
      <c r="NT180" s="154"/>
      <c r="NU180" s="154"/>
      <c r="NV180" s="154"/>
      <c r="NW180" s="154"/>
      <c r="NX180" s="154"/>
      <c r="NY180" s="154"/>
      <c r="NZ180" s="154"/>
      <c r="OA180" s="154"/>
      <c r="OB180" s="154"/>
      <c r="OC180" s="154"/>
      <c r="OD180" s="154"/>
      <c r="OE180" s="154"/>
      <c r="OF180" s="154"/>
      <c r="OG180" s="154"/>
      <c r="OH180" s="154"/>
      <c r="OI180" s="154"/>
      <c r="OJ180" s="154"/>
      <c r="OK180" s="154"/>
      <c r="OL180" s="154"/>
      <c r="OM180" s="154"/>
      <c r="ON180" s="154"/>
      <c r="OO180" s="154"/>
      <c r="OP180" s="154"/>
      <c r="OQ180" s="154"/>
      <c r="OR180" s="154"/>
      <c r="OS180" s="154"/>
      <c r="OT180" s="154"/>
      <c r="OU180" s="154"/>
      <c r="OV180" s="154"/>
      <c r="OW180" s="154"/>
      <c r="OX180" s="154"/>
      <c r="OY180" s="154"/>
      <c r="OZ180" s="154"/>
      <c r="PA180" s="154"/>
      <c r="PB180" s="154"/>
      <c r="PC180" s="154"/>
      <c r="PD180" s="154"/>
      <c r="PE180" s="154"/>
      <c r="PF180" s="154"/>
      <c r="PG180" s="154"/>
      <c r="PH180" s="154"/>
      <c r="PI180" s="154"/>
      <c r="PJ180" s="154"/>
      <c r="PK180" s="154"/>
      <c r="PL180" s="154"/>
      <c r="PM180" s="154"/>
      <c r="PN180" s="154"/>
      <c r="PO180" s="154"/>
      <c r="PP180" s="154"/>
      <c r="PQ180" s="154"/>
      <c r="PR180" s="154"/>
      <c r="PS180" s="154"/>
      <c r="PT180" s="154"/>
      <c r="PU180" s="154"/>
      <c r="PV180" s="154"/>
      <c r="PW180" s="154"/>
      <c r="PX180" s="154"/>
      <c r="PY180" s="154"/>
      <c r="PZ180" s="154"/>
      <c r="QA180" s="154"/>
      <c r="QB180" s="154"/>
      <c r="QC180" s="154"/>
      <c r="QD180" s="154"/>
      <c r="QE180" s="154"/>
      <c r="QF180" s="154"/>
      <c r="QG180" s="154"/>
      <c r="QH180" s="154"/>
      <c r="QI180" s="154"/>
      <c r="QJ180" s="154"/>
      <c r="QK180" s="154"/>
      <c r="QL180" s="154"/>
      <c r="QM180" s="154"/>
      <c r="QN180" s="154"/>
      <c r="QO180" s="154"/>
      <c r="QP180" s="154"/>
      <c r="QQ180" s="154"/>
      <c r="QR180" s="154"/>
      <c r="QS180" s="154"/>
      <c r="QT180" s="154"/>
      <c r="QU180" s="154"/>
      <c r="QV180" s="154"/>
      <c r="QW180" s="154"/>
      <c r="QX180" s="154"/>
      <c r="QY180" s="154"/>
      <c r="QZ180" s="154"/>
      <c r="RA180" s="154"/>
      <c r="RB180" s="154"/>
      <c r="RC180" s="154"/>
      <c r="RD180" s="154"/>
      <c r="RE180" s="154"/>
      <c r="RF180" s="154"/>
      <c r="RG180" s="154"/>
      <c r="RH180" s="154"/>
      <c r="RI180" s="154"/>
      <c r="RJ180" s="154"/>
      <c r="RK180" s="154"/>
      <c r="RL180" s="154"/>
      <c r="RM180" s="154"/>
      <c r="RN180" s="154"/>
      <c r="RO180" s="154"/>
      <c r="RP180" s="154"/>
      <c r="RQ180" s="154"/>
      <c r="RR180" s="154"/>
      <c r="RS180" s="154"/>
      <c r="RT180" s="154"/>
      <c r="RU180" s="154"/>
      <c r="RV180" s="154"/>
      <c r="RW180" s="154"/>
      <c r="RX180" s="154"/>
      <c r="RY180" s="154"/>
      <c r="RZ180" s="154"/>
      <c r="SA180" s="154"/>
      <c r="SB180" s="154"/>
      <c r="SC180" s="154"/>
      <c r="SD180" s="154"/>
      <c r="SE180" s="154"/>
      <c r="SF180" s="154"/>
      <c r="SG180" s="154"/>
      <c r="SH180" s="154"/>
      <c r="SI180" s="154"/>
      <c r="SJ180" s="154"/>
      <c r="SK180" s="154"/>
      <c r="SL180" s="154"/>
      <c r="SM180" s="154"/>
      <c r="SN180" s="154"/>
      <c r="SO180" s="154"/>
      <c r="SP180" s="154"/>
      <c r="SQ180" s="154"/>
      <c r="SR180" s="154"/>
      <c r="SS180" s="154"/>
      <c r="ST180" s="154"/>
      <c r="SU180" s="154"/>
      <c r="SV180" s="154"/>
      <c r="SW180" s="154"/>
      <c r="SX180" s="154"/>
      <c r="SY180" s="154"/>
      <c r="SZ180" s="154"/>
      <c r="TA180" s="154"/>
      <c r="TB180" s="154"/>
      <c r="TC180" s="154"/>
      <c r="TD180" s="154"/>
      <c r="TE180" s="154"/>
      <c r="TF180" s="154"/>
      <c r="TG180" s="154"/>
      <c r="TH180" s="154"/>
      <c r="TI180" s="154"/>
      <c r="TJ180" s="154"/>
      <c r="TK180" s="154"/>
      <c r="TL180" s="154"/>
      <c r="TM180" s="154"/>
      <c r="TN180" s="154"/>
      <c r="TO180" s="154"/>
      <c r="TP180" s="154"/>
      <c r="TQ180" s="154"/>
      <c r="TR180" s="154"/>
      <c r="TS180" s="154"/>
      <c r="TT180" s="154"/>
      <c r="TU180" s="154"/>
      <c r="TV180" s="154"/>
      <c r="TW180" s="154"/>
      <c r="TX180" s="154"/>
      <c r="TY180" s="154"/>
      <c r="TZ180" s="154"/>
      <c r="UA180" s="154"/>
      <c r="UB180" s="154"/>
      <c r="UC180" s="154"/>
      <c r="UD180" s="154"/>
      <c r="UE180" s="154"/>
      <c r="UF180" s="154"/>
      <c r="UG180" s="154"/>
      <c r="UH180" s="154"/>
      <c r="UI180" s="154"/>
      <c r="UJ180" s="154"/>
      <c r="UK180" s="154"/>
      <c r="UL180" s="117"/>
      <c r="UM180" s="117"/>
      <c r="UN180" s="117"/>
      <c r="UO180" s="117"/>
      <c r="UP180" s="117"/>
      <c r="UQ180" s="154"/>
      <c r="UR180" s="117"/>
      <c r="US180" s="117"/>
      <c r="UT180" s="154"/>
      <c r="UU180" s="154"/>
      <c r="UV180" s="154"/>
      <c r="UW180" s="154"/>
      <c r="UX180" s="154"/>
      <c r="UY180" s="154"/>
      <c r="UZ180" s="154"/>
      <c r="VA180" s="154"/>
      <c r="VB180" s="154"/>
      <c r="VC180" s="154"/>
      <c r="VD180" s="154"/>
      <c r="VE180" s="154"/>
      <c r="VF180" s="154"/>
      <c r="VG180" s="154"/>
      <c r="VH180" s="154"/>
      <c r="VI180" s="154"/>
      <c r="VJ180" s="154"/>
      <c r="VK180" s="154"/>
      <c r="VL180" s="154"/>
      <c r="VM180" s="154"/>
      <c r="VN180" s="154"/>
      <c r="VO180" s="154"/>
      <c r="VP180" s="154"/>
      <c r="VQ180" s="154"/>
      <c r="VR180" s="154"/>
      <c r="VS180" s="154"/>
      <c r="VT180" s="154"/>
      <c r="VU180" s="154"/>
      <c r="VV180" s="154"/>
      <c r="VW180" s="154"/>
      <c r="VX180" s="154"/>
      <c r="VY180" s="154"/>
      <c r="VZ180" s="154"/>
      <c r="WA180" s="154"/>
      <c r="WB180" s="154"/>
      <c r="WC180" s="154"/>
      <c r="WD180" s="154"/>
      <c r="WE180" s="154"/>
      <c r="WF180" s="154"/>
      <c r="WG180" s="154"/>
      <c r="WH180" s="154"/>
      <c r="WI180" s="154"/>
      <c r="WJ180" s="154"/>
      <c r="WK180" s="154"/>
      <c r="WL180" s="154"/>
      <c r="WM180" s="154"/>
      <c r="WN180" s="154"/>
      <c r="WO180" s="154"/>
      <c r="WP180" s="154"/>
      <c r="WQ180" s="154"/>
      <c r="WR180" s="154"/>
      <c r="WS180" s="154"/>
      <c r="WT180" s="154"/>
      <c r="WU180" s="154"/>
      <c r="WV180" s="117"/>
    </row>
    <row r="181" spans="1:624" s="2" customFormat="1" ht="18.75" hidden="1" thickBot="1" x14ac:dyDescent="0.3">
      <c r="A181" s="155"/>
      <c r="B181" s="156"/>
      <c r="C181" s="156"/>
      <c r="D181" s="425"/>
      <c r="E181" s="425"/>
      <c r="F181" s="426"/>
      <c r="G181" s="386"/>
      <c r="H181" s="387"/>
      <c r="I181" s="396" t="s">
        <v>261</v>
      </c>
      <c r="J181" s="387"/>
      <c r="K181" s="387"/>
      <c r="L181" s="387"/>
      <c r="M181" s="387"/>
      <c r="N181" s="387"/>
      <c r="O181" s="387"/>
      <c r="P181" s="387"/>
      <c r="Q181" s="387"/>
      <c r="R181" s="387"/>
      <c r="S181" s="396" t="s">
        <v>262</v>
      </c>
      <c r="T181" s="387"/>
      <c r="U181" s="387"/>
      <c r="V181" s="387"/>
      <c r="W181" s="387"/>
      <c r="X181" s="387"/>
      <c r="Y181" s="387"/>
      <c r="Z181" s="362"/>
      <c r="AA181" s="362"/>
      <c r="AB181" s="387"/>
      <c r="AC181" s="387"/>
      <c r="AD181" s="387"/>
      <c r="AE181" s="387"/>
      <c r="AF181" s="362"/>
      <c r="AG181" s="387"/>
      <c r="AH181" s="387"/>
      <c r="AI181" s="387"/>
      <c r="AJ181" s="387"/>
      <c r="AK181" s="387"/>
      <c r="AL181" s="387"/>
      <c r="AM181" s="387"/>
      <c r="AN181" s="362"/>
      <c r="AO181" s="362"/>
      <c r="AP181" s="387"/>
      <c r="AQ181" s="387"/>
      <c r="AR181" s="362"/>
      <c r="AS181" s="387"/>
      <c r="AT181" s="387"/>
      <c r="AU181" s="387"/>
      <c r="AV181" s="387"/>
      <c r="AW181" s="396" t="s">
        <v>263</v>
      </c>
      <c r="AX181" s="387"/>
      <c r="AY181" s="387"/>
      <c r="AZ181" s="400" t="s">
        <v>264</v>
      </c>
      <c r="BA181" s="387"/>
      <c r="BB181" s="387"/>
      <c r="BC181" s="387"/>
      <c r="BD181" s="387"/>
      <c r="BE181" s="362"/>
      <c r="BF181" s="362"/>
      <c r="BG181" s="362"/>
      <c r="BH181" s="362"/>
      <c r="BI181" s="362"/>
      <c r="BJ181" s="362"/>
      <c r="BK181" s="241"/>
      <c r="BL181" s="241"/>
      <c r="BM181" s="387"/>
      <c r="BN181" s="396" t="s">
        <v>265</v>
      </c>
      <c r="BO181" s="387"/>
      <c r="BP181" s="387"/>
      <c r="BQ181" s="387"/>
      <c r="BR181" s="387"/>
      <c r="BS181" s="387"/>
      <c r="BT181" s="387"/>
      <c r="BU181" s="387"/>
      <c r="BV181" s="387"/>
      <c r="BW181" s="387"/>
      <c r="BX181" s="396" t="s">
        <v>266</v>
      </c>
      <c r="BY181" s="396" t="s">
        <v>265</v>
      </c>
      <c r="BZ181" s="387"/>
      <c r="CA181" s="387"/>
      <c r="CB181" s="362"/>
      <c r="CC181" s="387"/>
      <c r="CD181" s="387"/>
      <c r="CE181" s="396" t="s">
        <v>262</v>
      </c>
      <c r="CF181" s="387"/>
      <c r="CG181" s="387"/>
      <c r="CH181" s="387"/>
      <c r="CI181" s="387"/>
      <c r="CJ181" s="387"/>
      <c r="CK181" s="362"/>
      <c r="CL181" s="387"/>
      <c r="CM181" s="387"/>
      <c r="CN181" s="387"/>
      <c r="CO181" s="387"/>
      <c r="CP181" s="387"/>
      <c r="CQ181" s="387"/>
      <c r="CR181" s="387"/>
      <c r="CS181" s="391" t="s">
        <v>263</v>
      </c>
      <c r="CT181" s="397"/>
      <c r="CU181" s="387"/>
      <c r="CV181" s="387"/>
      <c r="CW181" s="387"/>
      <c r="CX181" s="387"/>
      <c r="CY181" s="387"/>
      <c r="CZ181" s="387"/>
      <c r="DA181" s="387"/>
      <c r="DB181" s="387"/>
      <c r="DC181" s="387"/>
      <c r="DD181" s="401" t="s">
        <v>264</v>
      </c>
      <c r="DE181" s="387"/>
      <c r="DF181" s="387"/>
      <c r="DG181" s="362"/>
      <c r="DH181" s="362"/>
      <c r="DI181" s="387"/>
      <c r="DJ181" s="387"/>
      <c r="DK181" s="387"/>
      <c r="DL181" s="387"/>
      <c r="DM181" s="387"/>
      <c r="DN181" s="387"/>
      <c r="DO181" s="387"/>
      <c r="DP181" s="387"/>
      <c r="DQ181" s="387"/>
      <c r="DR181" s="387"/>
      <c r="DS181" s="387"/>
      <c r="DT181" s="387"/>
      <c r="DU181" s="387"/>
      <c r="DV181" s="387"/>
      <c r="DW181" s="387"/>
      <c r="DX181" s="387"/>
      <c r="DY181" s="387"/>
      <c r="DZ181" s="387"/>
      <c r="EA181" s="387"/>
      <c r="EB181" s="387"/>
      <c r="EC181" s="387"/>
      <c r="ED181" s="387"/>
      <c r="EE181" s="387"/>
      <c r="EF181" s="387"/>
      <c r="EG181" s="387"/>
      <c r="EH181" s="387"/>
      <c r="EI181" s="387"/>
      <c r="EJ181" s="387"/>
      <c r="EK181" s="387"/>
      <c r="EL181" s="387"/>
      <c r="EM181" s="387"/>
      <c r="EN181" s="387"/>
      <c r="EO181" s="387"/>
      <c r="EP181" s="387"/>
      <c r="EQ181" s="387"/>
      <c r="ER181" s="387"/>
      <c r="ES181" s="387"/>
      <c r="ET181" s="387"/>
      <c r="EU181" s="387"/>
      <c r="EV181" s="387"/>
      <c r="EW181" s="387"/>
      <c r="EX181" s="387"/>
      <c r="EY181" s="387"/>
      <c r="EZ181" s="387"/>
      <c r="FA181" s="387"/>
      <c r="FB181" s="387"/>
      <c r="FC181" s="387"/>
      <c r="FD181" s="387"/>
      <c r="FE181" s="387"/>
      <c r="FF181" s="387"/>
      <c r="FG181" s="387"/>
      <c r="FH181" s="387"/>
      <c r="FI181" s="387"/>
      <c r="FJ181" s="387"/>
      <c r="FK181" s="387"/>
      <c r="FL181" s="387"/>
      <c r="FM181" s="387"/>
      <c r="FN181" s="387"/>
      <c r="FO181" s="387"/>
      <c r="FP181" s="387"/>
      <c r="FQ181" s="387"/>
      <c r="FR181" s="387"/>
      <c r="FS181" s="387"/>
      <c r="FT181" s="387"/>
      <c r="FU181" s="387"/>
      <c r="FV181" s="387"/>
      <c r="FW181" s="387"/>
      <c r="FX181" s="387"/>
      <c r="FY181" s="387"/>
      <c r="FZ181" s="387"/>
      <c r="GA181" s="387"/>
      <c r="GB181" s="387"/>
      <c r="GC181" s="387"/>
      <c r="GD181" s="387"/>
      <c r="GE181" s="387"/>
      <c r="GF181" s="387"/>
      <c r="GG181" s="387"/>
      <c r="GH181" s="387"/>
      <c r="GI181" s="387"/>
      <c r="GJ181" s="387"/>
      <c r="GK181" s="387"/>
      <c r="GL181" s="387"/>
      <c r="GM181" s="387"/>
      <c r="GN181" s="387"/>
      <c r="GO181" s="387"/>
      <c r="GP181" s="387"/>
      <c r="GQ181" s="387"/>
      <c r="GR181" s="387"/>
      <c r="GS181" s="387"/>
      <c r="GT181" s="387"/>
      <c r="GU181" s="387"/>
      <c r="GV181" s="387"/>
      <c r="GW181" s="387"/>
      <c r="GX181" s="387"/>
      <c r="GY181" s="387"/>
      <c r="GZ181" s="387"/>
      <c r="HA181" s="387"/>
      <c r="HB181" s="387"/>
      <c r="HC181" s="387"/>
      <c r="HD181" s="387"/>
      <c r="HE181" s="387"/>
      <c r="HF181" s="387"/>
      <c r="HG181" s="387"/>
      <c r="HH181" s="387"/>
      <c r="HI181" s="387"/>
      <c r="HJ181" s="387"/>
      <c r="HK181" s="387"/>
      <c r="HL181" s="387"/>
      <c r="HM181" s="387"/>
      <c r="HN181" s="387"/>
      <c r="HO181" s="387"/>
      <c r="HP181" s="387"/>
      <c r="HQ181" s="387"/>
      <c r="HR181" s="387"/>
      <c r="HS181" s="387"/>
      <c r="HT181" s="387"/>
      <c r="HU181" s="387"/>
      <c r="HV181" s="387"/>
      <c r="HW181" s="387"/>
      <c r="HX181" s="387"/>
      <c r="HY181" s="387"/>
      <c r="HZ181" s="387"/>
      <c r="IA181" s="387"/>
      <c r="IB181" s="387"/>
      <c r="IC181" s="387"/>
      <c r="ID181" s="387"/>
      <c r="IE181" s="387"/>
      <c r="IF181" s="387"/>
      <c r="IG181" s="387"/>
      <c r="IH181" s="387"/>
      <c r="II181" s="387"/>
      <c r="IJ181" s="387"/>
      <c r="IK181" s="387"/>
      <c r="IL181" s="387"/>
      <c r="IM181" s="387"/>
      <c r="IN181" s="387"/>
      <c r="IO181" s="387"/>
      <c r="IP181" s="387"/>
      <c r="IQ181" s="387"/>
      <c r="IR181" s="387"/>
      <c r="IS181" s="387"/>
      <c r="IT181" s="387"/>
      <c r="IU181" s="387"/>
      <c r="IV181" s="387"/>
      <c r="IW181" s="387"/>
      <c r="IX181" s="387"/>
      <c r="IY181" s="387"/>
      <c r="IZ181" s="387"/>
      <c r="JA181" s="387"/>
      <c r="JB181" s="387"/>
      <c r="JC181" s="387"/>
      <c r="JD181" s="387"/>
      <c r="JE181" s="387"/>
      <c r="JF181" s="387"/>
      <c r="JG181" s="387"/>
      <c r="JH181" s="387"/>
      <c r="JI181" s="387"/>
      <c r="JJ181" s="387"/>
      <c r="JK181" s="387"/>
      <c r="JL181" s="387"/>
      <c r="JM181" s="387"/>
      <c r="JN181" s="387"/>
      <c r="JO181" s="387"/>
      <c r="JP181" s="387"/>
      <c r="JQ181" s="387"/>
      <c r="JR181" s="387"/>
      <c r="JS181" s="387"/>
      <c r="JT181" s="387"/>
      <c r="JU181" s="387"/>
      <c r="JV181" s="387"/>
      <c r="JW181" s="387"/>
      <c r="JX181" s="387"/>
      <c r="JY181" s="387"/>
      <c r="JZ181" s="387"/>
      <c r="KA181" s="387"/>
      <c r="KB181" s="387"/>
      <c r="KC181" s="387"/>
      <c r="KD181" s="387"/>
      <c r="KE181" s="387"/>
      <c r="KF181" s="387"/>
      <c r="KG181" s="387"/>
      <c r="KH181" s="387"/>
      <c r="KI181" s="387"/>
      <c r="KJ181" s="387"/>
      <c r="KK181" s="387"/>
      <c r="KL181" s="387"/>
      <c r="KM181" s="387"/>
      <c r="KN181" s="387"/>
      <c r="KO181" s="387"/>
      <c r="KP181" s="387"/>
      <c r="KQ181" s="387"/>
      <c r="KR181" s="387"/>
      <c r="KS181" s="393"/>
      <c r="KT181" s="154"/>
      <c r="KU181" s="154"/>
      <c r="KV181" s="154"/>
      <c r="KW181" s="154"/>
      <c r="KX181" s="154"/>
      <c r="KY181" s="154"/>
      <c r="KZ181" s="154"/>
      <c r="LA181" s="154"/>
      <c r="LB181" s="154"/>
      <c r="LC181" s="154"/>
      <c r="LD181" s="154"/>
      <c r="LE181" s="154"/>
      <c r="LF181" s="154"/>
      <c r="LG181" s="154"/>
      <c r="LH181" s="154"/>
      <c r="LI181" s="154"/>
      <c r="LJ181" s="154"/>
      <c r="LK181" s="154"/>
      <c r="LL181" s="154"/>
      <c r="LM181" s="154"/>
      <c r="LN181" s="154"/>
      <c r="LO181" s="154"/>
      <c r="LP181" s="154"/>
      <c r="LQ181" s="154"/>
      <c r="LR181" s="154"/>
      <c r="LS181" s="154"/>
      <c r="LT181" s="154"/>
      <c r="LU181" s="154"/>
      <c r="LV181" s="154"/>
      <c r="LW181" s="154"/>
      <c r="LX181" s="154"/>
      <c r="LY181" s="154"/>
      <c r="LZ181" s="154"/>
      <c r="MA181" s="154"/>
      <c r="MB181" s="154"/>
      <c r="MC181" s="154"/>
      <c r="MD181" s="154"/>
      <c r="ME181" s="154"/>
      <c r="MF181" s="154"/>
      <c r="MG181" s="154"/>
      <c r="MH181" s="154"/>
      <c r="MI181" s="154"/>
      <c r="MJ181" s="154"/>
      <c r="MK181" s="154"/>
      <c r="ML181" s="154"/>
      <c r="MM181" s="154"/>
      <c r="MN181" s="154"/>
      <c r="MO181" s="154"/>
      <c r="MP181" s="154"/>
      <c r="MQ181" s="154"/>
      <c r="MR181" s="154"/>
      <c r="MS181" s="154"/>
      <c r="MT181" s="154"/>
      <c r="MU181" s="154"/>
      <c r="MV181" s="154"/>
      <c r="MW181" s="154"/>
      <c r="MX181" s="154"/>
      <c r="MY181" s="154"/>
      <c r="MZ181" s="154"/>
      <c r="NA181" s="154"/>
      <c r="NB181" s="154"/>
      <c r="NC181" s="154"/>
      <c r="ND181" s="154"/>
      <c r="NE181" s="154"/>
      <c r="NF181" s="154"/>
      <c r="NG181" s="154"/>
      <c r="NH181" s="154"/>
      <c r="NI181" s="154"/>
      <c r="NJ181" s="154"/>
      <c r="NK181" s="154"/>
      <c r="NL181" s="154"/>
      <c r="NM181" s="154"/>
      <c r="NN181" s="154"/>
      <c r="NO181" s="154"/>
      <c r="NP181" s="154"/>
      <c r="NQ181" s="154"/>
      <c r="NR181" s="154"/>
      <c r="NS181" s="154"/>
      <c r="NT181" s="154"/>
      <c r="NU181" s="154"/>
      <c r="NV181" s="154"/>
      <c r="NW181" s="154"/>
      <c r="NX181" s="154"/>
      <c r="NY181" s="154"/>
      <c r="NZ181" s="154"/>
      <c r="OA181" s="154"/>
      <c r="OB181" s="154"/>
      <c r="OC181" s="154"/>
      <c r="OD181" s="154"/>
      <c r="OE181" s="154"/>
      <c r="OF181" s="154"/>
      <c r="OG181" s="154"/>
      <c r="OH181" s="154"/>
      <c r="OI181" s="154"/>
      <c r="OJ181" s="154"/>
      <c r="OK181" s="154"/>
      <c r="OL181" s="154"/>
      <c r="OM181" s="154"/>
      <c r="ON181" s="154"/>
      <c r="OO181" s="154"/>
      <c r="OP181" s="154"/>
      <c r="OQ181" s="154"/>
      <c r="OR181" s="154"/>
      <c r="OS181" s="154"/>
      <c r="OT181" s="154"/>
      <c r="OU181" s="154"/>
      <c r="OV181" s="154"/>
      <c r="OW181" s="154"/>
      <c r="OX181" s="154"/>
      <c r="OY181" s="154"/>
      <c r="OZ181" s="154"/>
      <c r="PA181" s="154"/>
      <c r="PB181" s="154"/>
      <c r="PC181" s="154"/>
      <c r="PD181" s="154"/>
      <c r="PE181" s="154"/>
      <c r="PF181" s="154"/>
      <c r="PG181" s="154"/>
      <c r="PH181" s="154"/>
      <c r="PI181" s="154"/>
      <c r="PJ181" s="154"/>
      <c r="PK181" s="154"/>
      <c r="PL181" s="154"/>
      <c r="PM181" s="154"/>
      <c r="PN181" s="154"/>
      <c r="PO181" s="154"/>
      <c r="PP181" s="154"/>
      <c r="PQ181" s="154"/>
      <c r="PR181" s="154"/>
      <c r="PS181" s="154"/>
      <c r="PT181" s="154"/>
      <c r="PU181" s="154"/>
      <c r="PV181" s="154"/>
      <c r="PW181" s="154"/>
      <c r="PX181" s="154"/>
      <c r="PY181" s="154"/>
      <c r="PZ181" s="154"/>
      <c r="QA181" s="154"/>
      <c r="QB181" s="154"/>
      <c r="QC181" s="154"/>
      <c r="QD181" s="154"/>
      <c r="QE181" s="154"/>
      <c r="QF181" s="154"/>
      <c r="QG181" s="154"/>
      <c r="QH181" s="154"/>
      <c r="QI181" s="154"/>
      <c r="QJ181" s="154"/>
      <c r="QK181" s="154"/>
      <c r="QL181" s="154"/>
      <c r="QM181" s="154"/>
      <c r="QN181" s="154"/>
      <c r="QO181" s="154"/>
      <c r="QP181" s="154"/>
      <c r="QQ181" s="154"/>
      <c r="QR181" s="154"/>
      <c r="QS181" s="154"/>
      <c r="QT181" s="154"/>
      <c r="QU181" s="154"/>
      <c r="QV181" s="154"/>
      <c r="QW181" s="154"/>
      <c r="QX181" s="154"/>
      <c r="QY181" s="154"/>
      <c r="QZ181" s="154"/>
      <c r="RA181" s="154"/>
      <c r="RB181" s="154"/>
      <c r="RC181" s="154"/>
      <c r="RD181" s="154"/>
      <c r="RE181" s="154"/>
      <c r="RF181" s="154"/>
      <c r="RG181" s="154"/>
      <c r="RH181" s="154"/>
      <c r="RI181" s="154"/>
      <c r="RJ181" s="154"/>
      <c r="RK181" s="154"/>
      <c r="RL181" s="154"/>
      <c r="RM181" s="154"/>
      <c r="RN181" s="154"/>
      <c r="RO181" s="154"/>
      <c r="RP181" s="154"/>
      <c r="RQ181" s="154"/>
      <c r="RR181" s="154"/>
      <c r="RS181" s="154"/>
      <c r="RT181" s="154"/>
      <c r="RU181" s="154"/>
      <c r="RV181" s="154"/>
      <c r="RW181" s="154"/>
      <c r="RX181" s="154"/>
      <c r="RY181" s="154"/>
      <c r="RZ181" s="154"/>
      <c r="SA181" s="154"/>
      <c r="SB181" s="154"/>
      <c r="SC181" s="154"/>
      <c r="SD181" s="154"/>
      <c r="SE181" s="154"/>
      <c r="SF181" s="154"/>
      <c r="SG181" s="154"/>
      <c r="SH181" s="154"/>
      <c r="SI181" s="154"/>
      <c r="SJ181" s="154"/>
      <c r="SK181" s="154"/>
      <c r="SL181" s="154"/>
      <c r="SM181" s="154"/>
      <c r="SN181" s="154"/>
      <c r="SO181" s="154"/>
      <c r="SP181" s="154"/>
      <c r="SQ181" s="154"/>
      <c r="SR181" s="154"/>
      <c r="SS181" s="154"/>
      <c r="ST181" s="154"/>
      <c r="SU181" s="154"/>
      <c r="SV181" s="154"/>
      <c r="SW181" s="154"/>
      <c r="SX181" s="154"/>
      <c r="SY181" s="154"/>
      <c r="SZ181" s="154"/>
      <c r="TA181" s="154"/>
      <c r="TB181" s="154"/>
      <c r="TC181" s="154"/>
      <c r="TD181" s="154"/>
      <c r="TE181" s="154"/>
      <c r="TF181" s="154"/>
      <c r="TG181" s="154"/>
      <c r="TH181" s="154"/>
      <c r="TI181" s="154"/>
      <c r="TJ181" s="154"/>
      <c r="TK181" s="154"/>
      <c r="TL181" s="154"/>
      <c r="TM181" s="154"/>
      <c r="TN181" s="154"/>
      <c r="TO181" s="154"/>
      <c r="TP181" s="154"/>
      <c r="TQ181" s="154"/>
      <c r="TR181" s="154"/>
      <c r="TS181" s="154"/>
      <c r="TT181" s="154"/>
      <c r="TU181" s="154"/>
      <c r="TV181" s="154"/>
      <c r="TW181" s="154"/>
      <c r="TX181" s="154"/>
      <c r="TY181" s="154"/>
      <c r="TZ181" s="154"/>
      <c r="UA181" s="154"/>
      <c r="UB181" s="154"/>
      <c r="UC181" s="154"/>
      <c r="UD181" s="154"/>
      <c r="UE181" s="154"/>
      <c r="UF181" s="154"/>
      <c r="UG181" s="154"/>
      <c r="UH181" s="154"/>
      <c r="UI181" s="154"/>
      <c r="UJ181" s="154"/>
      <c r="UK181" s="154"/>
      <c r="UL181" s="117"/>
      <c r="UM181" s="117"/>
      <c r="UN181" s="117"/>
      <c r="UO181" s="117"/>
      <c r="UP181" s="117"/>
      <c r="UQ181" s="154"/>
      <c r="UR181" s="117"/>
      <c r="US181" s="117"/>
      <c r="UT181" s="154"/>
      <c r="UU181" s="154"/>
      <c r="UV181" s="154"/>
      <c r="UW181" s="154"/>
      <c r="UX181" s="154"/>
      <c r="UY181" s="154"/>
      <c r="UZ181" s="154"/>
      <c r="VA181" s="154"/>
      <c r="VB181" s="154"/>
      <c r="VC181" s="154"/>
      <c r="VD181" s="154"/>
      <c r="VE181" s="154"/>
      <c r="VF181" s="154"/>
      <c r="VG181" s="154"/>
      <c r="VH181" s="154"/>
      <c r="VI181" s="154"/>
      <c r="VJ181" s="154"/>
      <c r="VK181" s="154"/>
      <c r="VL181" s="154"/>
      <c r="VM181" s="154"/>
      <c r="VN181" s="154"/>
      <c r="VO181" s="154"/>
      <c r="VP181" s="154"/>
      <c r="VQ181" s="154"/>
      <c r="VR181" s="154"/>
      <c r="VS181" s="154"/>
      <c r="VT181" s="154"/>
      <c r="VU181" s="154"/>
      <c r="VV181" s="154"/>
      <c r="VW181" s="154"/>
      <c r="VX181" s="154"/>
      <c r="VY181" s="154"/>
      <c r="VZ181" s="154"/>
      <c r="WA181" s="154"/>
      <c r="WB181" s="154"/>
      <c r="WC181" s="154"/>
      <c r="WD181" s="154"/>
      <c r="WE181" s="154"/>
      <c r="WF181" s="154"/>
      <c r="WG181" s="154"/>
      <c r="WH181" s="154"/>
      <c r="WI181" s="154"/>
      <c r="WJ181" s="154"/>
      <c r="WK181" s="154"/>
      <c r="WL181" s="154"/>
      <c r="WM181" s="154"/>
      <c r="WN181" s="154"/>
      <c r="WO181" s="154"/>
      <c r="WP181" s="154"/>
      <c r="WQ181" s="154"/>
      <c r="WR181" s="154"/>
      <c r="WS181" s="154"/>
      <c r="WT181" s="154"/>
      <c r="WU181" s="154"/>
      <c r="WV181" s="117"/>
    </row>
    <row r="182" spans="1:624" s="2" customFormat="1" ht="18.75" hidden="1" thickBot="1" x14ac:dyDescent="0.3">
      <c r="A182" s="155"/>
      <c r="B182" s="156"/>
      <c r="C182" s="156"/>
      <c r="D182" s="425"/>
      <c r="E182" s="425"/>
      <c r="F182" s="426"/>
      <c r="G182" s="386"/>
      <c r="H182" s="387"/>
      <c r="I182" s="396" t="s">
        <v>282</v>
      </c>
      <c r="J182" s="387"/>
      <c r="K182" s="387"/>
      <c r="L182" s="387"/>
      <c r="M182" s="387"/>
      <c r="N182" s="387"/>
      <c r="O182" s="387"/>
      <c r="P182" s="387"/>
      <c r="Q182" s="387"/>
      <c r="R182" s="387"/>
      <c r="S182" s="396" t="s">
        <v>282</v>
      </c>
      <c r="T182" s="387"/>
      <c r="U182" s="387"/>
      <c r="V182" s="387"/>
      <c r="W182" s="387"/>
      <c r="X182" s="387"/>
      <c r="Y182" s="387"/>
      <c r="Z182" s="362"/>
      <c r="AA182" s="362"/>
      <c r="AB182" s="387"/>
      <c r="AC182" s="387"/>
      <c r="AD182" s="387"/>
      <c r="AE182" s="387"/>
      <c r="AF182" s="362"/>
      <c r="AG182" s="387"/>
      <c r="AH182" s="387"/>
      <c r="AI182" s="387"/>
      <c r="AJ182" s="387"/>
      <c r="AK182" s="387"/>
      <c r="AL182" s="387"/>
      <c r="AM182" s="387"/>
      <c r="AN182" s="362"/>
      <c r="AO182" s="362"/>
      <c r="AP182" s="387"/>
      <c r="AQ182" s="387"/>
      <c r="AR182" s="362"/>
      <c r="AS182" s="387"/>
      <c r="AT182" s="387"/>
      <c r="AU182" s="387"/>
      <c r="AV182" s="387"/>
      <c r="AW182" s="396" t="s">
        <v>282</v>
      </c>
      <c r="AX182" s="387"/>
      <c r="AY182" s="387"/>
      <c r="AZ182" s="396" t="s">
        <v>282</v>
      </c>
      <c r="BA182" s="387"/>
      <c r="BB182" s="387"/>
      <c r="BC182" s="387"/>
      <c r="BD182" s="387"/>
      <c r="BE182" s="362"/>
      <c r="BF182" s="362"/>
      <c r="BG182" s="362"/>
      <c r="BH182" s="362"/>
      <c r="BI182" s="362"/>
      <c r="BJ182" s="250">
        <v>21908812.030000001</v>
      </c>
      <c r="BK182" s="241"/>
      <c r="BL182" s="241"/>
      <c r="BM182" s="387"/>
      <c r="BN182" s="396" t="s">
        <v>267</v>
      </c>
      <c r="BO182" s="387"/>
      <c r="BP182" s="387"/>
      <c r="BQ182" s="387"/>
      <c r="BR182" s="387"/>
      <c r="BS182" s="387"/>
      <c r="BT182" s="387"/>
      <c r="BU182" s="387"/>
      <c r="BV182" s="387"/>
      <c r="BW182" s="387"/>
      <c r="BX182" s="396" t="s">
        <v>267</v>
      </c>
      <c r="BY182" s="396" t="s">
        <v>268</v>
      </c>
      <c r="BZ182" s="387"/>
      <c r="CA182" s="387"/>
      <c r="CB182" s="362"/>
      <c r="CC182" s="387"/>
      <c r="CD182" s="387"/>
      <c r="CE182" s="396" t="s">
        <v>268</v>
      </c>
      <c r="CF182" s="387"/>
      <c r="CG182" s="387"/>
      <c r="CH182" s="387"/>
      <c r="CI182" s="387"/>
      <c r="CJ182" s="387"/>
      <c r="CK182" s="362"/>
      <c r="CL182" s="387"/>
      <c r="CM182" s="387"/>
      <c r="CN182" s="387"/>
      <c r="CO182" s="387"/>
      <c r="CP182" s="387"/>
      <c r="CQ182" s="387"/>
      <c r="CR182" s="387"/>
      <c r="CS182" s="396" t="s">
        <v>267</v>
      </c>
      <c r="CT182" s="396" t="s">
        <v>269</v>
      </c>
      <c r="CU182" s="387"/>
      <c r="CV182" s="387"/>
      <c r="CW182" s="387"/>
      <c r="CX182" s="387"/>
      <c r="CY182" s="387"/>
      <c r="CZ182" s="387"/>
      <c r="DA182" s="387"/>
      <c r="DB182" s="387"/>
      <c r="DC182" s="387"/>
      <c r="DD182" s="396" t="s">
        <v>267</v>
      </c>
      <c r="DE182" s="387"/>
      <c r="DF182" s="387"/>
      <c r="DG182" s="362"/>
      <c r="DH182" s="362"/>
      <c r="DI182" s="387"/>
      <c r="DJ182" s="387"/>
      <c r="DK182" s="387"/>
      <c r="DL182" s="387"/>
      <c r="DM182" s="387"/>
      <c r="DN182" s="387"/>
      <c r="DO182" s="387"/>
      <c r="DP182" s="387"/>
      <c r="DQ182" s="387"/>
      <c r="DR182" s="387"/>
      <c r="DS182" s="387"/>
      <c r="DT182" s="387"/>
      <c r="DU182" s="387"/>
      <c r="DV182" s="387"/>
      <c r="DW182" s="387"/>
      <c r="DX182" s="387"/>
      <c r="DY182" s="387"/>
      <c r="DZ182" s="387"/>
      <c r="EA182" s="387"/>
      <c r="EB182" s="387"/>
      <c r="EC182" s="387"/>
      <c r="ED182" s="387"/>
      <c r="EE182" s="387"/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7"/>
      <c r="ER182" s="387"/>
      <c r="ES182" s="387"/>
      <c r="ET182" s="387"/>
      <c r="EU182" s="387"/>
      <c r="EV182" s="387"/>
      <c r="EW182" s="387"/>
      <c r="EX182" s="387"/>
      <c r="EY182" s="387"/>
      <c r="EZ182" s="387"/>
      <c r="FA182" s="387"/>
      <c r="FB182" s="387"/>
      <c r="FC182" s="387"/>
      <c r="FD182" s="387"/>
      <c r="FE182" s="387"/>
      <c r="FF182" s="387"/>
      <c r="FG182" s="387"/>
      <c r="FH182" s="387"/>
      <c r="FI182" s="387"/>
      <c r="FJ182" s="387"/>
      <c r="FK182" s="387"/>
      <c r="FL182" s="387"/>
      <c r="FM182" s="387"/>
      <c r="FN182" s="387"/>
      <c r="FO182" s="387"/>
      <c r="FP182" s="387"/>
      <c r="FQ182" s="387"/>
      <c r="FR182" s="387"/>
      <c r="FS182" s="387"/>
      <c r="FT182" s="387"/>
      <c r="FU182" s="387"/>
      <c r="FV182" s="387"/>
      <c r="FW182" s="387"/>
      <c r="FX182" s="387"/>
      <c r="FY182" s="387"/>
      <c r="FZ182" s="387"/>
      <c r="GA182" s="387"/>
      <c r="GB182" s="387"/>
      <c r="GC182" s="387"/>
      <c r="GD182" s="387"/>
      <c r="GE182" s="387"/>
      <c r="GF182" s="387"/>
      <c r="GG182" s="387"/>
      <c r="GH182" s="387"/>
      <c r="GI182" s="387"/>
      <c r="GJ182" s="387"/>
      <c r="GK182" s="387"/>
      <c r="GL182" s="387"/>
      <c r="GM182" s="387"/>
      <c r="GN182" s="387"/>
      <c r="GO182" s="387"/>
      <c r="GP182" s="387"/>
      <c r="GQ182" s="387"/>
      <c r="GR182" s="387"/>
      <c r="GS182" s="387"/>
      <c r="GT182" s="387"/>
      <c r="GU182" s="387"/>
      <c r="GV182" s="387"/>
      <c r="GW182" s="387"/>
      <c r="GX182" s="387"/>
      <c r="GY182" s="387"/>
      <c r="GZ182" s="387"/>
      <c r="HA182" s="387"/>
      <c r="HB182" s="387"/>
      <c r="HC182" s="387"/>
      <c r="HD182" s="387"/>
      <c r="HE182" s="387"/>
      <c r="HF182" s="387"/>
      <c r="HG182" s="387"/>
      <c r="HH182" s="387"/>
      <c r="HI182" s="387"/>
      <c r="HJ182" s="387"/>
      <c r="HK182" s="387"/>
      <c r="HL182" s="387"/>
      <c r="HM182" s="387"/>
      <c r="HN182" s="387"/>
      <c r="HO182" s="387"/>
      <c r="HP182" s="387"/>
      <c r="HQ182" s="387"/>
      <c r="HR182" s="387"/>
      <c r="HS182" s="387"/>
      <c r="HT182" s="387"/>
      <c r="HU182" s="387"/>
      <c r="HV182" s="387"/>
      <c r="HW182" s="387"/>
      <c r="HX182" s="387"/>
      <c r="HY182" s="387"/>
      <c r="HZ182" s="387"/>
      <c r="IA182" s="387"/>
      <c r="IB182" s="387"/>
      <c r="IC182" s="387"/>
      <c r="ID182" s="387"/>
      <c r="IE182" s="387"/>
      <c r="IF182" s="387"/>
      <c r="IG182" s="387"/>
      <c r="IH182" s="387"/>
      <c r="II182" s="387"/>
      <c r="IJ182" s="387"/>
      <c r="IK182" s="387"/>
      <c r="IL182" s="387"/>
      <c r="IM182" s="387"/>
      <c r="IN182" s="387"/>
      <c r="IO182" s="387"/>
      <c r="IP182" s="387"/>
      <c r="IQ182" s="387"/>
      <c r="IR182" s="387"/>
      <c r="IS182" s="387"/>
      <c r="IT182" s="387"/>
      <c r="IU182" s="387"/>
      <c r="IV182" s="387"/>
      <c r="IW182" s="387"/>
      <c r="IX182" s="387"/>
      <c r="IY182" s="387"/>
      <c r="IZ182" s="387"/>
      <c r="JA182" s="387"/>
      <c r="JB182" s="387"/>
      <c r="JC182" s="387"/>
      <c r="JD182" s="387"/>
      <c r="JE182" s="387"/>
      <c r="JF182" s="387"/>
      <c r="JG182" s="387"/>
      <c r="JH182" s="387"/>
      <c r="JI182" s="387"/>
      <c r="JJ182" s="387"/>
      <c r="JK182" s="387"/>
      <c r="JL182" s="387"/>
      <c r="JM182" s="387"/>
      <c r="JN182" s="387"/>
      <c r="JO182" s="387"/>
      <c r="JP182" s="387"/>
      <c r="JQ182" s="387"/>
      <c r="JR182" s="387"/>
      <c r="JS182" s="387"/>
      <c r="JT182" s="387"/>
      <c r="JU182" s="387"/>
      <c r="JV182" s="387"/>
      <c r="JW182" s="387"/>
      <c r="JX182" s="387"/>
      <c r="JY182" s="387"/>
      <c r="JZ182" s="387"/>
      <c r="KA182" s="387"/>
      <c r="KB182" s="387"/>
      <c r="KC182" s="387"/>
      <c r="KD182" s="387"/>
      <c r="KE182" s="387"/>
      <c r="KF182" s="387"/>
      <c r="KG182" s="387"/>
      <c r="KH182" s="387"/>
      <c r="KI182" s="387"/>
      <c r="KJ182" s="387"/>
      <c r="KK182" s="387"/>
      <c r="KL182" s="387"/>
      <c r="KM182" s="387"/>
      <c r="KN182" s="387"/>
      <c r="KO182" s="387"/>
      <c r="KP182" s="387"/>
      <c r="KQ182" s="387"/>
      <c r="KR182" s="387"/>
      <c r="KS182" s="393"/>
      <c r="KT182" s="154"/>
      <c r="KU182" s="154"/>
      <c r="KV182" s="154"/>
      <c r="KW182" s="154"/>
      <c r="KX182" s="154"/>
      <c r="KY182" s="154"/>
      <c r="KZ182" s="154"/>
      <c r="LA182" s="154"/>
      <c r="LB182" s="154"/>
      <c r="LC182" s="154"/>
      <c r="LD182" s="154"/>
      <c r="LE182" s="154"/>
      <c r="LF182" s="154"/>
      <c r="LG182" s="154"/>
      <c r="LH182" s="154"/>
      <c r="LI182" s="154"/>
      <c r="LJ182" s="154"/>
      <c r="LK182" s="154"/>
      <c r="LL182" s="154"/>
      <c r="LM182" s="154"/>
      <c r="LN182" s="154"/>
      <c r="LO182" s="154"/>
      <c r="LP182" s="154"/>
      <c r="LQ182" s="154"/>
      <c r="LR182" s="154"/>
      <c r="LS182" s="154"/>
      <c r="LT182" s="154"/>
      <c r="LU182" s="154"/>
      <c r="LV182" s="154"/>
      <c r="LW182" s="154"/>
      <c r="LX182" s="154"/>
      <c r="LY182" s="154"/>
      <c r="LZ182" s="154"/>
      <c r="MA182" s="154"/>
      <c r="MB182" s="154"/>
      <c r="MC182" s="154"/>
      <c r="MD182" s="154"/>
      <c r="ME182" s="154"/>
      <c r="MF182" s="154"/>
      <c r="MG182" s="154"/>
      <c r="MH182" s="154"/>
      <c r="MI182" s="154"/>
      <c r="MJ182" s="154"/>
      <c r="MK182" s="154"/>
      <c r="ML182" s="154"/>
      <c r="MM182" s="154"/>
      <c r="MN182" s="154"/>
      <c r="MO182" s="154"/>
      <c r="MP182" s="154"/>
      <c r="MQ182" s="154"/>
      <c r="MR182" s="154"/>
      <c r="MS182" s="154"/>
      <c r="MT182" s="154"/>
      <c r="MU182" s="154"/>
      <c r="MV182" s="154"/>
      <c r="MW182" s="154"/>
      <c r="MX182" s="154"/>
      <c r="MY182" s="154"/>
      <c r="MZ182" s="154"/>
      <c r="NA182" s="154"/>
      <c r="NB182" s="154"/>
      <c r="NC182" s="154"/>
      <c r="ND182" s="154"/>
      <c r="NE182" s="154"/>
      <c r="NF182" s="154"/>
      <c r="NG182" s="154"/>
      <c r="NH182" s="154"/>
      <c r="NI182" s="154"/>
      <c r="NJ182" s="154"/>
      <c r="NK182" s="154"/>
      <c r="NL182" s="154"/>
      <c r="NM182" s="154"/>
      <c r="NN182" s="154"/>
      <c r="NO182" s="154"/>
      <c r="NP182" s="154"/>
      <c r="NQ182" s="154"/>
      <c r="NR182" s="154"/>
      <c r="NS182" s="154"/>
      <c r="NT182" s="154"/>
      <c r="NU182" s="154"/>
      <c r="NV182" s="154"/>
      <c r="NW182" s="154"/>
      <c r="NX182" s="154"/>
      <c r="NY182" s="154"/>
      <c r="NZ182" s="154"/>
      <c r="OA182" s="154"/>
      <c r="OB182" s="154"/>
      <c r="OC182" s="154"/>
      <c r="OD182" s="154"/>
      <c r="OE182" s="154"/>
      <c r="OF182" s="154"/>
      <c r="OG182" s="154"/>
      <c r="OH182" s="154"/>
      <c r="OI182" s="154"/>
      <c r="OJ182" s="154"/>
      <c r="OK182" s="154"/>
      <c r="OL182" s="154"/>
      <c r="OM182" s="154"/>
      <c r="ON182" s="154"/>
      <c r="OO182" s="154"/>
      <c r="OP182" s="154"/>
      <c r="OQ182" s="154"/>
      <c r="OR182" s="154"/>
      <c r="OS182" s="154"/>
      <c r="OT182" s="154"/>
      <c r="OU182" s="154"/>
      <c r="OV182" s="154"/>
      <c r="OW182" s="154"/>
      <c r="OX182" s="154"/>
      <c r="OY182" s="154"/>
      <c r="OZ182" s="154"/>
      <c r="PA182" s="154"/>
      <c r="PB182" s="154"/>
      <c r="PC182" s="154"/>
      <c r="PD182" s="154"/>
      <c r="PE182" s="154"/>
      <c r="PF182" s="154"/>
      <c r="PG182" s="154"/>
      <c r="PH182" s="154"/>
      <c r="PI182" s="154"/>
      <c r="PJ182" s="154"/>
      <c r="PK182" s="154"/>
      <c r="PL182" s="154"/>
      <c r="PM182" s="154"/>
      <c r="PN182" s="154"/>
      <c r="PO182" s="154"/>
      <c r="PP182" s="154"/>
      <c r="PQ182" s="154"/>
      <c r="PR182" s="154"/>
      <c r="PS182" s="154"/>
      <c r="PT182" s="154"/>
      <c r="PU182" s="154"/>
      <c r="PV182" s="154">
        <f>PI177+PM177+PQ177+PU177</f>
        <v>592471.92999999993</v>
      </c>
      <c r="PW182" s="154"/>
      <c r="PX182" s="154"/>
      <c r="PY182" s="154"/>
      <c r="PZ182" s="154"/>
      <c r="QA182" s="154"/>
      <c r="QB182" s="154"/>
      <c r="QC182" s="154"/>
      <c r="QD182" s="154"/>
      <c r="QE182" s="154"/>
      <c r="QF182" s="154"/>
      <c r="QG182" s="154"/>
      <c r="QH182" s="154"/>
      <c r="QI182" s="154"/>
      <c r="QJ182" s="154"/>
      <c r="QK182" s="154"/>
      <c r="QL182" s="154"/>
      <c r="QM182" s="154"/>
      <c r="QN182" s="154"/>
      <c r="QO182" s="154"/>
      <c r="QP182" s="154"/>
      <c r="QQ182" s="154"/>
      <c r="QR182" s="154"/>
      <c r="QS182" s="154"/>
      <c r="QT182" s="154"/>
      <c r="QU182" s="154"/>
      <c r="QV182" s="154"/>
      <c r="QW182" s="154"/>
      <c r="QX182" s="154"/>
      <c r="QY182" s="154"/>
      <c r="QZ182" s="154"/>
      <c r="RA182" s="154"/>
      <c r="RB182" s="154"/>
      <c r="RC182" s="154"/>
      <c r="RD182" s="154"/>
      <c r="RE182" s="154"/>
      <c r="RF182" s="154"/>
      <c r="RG182" s="154"/>
      <c r="RH182" s="154"/>
      <c r="RI182" s="154"/>
      <c r="RJ182" s="154"/>
      <c r="RK182" s="154"/>
      <c r="RL182" s="154"/>
      <c r="RM182" s="154"/>
      <c r="RN182" s="154"/>
      <c r="RO182" s="154"/>
      <c r="RP182" s="154"/>
      <c r="RQ182" s="154"/>
      <c r="RR182" s="154">
        <f>RE177+RI177+RM177+RQ177</f>
        <v>404501.28</v>
      </c>
      <c r="RS182" s="154"/>
      <c r="RT182" s="154"/>
      <c r="RU182" s="154"/>
      <c r="RV182" s="154"/>
      <c r="RW182" s="154"/>
      <c r="RX182" s="154"/>
      <c r="RY182" s="154"/>
      <c r="RZ182" s="154"/>
      <c r="SA182" s="154"/>
      <c r="SB182" s="154"/>
      <c r="SC182" s="154"/>
      <c r="SD182" s="154"/>
      <c r="SE182" s="154"/>
      <c r="SF182" s="154"/>
      <c r="SG182" s="154"/>
      <c r="SH182" s="154"/>
      <c r="SI182" s="154"/>
      <c r="SJ182" s="154"/>
      <c r="SK182" s="154"/>
      <c r="SL182" s="154"/>
      <c r="SM182" s="154"/>
      <c r="SN182" s="154"/>
      <c r="SO182" s="154"/>
      <c r="SP182" s="154"/>
      <c r="SQ182" s="154"/>
      <c r="SR182" s="154"/>
      <c r="SS182" s="154"/>
      <c r="ST182" s="154"/>
      <c r="SU182" s="154"/>
      <c r="SV182" s="154"/>
      <c r="SW182" s="154"/>
      <c r="SX182" s="154"/>
      <c r="SY182" s="154"/>
      <c r="SZ182" s="154"/>
      <c r="TA182" s="154"/>
      <c r="TB182" s="154"/>
      <c r="TC182" s="154"/>
      <c r="TD182" s="154"/>
      <c r="TE182" s="154"/>
      <c r="TF182" s="154"/>
      <c r="TG182" s="154"/>
      <c r="TH182" s="154"/>
      <c r="TI182" s="154"/>
      <c r="TJ182" s="154"/>
      <c r="TK182" s="154"/>
      <c r="TL182" s="154"/>
      <c r="TM182" s="154"/>
      <c r="TN182" s="154"/>
      <c r="TO182" s="154"/>
      <c r="TP182" s="154"/>
      <c r="TQ182" s="154"/>
      <c r="TR182" s="154"/>
      <c r="TS182" s="154"/>
      <c r="TT182" s="154"/>
      <c r="TU182" s="154"/>
      <c r="TV182" s="154"/>
      <c r="TW182" s="154"/>
      <c r="TX182" s="154"/>
      <c r="TY182" s="154"/>
      <c r="TZ182" s="154"/>
      <c r="UA182" s="154"/>
      <c r="UB182" s="154"/>
      <c r="UC182" s="154"/>
      <c r="UD182" s="154"/>
      <c r="UE182" s="154"/>
      <c r="UF182" s="154"/>
      <c r="UG182" s="154"/>
      <c r="UH182" s="154"/>
      <c r="UI182" s="154"/>
      <c r="UJ182" s="154"/>
      <c r="UK182" s="154"/>
      <c r="UL182" s="117"/>
      <c r="UM182" s="117"/>
      <c r="UN182" s="117"/>
      <c r="UO182" s="117"/>
      <c r="UP182" s="117"/>
      <c r="UQ182" s="154"/>
      <c r="UR182" s="117"/>
      <c r="US182" s="117"/>
      <c r="UT182" s="154"/>
      <c r="UU182" s="154"/>
      <c r="UV182" s="154"/>
      <c r="UW182" s="154"/>
      <c r="UX182" s="154"/>
      <c r="UY182" s="154"/>
      <c r="UZ182" s="154"/>
      <c r="VA182" s="154"/>
      <c r="VB182" s="154"/>
      <c r="VC182" s="154"/>
      <c r="VD182" s="154"/>
      <c r="VE182" s="154"/>
      <c r="VF182" s="154"/>
      <c r="VG182" s="154"/>
      <c r="VH182" s="154"/>
      <c r="VI182" s="154"/>
      <c r="VJ182" s="154"/>
      <c r="VK182" s="154"/>
      <c r="VL182" s="154"/>
      <c r="VM182" s="154"/>
      <c r="VN182" s="154"/>
      <c r="VO182" s="154"/>
      <c r="VP182" s="154"/>
      <c r="VQ182" s="154"/>
      <c r="VR182" s="154"/>
      <c r="VS182" s="154"/>
      <c r="VT182" s="154"/>
      <c r="VU182" s="154"/>
      <c r="VV182" s="154"/>
      <c r="VW182" s="154"/>
      <c r="VX182" s="154"/>
      <c r="VY182" s="154"/>
      <c r="VZ182" s="154"/>
      <c r="WA182" s="154"/>
      <c r="WB182" s="154"/>
      <c r="WC182" s="154"/>
      <c r="WD182" s="154"/>
      <c r="WE182" s="154"/>
      <c r="WF182" s="154"/>
      <c r="WG182" s="154"/>
      <c r="WH182" s="154"/>
      <c r="WI182" s="154"/>
      <c r="WJ182" s="154"/>
      <c r="WK182" s="154"/>
      <c r="WL182" s="154"/>
      <c r="WM182" s="154"/>
      <c r="WN182" s="154"/>
      <c r="WO182" s="154"/>
      <c r="WP182" s="154"/>
      <c r="WQ182" s="154"/>
      <c r="WR182" s="154"/>
      <c r="WS182" s="154"/>
      <c r="WT182" s="154"/>
      <c r="WU182" s="154"/>
      <c r="WV182" s="117"/>
    </row>
    <row r="183" spans="1:624" s="2" customFormat="1" ht="18.75" hidden="1" thickBot="1" x14ac:dyDescent="0.3">
      <c r="A183" s="155"/>
      <c r="B183" s="156"/>
      <c r="C183" s="156"/>
      <c r="D183" s="425"/>
      <c r="E183" s="425"/>
      <c r="F183" s="426"/>
      <c r="G183" s="386"/>
      <c r="H183" s="387"/>
      <c r="I183" s="387"/>
      <c r="J183" s="387"/>
      <c r="K183" s="387"/>
      <c r="L183" s="387"/>
      <c r="M183" s="387"/>
      <c r="N183" s="387"/>
      <c r="O183" s="387"/>
      <c r="P183" s="387"/>
      <c r="Q183" s="387"/>
      <c r="R183" s="387"/>
      <c r="S183" s="387"/>
      <c r="T183" s="387"/>
      <c r="U183" s="387"/>
      <c r="V183" s="387"/>
      <c r="W183" s="387"/>
      <c r="X183" s="387"/>
      <c r="Y183" s="387"/>
      <c r="Z183" s="387"/>
      <c r="AA183" s="387"/>
      <c r="AB183" s="387"/>
      <c r="AC183" s="387"/>
      <c r="AD183" s="387"/>
      <c r="AE183" s="387"/>
      <c r="AF183" s="387"/>
      <c r="AG183" s="387"/>
      <c r="AH183" s="387"/>
      <c r="AI183" s="387"/>
      <c r="AJ183" s="387"/>
      <c r="AK183" s="387"/>
      <c r="AL183" s="387"/>
      <c r="AM183" s="387"/>
      <c r="AN183" s="387"/>
      <c r="AO183" s="387"/>
      <c r="AP183" s="387"/>
      <c r="AQ183" s="387"/>
      <c r="AR183" s="387"/>
      <c r="AS183" s="387"/>
      <c r="AT183" s="387"/>
      <c r="AU183" s="387"/>
      <c r="AV183" s="387"/>
      <c r="AW183" s="387"/>
      <c r="AX183" s="387"/>
      <c r="AY183" s="387"/>
      <c r="AZ183" s="387"/>
      <c r="BA183" s="387"/>
      <c r="BB183" s="387"/>
      <c r="BC183" s="387"/>
      <c r="BD183" s="387"/>
      <c r="BE183" s="362"/>
      <c r="BF183" s="362"/>
      <c r="BG183" s="362"/>
      <c r="BH183" s="362"/>
      <c r="BI183" s="362"/>
      <c r="BJ183" s="383">
        <f>BJ182-BJ177</f>
        <v>240800</v>
      </c>
      <c r="BK183" s="241"/>
      <c r="BL183" s="241"/>
      <c r="BM183" s="387"/>
      <c r="BN183" s="387"/>
      <c r="BO183" s="387"/>
      <c r="BP183" s="387"/>
      <c r="BQ183" s="387"/>
      <c r="BR183" s="387"/>
      <c r="BS183" s="387"/>
      <c r="BT183" s="387"/>
      <c r="BU183" s="387"/>
      <c r="BV183" s="387"/>
      <c r="BW183" s="387"/>
      <c r="BX183" s="387"/>
      <c r="BY183" s="387"/>
      <c r="BZ183" s="387"/>
      <c r="CA183" s="387"/>
      <c r="CB183" s="389"/>
      <c r="CC183" s="387"/>
      <c r="CD183" s="387"/>
      <c r="CE183" s="387"/>
      <c r="CF183" s="387"/>
      <c r="CG183" s="387"/>
      <c r="CH183" s="387"/>
      <c r="CI183" s="387"/>
      <c r="CJ183" s="387"/>
      <c r="CK183" s="387"/>
      <c r="CL183" s="387"/>
      <c r="CM183" s="387"/>
      <c r="CN183" s="387"/>
      <c r="CO183" s="387"/>
      <c r="CP183" s="387"/>
      <c r="CQ183" s="387"/>
      <c r="CR183" s="387"/>
      <c r="CS183" s="387"/>
      <c r="CT183" s="387"/>
      <c r="CU183" s="387"/>
      <c r="CV183" s="387"/>
      <c r="CW183" s="387"/>
      <c r="CX183" s="387"/>
      <c r="CY183" s="387"/>
      <c r="CZ183" s="387"/>
      <c r="DA183" s="387"/>
      <c r="DB183" s="387">
        <f>CK177-DB177</f>
        <v>92327.420000000158</v>
      </c>
      <c r="DC183" s="387"/>
      <c r="DD183" s="387"/>
      <c r="DE183" s="387"/>
      <c r="DF183" s="387"/>
      <c r="DG183" s="362"/>
      <c r="DH183" s="362"/>
      <c r="DI183" s="387"/>
      <c r="DJ183" s="387"/>
      <c r="DK183" s="387"/>
      <c r="DL183" s="387"/>
      <c r="DM183" s="387"/>
      <c r="DN183" s="387"/>
      <c r="DO183" s="387"/>
      <c r="DP183" s="387"/>
      <c r="DQ183" s="387"/>
      <c r="DR183" s="387"/>
      <c r="DS183" s="387"/>
      <c r="DT183" s="387"/>
      <c r="DU183" s="387"/>
      <c r="DV183" s="387"/>
      <c r="DW183" s="387"/>
      <c r="DX183" s="387"/>
      <c r="DY183" s="387"/>
      <c r="DZ183" s="387"/>
      <c r="EA183" s="387"/>
      <c r="EB183" s="387"/>
      <c r="EC183" s="387"/>
      <c r="ED183" s="387"/>
      <c r="EE183" s="387"/>
      <c r="EF183" s="387"/>
      <c r="EG183" s="387"/>
      <c r="EH183" s="387"/>
      <c r="EI183" s="387"/>
      <c r="EJ183" s="387"/>
      <c r="EK183" s="387"/>
      <c r="EL183" s="387"/>
      <c r="EM183" s="387"/>
      <c r="EN183" s="387"/>
      <c r="EO183" s="387"/>
      <c r="EP183" s="387"/>
      <c r="EQ183" s="387"/>
      <c r="ER183" s="387"/>
      <c r="ES183" s="387"/>
      <c r="ET183" s="387"/>
      <c r="EU183" s="387"/>
      <c r="EV183" s="387"/>
      <c r="EW183" s="387"/>
      <c r="EX183" s="387"/>
      <c r="EY183" s="387"/>
      <c r="EZ183" s="387"/>
      <c r="FA183" s="387"/>
      <c r="FB183" s="387"/>
      <c r="FC183" s="387"/>
      <c r="FD183" s="387"/>
      <c r="FE183" s="387"/>
      <c r="FF183" s="387"/>
      <c r="FG183" s="387"/>
      <c r="FH183" s="387"/>
      <c r="FI183" s="387"/>
      <c r="FJ183" s="387"/>
      <c r="FK183" s="387"/>
      <c r="FL183" s="387"/>
      <c r="FM183" s="387"/>
      <c r="FN183" s="387"/>
      <c r="FO183" s="387"/>
      <c r="FP183" s="387"/>
      <c r="FQ183" s="387"/>
      <c r="FR183" s="387"/>
      <c r="FS183" s="387"/>
      <c r="FT183" s="387"/>
      <c r="FU183" s="387"/>
      <c r="FV183" s="387"/>
      <c r="FW183" s="387"/>
      <c r="FX183" s="387"/>
      <c r="FY183" s="387"/>
      <c r="FZ183" s="387"/>
      <c r="GA183" s="387"/>
      <c r="GB183" s="387"/>
      <c r="GC183" s="387"/>
      <c r="GD183" s="387"/>
      <c r="GE183" s="387"/>
      <c r="GF183" s="387"/>
      <c r="GG183" s="387"/>
      <c r="GH183" s="387"/>
      <c r="GI183" s="387"/>
      <c r="GJ183" s="387"/>
      <c r="GK183" s="387"/>
      <c r="GL183" s="387"/>
      <c r="GM183" s="387"/>
      <c r="GN183" s="387"/>
      <c r="GO183" s="387"/>
      <c r="GP183" s="387"/>
      <c r="GQ183" s="387"/>
      <c r="GR183" s="387"/>
      <c r="GS183" s="387"/>
      <c r="GT183" s="387"/>
      <c r="GU183" s="387"/>
      <c r="GV183" s="387"/>
      <c r="GW183" s="387"/>
      <c r="GX183" s="387"/>
      <c r="GY183" s="387"/>
      <c r="GZ183" s="387"/>
      <c r="HA183" s="387"/>
      <c r="HB183" s="387"/>
      <c r="HC183" s="387"/>
      <c r="HD183" s="387"/>
      <c r="HE183" s="387"/>
      <c r="HF183" s="387"/>
      <c r="HG183" s="387"/>
      <c r="HH183" s="387"/>
      <c r="HI183" s="387"/>
      <c r="HJ183" s="387"/>
      <c r="HK183" s="387"/>
      <c r="HL183" s="387"/>
      <c r="HM183" s="387"/>
      <c r="HN183" s="387"/>
      <c r="HO183" s="387"/>
      <c r="HP183" s="387"/>
      <c r="HQ183" s="387"/>
      <c r="HR183" s="387"/>
      <c r="HS183" s="387"/>
      <c r="HT183" s="387"/>
      <c r="HU183" s="387"/>
      <c r="HV183" s="387"/>
      <c r="HW183" s="387"/>
      <c r="HX183" s="387"/>
      <c r="HY183" s="387"/>
      <c r="HZ183" s="387"/>
      <c r="IA183" s="387"/>
      <c r="IB183" s="387"/>
      <c r="IC183" s="387"/>
      <c r="ID183" s="387"/>
      <c r="IE183" s="387"/>
      <c r="IF183" s="387"/>
      <c r="IG183" s="387"/>
      <c r="IH183" s="387"/>
      <c r="II183" s="387"/>
      <c r="IJ183" s="387"/>
      <c r="IK183" s="387"/>
      <c r="IL183" s="387"/>
      <c r="IM183" s="387"/>
      <c r="IN183" s="387"/>
      <c r="IO183" s="387"/>
      <c r="IP183" s="387"/>
      <c r="IQ183" s="387"/>
      <c r="IR183" s="387"/>
      <c r="IS183" s="387"/>
      <c r="IT183" s="387"/>
      <c r="IU183" s="387"/>
      <c r="IV183" s="387"/>
      <c r="IW183" s="387"/>
      <c r="IX183" s="387"/>
      <c r="IY183" s="387"/>
      <c r="IZ183" s="387"/>
      <c r="JA183" s="387"/>
      <c r="JB183" s="387"/>
      <c r="JC183" s="387"/>
      <c r="JD183" s="387"/>
      <c r="JE183" s="387"/>
      <c r="JF183" s="387"/>
      <c r="JG183" s="387"/>
      <c r="JH183" s="387"/>
      <c r="JI183" s="387"/>
      <c r="JJ183" s="387"/>
      <c r="JK183" s="387"/>
      <c r="JL183" s="387"/>
      <c r="JM183" s="387"/>
      <c r="JN183" s="387"/>
      <c r="JO183" s="387"/>
      <c r="JP183" s="387"/>
      <c r="JQ183" s="387"/>
      <c r="JR183" s="387"/>
      <c r="JS183" s="387"/>
      <c r="JT183" s="387"/>
      <c r="JU183" s="387"/>
      <c r="JV183" s="387"/>
      <c r="JW183" s="387"/>
      <c r="JX183" s="387"/>
      <c r="JY183" s="387"/>
      <c r="JZ183" s="387"/>
      <c r="KA183" s="387"/>
      <c r="KB183" s="387"/>
      <c r="KC183" s="387"/>
      <c r="KD183" s="387"/>
      <c r="KE183" s="387"/>
      <c r="KF183" s="387"/>
      <c r="KG183" s="387"/>
      <c r="KH183" s="387"/>
      <c r="KI183" s="387"/>
      <c r="KJ183" s="387"/>
      <c r="KK183" s="387"/>
      <c r="KL183" s="387"/>
      <c r="KM183" s="387"/>
      <c r="KN183" s="387"/>
      <c r="KO183" s="387"/>
      <c r="KP183" s="387"/>
      <c r="KQ183" s="387"/>
      <c r="KR183" s="387"/>
      <c r="KS183" s="393"/>
      <c r="KT183" s="154"/>
      <c r="KU183" s="154"/>
      <c r="KV183" s="154"/>
      <c r="KW183" s="154"/>
      <c r="KX183" s="154"/>
      <c r="KY183" s="154"/>
      <c r="KZ183" s="154"/>
      <c r="LA183" s="154"/>
      <c r="LB183" s="154"/>
      <c r="LC183" s="154"/>
      <c r="LD183" s="154"/>
      <c r="LE183" s="154"/>
      <c r="LF183" s="154"/>
      <c r="LG183" s="154"/>
      <c r="LH183" s="154"/>
      <c r="LI183" s="154"/>
      <c r="LJ183" s="154"/>
      <c r="LK183" s="154"/>
      <c r="LL183" s="154"/>
      <c r="LM183" s="154"/>
      <c r="LN183" s="154"/>
      <c r="LO183" s="154"/>
      <c r="LP183" s="154"/>
      <c r="LQ183" s="154"/>
      <c r="LR183" s="154"/>
      <c r="LS183" s="154"/>
      <c r="LT183" s="154"/>
      <c r="LU183" s="154"/>
      <c r="LV183" s="154"/>
      <c r="LW183" s="154"/>
      <c r="LX183" s="154"/>
      <c r="LY183" s="154"/>
      <c r="LZ183" s="154"/>
      <c r="MA183" s="154"/>
      <c r="MB183" s="154"/>
      <c r="MC183" s="154"/>
      <c r="MD183" s="154"/>
      <c r="ME183" s="154"/>
      <c r="MF183" s="154"/>
      <c r="MG183" s="154"/>
      <c r="MH183" s="154"/>
      <c r="MI183" s="154"/>
      <c r="MJ183" s="154"/>
      <c r="MK183" s="154"/>
      <c r="ML183" s="154"/>
      <c r="MM183" s="154"/>
      <c r="MN183" s="154"/>
      <c r="MO183" s="154"/>
      <c r="MP183" s="154"/>
      <c r="MQ183" s="154"/>
      <c r="MR183" s="154"/>
      <c r="MS183" s="154"/>
      <c r="MT183" s="154"/>
      <c r="MU183" s="154"/>
      <c r="MV183" s="154"/>
      <c r="MW183" s="154"/>
      <c r="MX183" s="154"/>
      <c r="MY183" s="154"/>
      <c r="MZ183" s="154"/>
      <c r="NA183" s="154"/>
      <c r="NB183" s="154"/>
      <c r="NC183" s="154"/>
      <c r="ND183" s="154"/>
      <c r="NE183" s="154"/>
      <c r="NF183" s="154"/>
      <c r="NG183" s="154"/>
      <c r="NH183" s="154"/>
      <c r="NI183" s="154"/>
      <c r="NJ183" s="154"/>
      <c r="NK183" s="154"/>
      <c r="NL183" s="154"/>
      <c r="NM183" s="154"/>
      <c r="NN183" s="154"/>
      <c r="NO183" s="154"/>
      <c r="NP183" s="154"/>
      <c r="NQ183" s="154"/>
      <c r="NR183" s="154"/>
      <c r="NS183" s="154"/>
      <c r="NT183" s="154"/>
      <c r="NU183" s="154"/>
      <c r="NV183" s="154"/>
      <c r="NW183" s="154"/>
      <c r="NX183" s="154"/>
      <c r="NY183" s="154"/>
      <c r="NZ183" s="154"/>
      <c r="OA183" s="154"/>
      <c r="OB183" s="154"/>
      <c r="OC183" s="154"/>
      <c r="OD183" s="154"/>
      <c r="OE183" s="154"/>
      <c r="OF183" s="154"/>
      <c r="OG183" s="154"/>
      <c r="OH183" s="154"/>
      <c r="OI183" s="154"/>
      <c r="OJ183" s="154"/>
      <c r="OK183" s="154"/>
      <c r="OL183" s="154"/>
      <c r="OM183" s="154"/>
      <c r="ON183" s="154"/>
      <c r="OO183" s="154"/>
      <c r="OP183" s="154"/>
      <c r="OQ183" s="154"/>
      <c r="OR183" s="154"/>
      <c r="OS183" s="154"/>
      <c r="OT183" s="154"/>
      <c r="OU183" s="154"/>
      <c r="OV183" s="154"/>
      <c r="OW183" s="154"/>
      <c r="OX183" s="154"/>
      <c r="OY183" s="154"/>
      <c r="OZ183" s="154"/>
      <c r="PA183" s="154"/>
      <c r="PB183" s="154"/>
      <c r="PC183" s="154"/>
      <c r="PD183" s="154"/>
      <c r="PE183" s="154"/>
      <c r="PF183" s="154"/>
      <c r="PG183" s="154"/>
      <c r="PH183" s="154"/>
      <c r="PI183" s="154"/>
      <c r="PJ183" s="154"/>
      <c r="PK183" s="154"/>
      <c r="PL183" s="154"/>
      <c r="PM183" s="154"/>
      <c r="PN183" s="154"/>
      <c r="PO183" s="154"/>
      <c r="PP183" s="154"/>
      <c r="PQ183" s="154"/>
      <c r="PR183" s="154"/>
      <c r="PS183" s="154"/>
      <c r="PT183" s="154"/>
      <c r="PU183" s="154"/>
      <c r="PV183" s="154">
        <f>PV182-PV177</f>
        <v>0</v>
      </c>
      <c r="PW183" s="154"/>
      <c r="PX183" s="154"/>
      <c r="PY183" s="154"/>
      <c r="PZ183" s="154"/>
      <c r="QA183" s="154"/>
      <c r="QB183" s="154"/>
      <c r="QC183" s="154"/>
      <c r="QD183" s="154"/>
      <c r="QE183" s="154"/>
      <c r="QF183" s="154"/>
      <c r="QG183" s="154"/>
      <c r="QH183" s="154"/>
      <c r="QI183" s="154"/>
      <c r="QJ183" s="154"/>
      <c r="QK183" s="154"/>
      <c r="QL183" s="154"/>
      <c r="QM183" s="154">
        <f>PZ177+QD177+QH177+QL177</f>
        <v>592471.92999999993</v>
      </c>
      <c r="QN183" s="154"/>
      <c r="QO183" s="154"/>
      <c r="QP183" s="154"/>
      <c r="QQ183" s="154"/>
      <c r="QR183" s="154"/>
      <c r="QS183" s="154"/>
      <c r="QT183" s="154"/>
      <c r="QU183" s="154"/>
      <c r="QV183" s="154"/>
      <c r="QW183" s="154"/>
      <c r="QX183" s="154"/>
      <c r="QY183" s="154"/>
      <c r="QZ183" s="154"/>
      <c r="RA183" s="154"/>
      <c r="RB183" s="154"/>
      <c r="RC183" s="154"/>
      <c r="RD183" s="154"/>
      <c r="RE183" s="154"/>
      <c r="RF183" s="154"/>
      <c r="RG183" s="154"/>
      <c r="RH183" s="154"/>
      <c r="RI183" s="154"/>
      <c r="RJ183" s="154"/>
      <c r="RK183" s="154"/>
      <c r="RL183" s="154"/>
      <c r="RM183" s="154"/>
      <c r="RN183" s="154"/>
      <c r="RO183" s="154"/>
      <c r="RP183" s="154"/>
      <c r="RQ183" s="154"/>
      <c r="RR183" s="154">
        <f>RR182-RR177</f>
        <v>0</v>
      </c>
      <c r="RS183" s="154"/>
      <c r="RT183" s="154"/>
      <c r="RU183" s="154"/>
      <c r="RV183" s="154"/>
      <c r="RW183" s="154"/>
      <c r="RX183" s="154"/>
      <c r="RY183" s="154"/>
      <c r="RZ183" s="154"/>
      <c r="SA183" s="154"/>
      <c r="SB183" s="154"/>
      <c r="SC183" s="154"/>
      <c r="SD183" s="154"/>
      <c r="SE183" s="154"/>
      <c r="SF183" s="154"/>
      <c r="SG183" s="154"/>
      <c r="SH183" s="154"/>
      <c r="SI183" s="154"/>
      <c r="SJ183" s="154"/>
      <c r="SK183" s="154"/>
      <c r="SL183" s="154"/>
      <c r="SM183" s="154"/>
      <c r="SN183" s="154"/>
      <c r="SO183" s="154"/>
      <c r="SP183" s="154"/>
      <c r="SQ183" s="154"/>
      <c r="SR183" s="154"/>
      <c r="SS183" s="154"/>
      <c r="ST183" s="154"/>
      <c r="SU183" s="154"/>
      <c r="SV183" s="154"/>
      <c r="SW183" s="154"/>
      <c r="SX183" s="154"/>
      <c r="SY183" s="154"/>
      <c r="SZ183" s="154"/>
      <c r="TA183" s="154"/>
      <c r="TB183" s="154"/>
      <c r="TC183" s="154"/>
      <c r="TD183" s="154"/>
      <c r="TE183" s="154"/>
      <c r="TF183" s="154"/>
      <c r="TG183" s="154"/>
      <c r="TH183" s="154"/>
      <c r="TI183" s="154"/>
      <c r="TJ183" s="154"/>
      <c r="TK183" s="154"/>
      <c r="TL183" s="154"/>
      <c r="TM183" s="154"/>
      <c r="TN183" s="154"/>
      <c r="TO183" s="154"/>
      <c r="TP183" s="154"/>
      <c r="TQ183" s="154"/>
      <c r="TR183" s="154"/>
      <c r="TS183" s="154"/>
      <c r="TT183" s="154"/>
      <c r="TU183" s="154"/>
      <c r="TV183" s="154"/>
      <c r="TW183" s="154"/>
      <c r="TX183" s="154"/>
      <c r="TY183" s="154"/>
      <c r="TZ183" s="154"/>
      <c r="UA183" s="154"/>
      <c r="UB183" s="154"/>
      <c r="UC183" s="154"/>
      <c r="UD183" s="154"/>
      <c r="UE183" s="154"/>
      <c r="UF183" s="154"/>
      <c r="UG183" s="154"/>
      <c r="UH183" s="154"/>
      <c r="UI183" s="154"/>
      <c r="UJ183" s="154"/>
      <c r="UK183" s="154"/>
      <c r="UL183" s="117"/>
      <c r="UM183" s="117"/>
      <c r="UN183" s="117"/>
      <c r="UO183" s="117"/>
      <c r="UP183" s="117"/>
      <c r="UQ183" s="154"/>
      <c r="UR183" s="117"/>
      <c r="US183" s="117"/>
      <c r="UT183" s="154"/>
      <c r="UU183" s="154"/>
      <c r="UV183" s="154"/>
      <c r="UW183" s="154"/>
      <c r="UX183" s="154"/>
      <c r="UY183" s="154"/>
      <c r="UZ183" s="154"/>
      <c r="VA183" s="154"/>
      <c r="VB183" s="154"/>
      <c r="VC183" s="154"/>
      <c r="VD183" s="154"/>
      <c r="VE183" s="154"/>
      <c r="VF183" s="154"/>
      <c r="VG183" s="154"/>
      <c r="VH183" s="154"/>
      <c r="VI183" s="154"/>
      <c r="VJ183" s="154"/>
      <c r="VK183" s="154"/>
      <c r="VL183" s="154"/>
      <c r="VM183" s="154"/>
      <c r="VN183" s="154"/>
      <c r="VO183" s="154"/>
      <c r="VP183" s="154"/>
      <c r="VQ183" s="154"/>
      <c r="VR183" s="154"/>
      <c r="VS183" s="154"/>
      <c r="VT183" s="154"/>
      <c r="VU183" s="154"/>
      <c r="VV183" s="154"/>
      <c r="VW183" s="154"/>
      <c r="VX183" s="154"/>
      <c r="VY183" s="154"/>
      <c r="VZ183" s="154"/>
      <c r="WA183" s="154"/>
      <c r="WB183" s="154"/>
      <c r="WC183" s="154"/>
      <c r="WD183" s="154"/>
      <c r="WE183" s="154"/>
      <c r="WF183" s="154"/>
      <c r="WG183" s="154"/>
      <c r="WH183" s="154"/>
      <c r="WI183" s="154"/>
      <c r="WJ183" s="154"/>
      <c r="WK183" s="154"/>
      <c r="WL183" s="154"/>
      <c r="WM183" s="154"/>
      <c r="WN183" s="154"/>
      <c r="WO183" s="154"/>
      <c r="WP183" s="154"/>
      <c r="WQ183" s="154"/>
      <c r="WR183" s="154"/>
      <c r="WS183" s="154"/>
      <c r="WT183" s="154"/>
      <c r="WU183" s="154"/>
      <c r="WV183" s="117"/>
    </row>
    <row r="184" spans="1:624" s="2" customFormat="1" ht="18.75" hidden="1" thickBot="1" x14ac:dyDescent="0.3">
      <c r="A184" s="155"/>
      <c r="B184" s="158"/>
      <c r="C184" s="156"/>
      <c r="D184" s="425"/>
      <c r="E184" s="425"/>
      <c r="F184" s="426"/>
      <c r="G184" s="386"/>
      <c r="H184" s="387"/>
      <c r="I184" s="387"/>
      <c r="J184" s="387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  <c r="U184" s="387"/>
      <c r="V184" s="387"/>
      <c r="W184" s="387"/>
      <c r="X184" s="387"/>
      <c r="Y184" s="387"/>
      <c r="Z184" s="387"/>
      <c r="AA184" s="387"/>
      <c r="AB184" s="387"/>
      <c r="AC184" s="387"/>
      <c r="AD184" s="387"/>
      <c r="AE184" s="387"/>
      <c r="AF184" s="387"/>
      <c r="AG184" s="387"/>
      <c r="AH184" s="387"/>
      <c r="AI184" s="387"/>
      <c r="AJ184" s="387"/>
      <c r="AK184" s="387"/>
      <c r="AL184" s="387"/>
      <c r="AM184" s="387"/>
      <c r="AN184" s="387"/>
      <c r="AO184" s="387"/>
      <c r="AP184" s="387"/>
      <c r="AQ184" s="387"/>
      <c r="AR184" s="387"/>
      <c r="AS184" s="387"/>
      <c r="AT184" s="387"/>
      <c r="AU184" s="387"/>
      <c r="AV184" s="387"/>
      <c r="AW184" s="387"/>
      <c r="AX184" s="387"/>
      <c r="AY184" s="387"/>
      <c r="AZ184" s="387"/>
      <c r="BA184" s="387"/>
      <c r="BB184" s="387"/>
      <c r="BC184" s="387"/>
      <c r="BD184" s="387"/>
      <c r="BE184" s="362"/>
      <c r="BF184" s="362"/>
      <c r="BG184" s="362"/>
      <c r="BH184" s="362"/>
      <c r="BI184" s="362"/>
      <c r="BJ184" s="362"/>
      <c r="BK184" s="241"/>
      <c r="BL184" s="241"/>
      <c r="BM184" s="387"/>
      <c r="BN184" s="387"/>
      <c r="BO184" s="387"/>
      <c r="BP184" s="387"/>
      <c r="BQ184" s="387"/>
      <c r="BR184" s="387"/>
      <c r="BS184" s="387"/>
      <c r="BT184" s="387"/>
      <c r="BU184" s="387"/>
      <c r="BV184" s="387"/>
      <c r="BW184" s="387"/>
      <c r="BX184" s="387"/>
      <c r="BY184" s="387"/>
      <c r="BZ184" s="387"/>
      <c r="CA184" s="387"/>
      <c r="CB184" s="387"/>
      <c r="CC184" s="387"/>
      <c r="CD184" s="387"/>
      <c r="CE184" s="387"/>
      <c r="CF184" s="387"/>
      <c r="CG184" s="387"/>
      <c r="CH184" s="387"/>
      <c r="CI184" s="387"/>
      <c r="CJ184" s="387"/>
      <c r="CK184" s="387"/>
      <c r="CL184" s="387"/>
      <c r="CM184" s="387"/>
      <c r="CN184" s="387"/>
      <c r="CO184" s="387"/>
      <c r="CP184" s="387"/>
      <c r="CQ184" s="387"/>
      <c r="CR184" s="387"/>
      <c r="CS184" s="387"/>
      <c r="CT184" s="387"/>
      <c r="CU184" s="387"/>
      <c r="CV184" s="387"/>
      <c r="CW184" s="387"/>
      <c r="CX184" s="387"/>
      <c r="CY184" s="387"/>
      <c r="CZ184" s="387"/>
      <c r="DA184" s="387"/>
      <c r="DB184" s="387"/>
      <c r="DC184" s="387"/>
      <c r="DD184" s="387"/>
      <c r="DE184" s="387"/>
      <c r="DF184" s="387"/>
      <c r="DG184" s="362"/>
      <c r="DH184" s="362"/>
      <c r="DI184" s="387"/>
      <c r="DJ184" s="387"/>
      <c r="DK184" s="387"/>
      <c r="DL184" s="387"/>
      <c r="DM184" s="387"/>
      <c r="DN184" s="387"/>
      <c r="DO184" s="387"/>
      <c r="DP184" s="387"/>
      <c r="DQ184" s="387"/>
      <c r="DR184" s="387"/>
      <c r="DS184" s="387"/>
      <c r="DT184" s="387"/>
      <c r="DU184" s="387"/>
      <c r="DV184" s="387"/>
      <c r="DW184" s="387"/>
      <c r="DX184" s="387"/>
      <c r="DY184" s="387"/>
      <c r="DZ184" s="387"/>
      <c r="EA184" s="387"/>
      <c r="EB184" s="387"/>
      <c r="EC184" s="387"/>
      <c r="ED184" s="387"/>
      <c r="EE184" s="387"/>
      <c r="EF184" s="387"/>
      <c r="EG184" s="387"/>
      <c r="EH184" s="387"/>
      <c r="EI184" s="387"/>
      <c r="EJ184" s="387"/>
      <c r="EK184" s="387"/>
      <c r="EL184" s="387"/>
      <c r="EM184" s="387"/>
      <c r="EN184" s="387"/>
      <c r="EO184" s="387"/>
      <c r="EP184" s="387"/>
      <c r="EQ184" s="387"/>
      <c r="ER184" s="387"/>
      <c r="ES184" s="387"/>
      <c r="ET184" s="387"/>
      <c r="EU184" s="387"/>
      <c r="EV184" s="387"/>
      <c r="EW184" s="387"/>
      <c r="EX184" s="387"/>
      <c r="EY184" s="387"/>
      <c r="EZ184" s="387"/>
      <c r="FA184" s="387"/>
      <c r="FB184" s="387"/>
      <c r="FC184" s="387"/>
      <c r="FD184" s="387"/>
      <c r="FE184" s="387"/>
      <c r="FF184" s="387"/>
      <c r="FG184" s="387"/>
      <c r="FH184" s="387"/>
      <c r="FI184" s="387"/>
      <c r="FJ184" s="387"/>
      <c r="FK184" s="387"/>
      <c r="FL184" s="387"/>
      <c r="FM184" s="387"/>
      <c r="FN184" s="387"/>
      <c r="FO184" s="387"/>
      <c r="FP184" s="387"/>
      <c r="FQ184" s="387"/>
      <c r="FR184" s="387"/>
      <c r="FS184" s="387"/>
      <c r="FT184" s="387"/>
      <c r="FU184" s="387"/>
      <c r="FV184" s="387"/>
      <c r="FW184" s="387"/>
      <c r="FX184" s="387"/>
      <c r="FY184" s="387"/>
      <c r="FZ184" s="387"/>
      <c r="GA184" s="387"/>
      <c r="GB184" s="387"/>
      <c r="GC184" s="387"/>
      <c r="GD184" s="387"/>
      <c r="GE184" s="387"/>
      <c r="GF184" s="387"/>
      <c r="GG184" s="387"/>
      <c r="GH184" s="387"/>
      <c r="GI184" s="387"/>
      <c r="GJ184" s="387"/>
      <c r="GK184" s="387"/>
      <c r="GL184" s="387"/>
      <c r="GM184" s="387"/>
      <c r="GN184" s="387"/>
      <c r="GO184" s="387"/>
      <c r="GP184" s="387"/>
      <c r="GQ184" s="387"/>
      <c r="GR184" s="387"/>
      <c r="GS184" s="387"/>
      <c r="GT184" s="387"/>
      <c r="GU184" s="387"/>
      <c r="GV184" s="387"/>
      <c r="GW184" s="387"/>
      <c r="GX184" s="387"/>
      <c r="GY184" s="387"/>
      <c r="GZ184" s="387"/>
      <c r="HA184" s="387"/>
      <c r="HB184" s="387"/>
      <c r="HC184" s="387"/>
      <c r="HD184" s="387"/>
      <c r="HE184" s="387"/>
      <c r="HF184" s="387"/>
      <c r="HG184" s="387"/>
      <c r="HH184" s="387"/>
      <c r="HI184" s="387"/>
      <c r="HJ184" s="387"/>
      <c r="HK184" s="387"/>
      <c r="HL184" s="387"/>
      <c r="HM184" s="387"/>
      <c r="HN184" s="387"/>
      <c r="HO184" s="387"/>
      <c r="HP184" s="387"/>
      <c r="HQ184" s="387"/>
      <c r="HR184" s="387"/>
      <c r="HS184" s="387"/>
      <c r="HT184" s="387"/>
      <c r="HU184" s="387"/>
      <c r="HV184" s="387"/>
      <c r="HW184" s="387"/>
      <c r="HX184" s="387"/>
      <c r="HY184" s="362"/>
      <c r="HZ184" s="387">
        <f>HM177+HQ177+HU177+HY177</f>
        <v>1964782.57</v>
      </c>
      <c r="IA184" s="387"/>
      <c r="IB184" s="387"/>
      <c r="IC184" s="387"/>
      <c r="ID184" s="387"/>
      <c r="IE184" s="387"/>
      <c r="IF184" s="387"/>
      <c r="IG184" s="387"/>
      <c r="IH184" s="387"/>
      <c r="II184" s="387"/>
      <c r="IJ184" s="387"/>
      <c r="IK184" s="387"/>
      <c r="IL184" s="387"/>
      <c r="IM184" s="387"/>
      <c r="IN184" s="387"/>
      <c r="IO184" s="387"/>
      <c r="IP184" s="387"/>
      <c r="IQ184" s="387"/>
      <c r="IR184" s="387"/>
      <c r="IS184" s="387"/>
      <c r="IT184" s="387"/>
      <c r="IU184" s="387"/>
      <c r="IV184" s="387"/>
      <c r="IW184" s="387"/>
      <c r="IX184" s="387"/>
      <c r="IY184" s="387"/>
      <c r="IZ184" s="387"/>
      <c r="JA184" s="387"/>
      <c r="JB184" s="387"/>
      <c r="JC184" s="387"/>
      <c r="JD184" s="387"/>
      <c r="JE184" s="387"/>
      <c r="JF184" s="387"/>
      <c r="JG184" s="387"/>
      <c r="JH184" s="387"/>
      <c r="JI184" s="387"/>
      <c r="JJ184" s="387"/>
      <c r="JK184" s="387"/>
      <c r="JL184" s="387"/>
      <c r="JM184" s="387"/>
      <c r="JN184" s="387"/>
      <c r="JO184" s="387"/>
      <c r="JP184" s="387"/>
      <c r="JQ184" s="387"/>
      <c r="JR184" s="387"/>
      <c r="JS184" s="387"/>
      <c r="JT184" s="387"/>
      <c r="JU184" s="387"/>
      <c r="JV184" s="387"/>
      <c r="JW184" s="387"/>
      <c r="JX184" s="387"/>
      <c r="JY184" s="387"/>
      <c r="JZ184" s="387"/>
      <c r="KA184" s="387"/>
      <c r="KB184" s="387"/>
      <c r="KC184" s="387"/>
      <c r="KD184" s="387"/>
      <c r="KE184" s="387"/>
      <c r="KF184" s="387"/>
      <c r="KG184" s="387"/>
      <c r="KH184" s="387"/>
      <c r="KI184" s="387"/>
      <c r="KJ184" s="387"/>
      <c r="KK184" s="387"/>
      <c r="KL184" s="387"/>
      <c r="KM184" s="387"/>
      <c r="KN184" s="387"/>
      <c r="KO184" s="387"/>
      <c r="KP184" s="387"/>
      <c r="KQ184" s="387"/>
      <c r="KR184" s="387"/>
      <c r="KS184" s="393"/>
      <c r="KT184" s="154"/>
      <c r="KU184" s="154"/>
      <c r="KV184" s="154"/>
      <c r="KW184" s="154"/>
      <c r="KX184" s="154"/>
      <c r="KY184" s="154"/>
      <c r="KZ184" s="154"/>
      <c r="LA184" s="154"/>
      <c r="LB184" s="154"/>
      <c r="LC184" s="154"/>
      <c r="LD184" s="154"/>
      <c r="LE184" s="154"/>
      <c r="LF184" s="154"/>
      <c r="LG184" s="154"/>
      <c r="LH184" s="154"/>
      <c r="LI184" s="154"/>
      <c r="LJ184" s="154"/>
      <c r="LK184" s="154"/>
      <c r="LL184" s="154"/>
      <c r="LM184" s="154"/>
      <c r="LN184" s="154"/>
      <c r="LO184" s="154"/>
      <c r="LP184" s="154"/>
      <c r="LQ184" s="154"/>
      <c r="LR184" s="154"/>
      <c r="LS184" s="154"/>
      <c r="LT184" s="154"/>
      <c r="LU184" s="154"/>
      <c r="LV184" s="154"/>
      <c r="LW184" s="154"/>
      <c r="LX184" s="154"/>
      <c r="LY184" s="154"/>
      <c r="LZ184" s="154"/>
      <c r="MA184" s="154"/>
      <c r="MB184" s="154"/>
      <c r="MC184" s="154"/>
      <c r="MD184" s="154">
        <f>LQ177+LU177+LY177+MC177</f>
        <v>642219.52000000002</v>
      </c>
      <c r="ME184" s="154"/>
      <c r="MF184" s="154"/>
      <c r="MG184" s="154"/>
      <c r="MH184" s="154"/>
      <c r="MI184" s="154"/>
      <c r="MJ184" s="154"/>
      <c r="MK184" s="154"/>
      <c r="ML184" s="154"/>
      <c r="MM184" s="154"/>
      <c r="MN184" s="154"/>
      <c r="MO184" s="154"/>
      <c r="MP184" s="154"/>
      <c r="MQ184" s="154"/>
      <c r="MR184" s="154"/>
      <c r="MS184" s="154"/>
      <c r="MT184" s="154"/>
      <c r="MU184" s="154"/>
      <c r="MV184" s="154"/>
      <c r="MW184" s="154"/>
      <c r="MX184" s="154"/>
      <c r="MY184" s="154"/>
      <c r="MZ184" s="154"/>
      <c r="NA184" s="154"/>
      <c r="NB184" s="154"/>
      <c r="NC184" s="154"/>
      <c r="ND184" s="154"/>
      <c r="NE184" s="154"/>
      <c r="NF184" s="154"/>
      <c r="NG184" s="154"/>
      <c r="NH184" s="154"/>
      <c r="NI184" s="154"/>
      <c r="NJ184" s="154"/>
      <c r="NK184" s="154"/>
      <c r="NL184" s="154"/>
      <c r="NM184" s="154"/>
      <c r="NN184" s="154"/>
      <c r="NO184" s="154"/>
      <c r="NP184" s="154"/>
      <c r="NQ184" s="154"/>
      <c r="NR184" s="154"/>
      <c r="NS184" s="154"/>
      <c r="NT184" s="154"/>
      <c r="NU184" s="154"/>
      <c r="NV184" s="154"/>
      <c r="NW184" s="154"/>
      <c r="NX184" s="154"/>
      <c r="NY184" s="154"/>
      <c r="NZ184" s="154"/>
      <c r="OA184" s="154"/>
      <c r="OB184" s="154"/>
      <c r="OC184" s="154"/>
      <c r="OD184" s="154"/>
      <c r="OE184" s="154"/>
      <c r="OF184" s="154"/>
      <c r="OG184" s="154"/>
      <c r="OH184" s="154"/>
      <c r="OI184" s="154"/>
      <c r="OJ184" s="154"/>
      <c r="OK184" s="154"/>
      <c r="OL184" s="154"/>
      <c r="OM184" s="154"/>
      <c r="ON184" s="154"/>
      <c r="OO184" s="154"/>
      <c r="OP184" s="154"/>
      <c r="OQ184" s="154"/>
      <c r="OR184" s="154"/>
      <c r="OS184" s="154"/>
      <c r="OT184" s="154"/>
      <c r="OU184" s="154"/>
      <c r="OV184" s="154"/>
      <c r="OW184" s="154"/>
      <c r="OX184" s="154"/>
      <c r="OY184" s="154"/>
      <c r="OZ184" s="154"/>
      <c r="PA184" s="154"/>
      <c r="PB184" s="154"/>
      <c r="PC184" s="154"/>
      <c r="PD184" s="154"/>
      <c r="PE184" s="154"/>
      <c r="PF184" s="154"/>
      <c r="PG184" s="154"/>
      <c r="PH184" s="154"/>
      <c r="PI184" s="154"/>
      <c r="PJ184" s="154"/>
      <c r="PK184" s="154"/>
      <c r="PL184" s="154"/>
      <c r="PM184" s="154"/>
      <c r="PN184" s="154"/>
      <c r="PO184" s="154"/>
      <c r="PP184" s="154"/>
      <c r="PQ184" s="154"/>
      <c r="PR184" s="154"/>
      <c r="PS184" s="154"/>
      <c r="PT184" s="154"/>
      <c r="PU184" s="154"/>
      <c r="PV184" s="154"/>
      <c r="PW184" s="154"/>
      <c r="PX184" s="154"/>
      <c r="PY184" s="154"/>
      <c r="PZ184" s="154"/>
      <c r="QA184" s="154"/>
      <c r="QB184" s="154"/>
      <c r="QC184" s="154"/>
      <c r="QD184" s="154"/>
      <c r="QE184" s="154"/>
      <c r="QF184" s="154"/>
      <c r="QG184" s="154"/>
      <c r="QH184" s="154"/>
      <c r="QI184" s="154"/>
      <c r="QJ184" s="154"/>
      <c r="QK184" s="154"/>
      <c r="QL184" s="154"/>
      <c r="QM184" s="154">
        <f>QM183-QM177</f>
        <v>0</v>
      </c>
      <c r="QN184" s="154"/>
      <c r="QO184" s="154"/>
      <c r="QP184" s="154"/>
      <c r="QQ184" s="154"/>
      <c r="QR184" s="154"/>
      <c r="QS184" s="154"/>
      <c r="QT184" s="154"/>
      <c r="QU184" s="154"/>
      <c r="QV184" s="154"/>
      <c r="QW184" s="154"/>
      <c r="QX184" s="154"/>
      <c r="QY184" s="154"/>
      <c r="QZ184" s="154"/>
      <c r="RA184" s="154"/>
      <c r="RB184" s="154"/>
      <c r="RC184" s="154"/>
      <c r="RD184" s="154"/>
      <c r="RE184" s="154"/>
      <c r="RF184" s="154"/>
      <c r="RG184" s="154"/>
      <c r="RH184" s="154"/>
      <c r="RI184" s="154"/>
      <c r="RJ184" s="154"/>
      <c r="RK184" s="154"/>
      <c r="RL184" s="154"/>
      <c r="RM184" s="154"/>
      <c r="RN184" s="154"/>
      <c r="RO184" s="154"/>
      <c r="RP184" s="154"/>
      <c r="RQ184" s="154"/>
      <c r="RR184" s="154"/>
      <c r="RS184" s="154"/>
      <c r="RT184" s="154"/>
      <c r="RU184" s="154"/>
      <c r="RV184" s="154"/>
      <c r="RW184" s="154"/>
      <c r="RX184" s="154"/>
      <c r="RY184" s="154"/>
      <c r="RZ184" s="154"/>
      <c r="SA184" s="154"/>
      <c r="SB184" s="154"/>
      <c r="SC184" s="154"/>
      <c r="SD184" s="154"/>
      <c r="SE184" s="154"/>
      <c r="SF184" s="154"/>
      <c r="SG184" s="154"/>
      <c r="SH184" s="154"/>
      <c r="SI184" s="154"/>
      <c r="SJ184" s="154"/>
      <c r="SK184" s="154"/>
      <c r="SL184" s="154"/>
      <c r="SM184" s="154"/>
      <c r="SN184" s="154"/>
      <c r="SO184" s="154"/>
      <c r="SP184" s="154"/>
      <c r="SQ184" s="154"/>
      <c r="SR184" s="154"/>
      <c r="SS184" s="154"/>
      <c r="ST184" s="154"/>
      <c r="SU184" s="154"/>
      <c r="SV184" s="154"/>
      <c r="SW184" s="154"/>
      <c r="SX184" s="154"/>
      <c r="SY184" s="154"/>
      <c r="SZ184" s="154"/>
      <c r="TA184" s="154"/>
      <c r="TB184" s="154"/>
      <c r="TC184" s="154"/>
      <c r="TD184" s="154"/>
      <c r="TE184" s="154"/>
      <c r="TF184" s="154"/>
      <c r="TG184" s="154"/>
      <c r="TH184" s="154"/>
      <c r="TI184" s="154"/>
      <c r="TJ184" s="154"/>
      <c r="TK184" s="154"/>
      <c r="TL184" s="154"/>
      <c r="TM184" s="154"/>
      <c r="TN184" s="154"/>
      <c r="TO184" s="154"/>
      <c r="TP184" s="154"/>
      <c r="TQ184" s="154"/>
      <c r="TR184" s="154"/>
      <c r="TS184" s="154"/>
      <c r="TT184" s="154"/>
      <c r="TU184" s="154"/>
      <c r="TV184" s="154"/>
      <c r="TW184" s="154"/>
      <c r="TX184" s="154"/>
      <c r="TY184" s="154"/>
      <c r="TZ184" s="154"/>
      <c r="UA184" s="154"/>
      <c r="UB184" s="154"/>
      <c r="UC184" s="154"/>
      <c r="UD184" s="154"/>
      <c r="UE184" s="154"/>
      <c r="UF184" s="154"/>
      <c r="UG184" s="154"/>
      <c r="UH184" s="154"/>
      <c r="UI184" s="154"/>
      <c r="UJ184" s="154"/>
      <c r="UK184" s="154"/>
      <c r="UL184" s="117"/>
      <c r="UM184" s="117"/>
      <c r="UN184" s="117"/>
      <c r="UO184" s="117"/>
      <c r="UP184" s="117"/>
      <c r="UQ184" s="154"/>
      <c r="UR184" s="117"/>
      <c r="US184" s="117"/>
      <c r="UT184" s="154"/>
      <c r="UU184" s="154"/>
      <c r="UV184" s="154"/>
      <c r="UW184" s="154"/>
      <c r="UX184" s="154"/>
      <c r="UY184" s="154"/>
      <c r="UZ184" s="154"/>
      <c r="VA184" s="154"/>
      <c r="VB184" s="154"/>
      <c r="VC184" s="154"/>
      <c r="VD184" s="154"/>
      <c r="VE184" s="154"/>
      <c r="VF184" s="154"/>
      <c r="VG184" s="154"/>
      <c r="VH184" s="154"/>
      <c r="VI184" s="154"/>
      <c r="VJ184" s="154"/>
      <c r="VK184" s="154"/>
      <c r="VL184" s="154"/>
      <c r="VM184" s="154"/>
      <c r="VN184" s="154"/>
      <c r="VO184" s="154"/>
      <c r="VP184" s="154"/>
      <c r="VQ184" s="154"/>
      <c r="VR184" s="154"/>
      <c r="VS184" s="154"/>
      <c r="VT184" s="154"/>
      <c r="VU184" s="154"/>
      <c r="VV184" s="154"/>
      <c r="VW184" s="154"/>
      <c r="VX184" s="154"/>
      <c r="VY184" s="154"/>
      <c r="VZ184" s="154"/>
      <c r="WA184" s="154"/>
      <c r="WB184" s="154"/>
      <c r="WC184" s="154"/>
      <c r="WD184" s="154"/>
      <c r="WE184" s="154"/>
      <c r="WF184" s="154"/>
      <c r="WG184" s="154"/>
      <c r="WH184" s="154"/>
      <c r="WI184" s="154"/>
      <c r="WJ184" s="154"/>
      <c r="WK184" s="154"/>
      <c r="WL184" s="154"/>
      <c r="WM184" s="154"/>
      <c r="WN184" s="154"/>
      <c r="WO184" s="154"/>
      <c r="WP184" s="154"/>
      <c r="WQ184" s="154"/>
      <c r="WR184" s="154"/>
      <c r="WS184" s="154"/>
      <c r="WT184" s="154"/>
      <c r="WU184" s="154"/>
      <c r="WV184" s="117"/>
    </row>
    <row r="185" spans="1:624" ht="13.5" hidden="1" thickBot="1" x14ac:dyDescent="0.25">
      <c r="A185" s="159"/>
      <c r="B185" s="102"/>
      <c r="C185" s="102"/>
      <c r="D185" s="427"/>
      <c r="E185" s="427"/>
      <c r="F185" s="402"/>
      <c r="G185" s="362"/>
      <c r="H185" s="362"/>
      <c r="I185" s="362"/>
      <c r="J185" s="362"/>
      <c r="K185" s="362"/>
      <c r="L185" s="362"/>
      <c r="M185" s="362"/>
      <c r="N185" s="362"/>
      <c r="O185" s="362"/>
      <c r="P185" s="362"/>
      <c r="Q185" s="362"/>
      <c r="R185" s="362"/>
      <c r="S185" s="362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83">
        <f>S177+W177+AA177+AE177</f>
        <v>18141804.469999999</v>
      </c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  <c r="AT185" s="362"/>
      <c r="AU185" s="362"/>
      <c r="AV185" s="362"/>
      <c r="AW185" s="362"/>
      <c r="AX185" s="362"/>
      <c r="AY185" s="362"/>
      <c r="AZ185" s="362"/>
      <c r="BA185" s="362"/>
      <c r="BB185" s="363"/>
      <c r="BC185" s="363"/>
      <c r="BD185" s="362"/>
      <c r="BE185" s="363"/>
      <c r="BF185" s="362"/>
      <c r="BG185" s="362"/>
      <c r="BH185" s="362"/>
      <c r="BI185" s="362"/>
      <c r="BJ185" s="362"/>
      <c r="BK185" s="362"/>
      <c r="BL185" s="362"/>
      <c r="BM185" s="236">
        <v>38591000</v>
      </c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304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304">
        <f>CO177+CS177+CW177+DA177</f>
        <v>1953868.39</v>
      </c>
      <c r="DC185" s="236"/>
      <c r="DD185" s="236"/>
      <c r="DE185" s="236"/>
      <c r="DF185" s="236"/>
      <c r="DG185" s="363"/>
      <c r="DH185" s="363"/>
      <c r="DI185" s="362"/>
      <c r="DJ185" s="362"/>
      <c r="DK185" s="362"/>
      <c r="DL185" s="362"/>
      <c r="DM185" s="362"/>
      <c r="DN185" s="362"/>
      <c r="DO185" s="362"/>
      <c r="DP185" s="362"/>
      <c r="DQ185" s="363"/>
      <c r="DR185" s="363"/>
      <c r="DS185" s="363"/>
      <c r="DT185" s="363"/>
      <c r="DU185" s="363"/>
      <c r="DV185" s="363"/>
      <c r="DW185" s="363"/>
      <c r="DX185" s="363"/>
      <c r="DY185" s="363"/>
      <c r="DZ185" s="363"/>
      <c r="EA185" s="363"/>
      <c r="EB185" s="363"/>
      <c r="EC185" s="363"/>
      <c r="ED185" s="363"/>
      <c r="EE185" s="363"/>
      <c r="EF185" s="363"/>
      <c r="EG185" s="403">
        <f>DT177+DX177+EB177+EF177</f>
        <v>1524698.74</v>
      </c>
      <c r="EH185" s="363"/>
      <c r="EI185" s="363"/>
      <c r="EJ185" s="363"/>
      <c r="EK185" s="363"/>
      <c r="EL185" s="363"/>
      <c r="EM185" s="363"/>
      <c r="EN185" s="363"/>
      <c r="EO185" s="363"/>
      <c r="EP185" s="363"/>
      <c r="EQ185" s="363"/>
      <c r="ER185" s="363"/>
      <c r="ES185" s="363"/>
      <c r="ET185" s="363"/>
      <c r="EU185" s="363"/>
      <c r="EV185" s="363"/>
      <c r="EW185" s="363"/>
      <c r="EX185" s="403">
        <f>EX177-EG177</f>
        <v>0</v>
      </c>
      <c r="EY185" s="362"/>
      <c r="EZ185" s="362"/>
      <c r="FA185" s="403">
        <f>EG177-EX177</f>
        <v>0</v>
      </c>
      <c r="FB185" s="363"/>
      <c r="FC185" s="363"/>
      <c r="FD185" s="363"/>
      <c r="FE185" s="362"/>
      <c r="FF185" s="362"/>
      <c r="FG185" s="362"/>
      <c r="FH185" s="362"/>
      <c r="FI185" s="362"/>
      <c r="FJ185" s="362"/>
      <c r="FK185" s="362"/>
      <c r="FL185" s="362"/>
      <c r="FM185" s="363"/>
      <c r="FN185" s="363"/>
      <c r="FO185" s="363"/>
      <c r="FP185" s="363"/>
      <c r="FQ185" s="363"/>
      <c r="FR185" s="363"/>
      <c r="FS185" s="363"/>
      <c r="FT185" s="363"/>
      <c r="FU185" s="363"/>
      <c r="FV185" s="363"/>
      <c r="FW185" s="363"/>
      <c r="FX185" s="363"/>
      <c r="FY185" s="363"/>
      <c r="FZ185" s="363"/>
      <c r="GA185" s="363"/>
      <c r="GB185" s="363"/>
      <c r="GC185" s="403">
        <f>FP177+FT177+FX177+GB177</f>
        <v>1855563.8499999999</v>
      </c>
      <c r="GD185" s="363"/>
      <c r="GE185" s="363"/>
      <c r="GF185" s="363"/>
      <c r="GG185" s="363"/>
      <c r="GH185" s="363"/>
      <c r="GI185" s="363"/>
      <c r="GJ185" s="363"/>
      <c r="GK185" s="363"/>
      <c r="GL185" s="363"/>
      <c r="GM185" s="363"/>
      <c r="GN185" s="363"/>
      <c r="GO185" s="363"/>
      <c r="GP185" s="363"/>
      <c r="GQ185" s="363"/>
      <c r="GR185" s="363"/>
      <c r="GS185" s="363"/>
      <c r="GT185" s="363"/>
      <c r="GU185" s="362"/>
      <c r="GV185" s="362"/>
      <c r="GW185" s="363"/>
      <c r="GX185" s="363"/>
      <c r="GY185" s="363"/>
      <c r="GZ185" s="363"/>
      <c r="HA185" s="363"/>
      <c r="HB185" s="362"/>
      <c r="HC185" s="362"/>
      <c r="HD185" s="362"/>
      <c r="HE185" s="362"/>
      <c r="HF185" s="362"/>
      <c r="HG185" s="362"/>
      <c r="HH185" s="362"/>
      <c r="HI185" s="362"/>
      <c r="HJ185" s="403"/>
      <c r="HK185" s="363"/>
      <c r="HL185" s="363"/>
      <c r="HM185" s="363"/>
      <c r="HN185" s="363"/>
      <c r="HO185" s="363"/>
      <c r="HP185" s="363"/>
      <c r="HQ185" s="363"/>
      <c r="HR185" s="363"/>
      <c r="HS185" s="363"/>
      <c r="HT185" s="363"/>
      <c r="HU185" s="363"/>
      <c r="HV185" s="363"/>
      <c r="HW185" s="363"/>
      <c r="HX185" s="363"/>
      <c r="HY185" s="363"/>
      <c r="HZ185" s="403">
        <f>HZ184-HZ177</f>
        <v>0</v>
      </c>
      <c r="IA185" s="363"/>
      <c r="IB185" s="363"/>
      <c r="IC185" s="363"/>
      <c r="ID185" s="363"/>
      <c r="IE185" s="363"/>
      <c r="IF185" s="363"/>
      <c r="IG185" s="363"/>
      <c r="IH185" s="363"/>
      <c r="II185" s="363"/>
      <c r="IJ185" s="363"/>
      <c r="IK185" s="363"/>
      <c r="IL185" s="363"/>
      <c r="IM185" s="363"/>
      <c r="IN185" s="363"/>
      <c r="IO185" s="363"/>
      <c r="IP185" s="363"/>
      <c r="IQ185" s="363"/>
      <c r="IR185" s="362"/>
      <c r="IS185" s="362"/>
      <c r="IT185" s="363"/>
      <c r="IU185" s="363"/>
      <c r="IV185" s="363"/>
      <c r="IW185" s="363"/>
      <c r="IX185" s="362"/>
      <c r="IY185" s="362"/>
      <c r="IZ185" s="362"/>
      <c r="JA185" s="362"/>
      <c r="JB185" s="362"/>
      <c r="JC185" s="362"/>
      <c r="JD185" s="362"/>
      <c r="JE185" s="362"/>
      <c r="JF185" s="363"/>
      <c r="JG185" s="363"/>
      <c r="JH185" s="363"/>
      <c r="JI185" s="363"/>
      <c r="JJ185" s="363"/>
      <c r="JK185" s="363"/>
      <c r="JL185" s="363"/>
      <c r="JM185" s="363"/>
      <c r="JN185" s="363"/>
      <c r="JO185" s="363"/>
      <c r="JP185" s="363"/>
      <c r="JQ185" s="363"/>
      <c r="JR185" s="363"/>
      <c r="JS185" s="363"/>
      <c r="JT185" s="363"/>
      <c r="JU185" s="363"/>
      <c r="JV185" s="363"/>
      <c r="JW185" s="363"/>
      <c r="JX185" s="363"/>
      <c r="JY185" s="363"/>
      <c r="JZ185" s="363"/>
      <c r="KA185" s="363"/>
      <c r="KB185" s="363"/>
      <c r="KC185" s="363"/>
      <c r="KD185" s="363"/>
      <c r="KE185" s="363"/>
      <c r="KF185" s="363"/>
      <c r="KG185" s="363"/>
      <c r="KH185" s="363"/>
      <c r="KI185" s="363"/>
      <c r="KJ185" s="363"/>
      <c r="KK185" s="363"/>
      <c r="KL185" s="363"/>
      <c r="KM185" s="363"/>
      <c r="KN185" s="363"/>
      <c r="KO185" s="363"/>
      <c r="KP185" s="362"/>
      <c r="KQ185" s="362"/>
      <c r="KR185" s="363"/>
      <c r="KS185" s="404"/>
      <c r="LI185" s="21">
        <f>LH177-LI177</f>
        <v>0</v>
      </c>
      <c r="MD185" s="21">
        <f>MD184-MD177</f>
        <v>0</v>
      </c>
      <c r="UG185" s="21">
        <f>SW177-TN177</f>
        <v>-165131.11000000002</v>
      </c>
    </row>
    <row r="186" spans="1:624" ht="13.5" hidden="1" thickBot="1" x14ac:dyDescent="0.25">
      <c r="A186" s="159"/>
      <c r="B186" s="102"/>
      <c r="C186" s="102"/>
      <c r="D186" s="427"/>
      <c r="E186" s="427"/>
      <c r="F186" s="402"/>
      <c r="G186" s="362"/>
      <c r="H186" s="362"/>
      <c r="I186" s="362"/>
      <c r="J186" s="405"/>
      <c r="K186" s="383">
        <f>J177-K177</f>
        <v>0</v>
      </c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83"/>
      <c r="AZ186" s="362"/>
      <c r="BA186" s="383"/>
      <c r="BB186" s="363"/>
      <c r="BC186" s="363"/>
      <c r="BD186" s="362"/>
      <c r="BE186" s="363"/>
      <c r="BF186" s="362"/>
      <c r="BG186" s="362"/>
      <c r="BH186" s="362"/>
      <c r="BI186" s="362"/>
      <c r="BJ186" s="362"/>
      <c r="BK186" s="362"/>
      <c r="BL186" s="362"/>
      <c r="BM186" s="304">
        <f>BM185-BM177</f>
        <v>-90502512.420000002</v>
      </c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304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363"/>
      <c r="DH186" s="363"/>
      <c r="DI186" s="362"/>
      <c r="DJ186" s="362"/>
      <c r="DK186" s="250">
        <v>25471171.449999999</v>
      </c>
      <c r="DL186" s="362"/>
      <c r="DM186" s="362"/>
      <c r="DN186" s="362"/>
      <c r="DO186" s="362"/>
      <c r="DP186" s="362"/>
      <c r="DQ186" s="363"/>
      <c r="DR186" s="363"/>
      <c r="DS186" s="363"/>
      <c r="DT186" s="363"/>
      <c r="DU186" s="363"/>
      <c r="DV186" s="363"/>
      <c r="DW186" s="363"/>
      <c r="DX186" s="363"/>
      <c r="DY186" s="363"/>
      <c r="DZ186" s="363"/>
      <c r="EA186" s="363"/>
      <c r="EB186" s="363"/>
      <c r="EC186" s="363"/>
      <c r="ED186" s="363"/>
      <c r="EE186" s="363"/>
      <c r="EF186" s="363"/>
      <c r="EG186" s="267">
        <f>EG185-EG177</f>
        <v>0</v>
      </c>
      <c r="EH186" s="363"/>
      <c r="EI186" s="363"/>
      <c r="EJ186" s="363"/>
      <c r="EK186" s="363"/>
      <c r="EL186" s="363"/>
      <c r="EM186" s="363"/>
      <c r="EN186" s="363"/>
      <c r="EO186" s="363"/>
      <c r="EP186" s="363"/>
      <c r="EQ186" s="363"/>
      <c r="ER186" s="363"/>
      <c r="ES186" s="363"/>
      <c r="ET186" s="363"/>
      <c r="EU186" s="363"/>
      <c r="EV186" s="363"/>
      <c r="EW186" s="363"/>
      <c r="EX186" s="363"/>
      <c r="EY186" s="362"/>
      <c r="EZ186" s="383">
        <f>DP177-EG177</f>
        <v>8490034.4000000004</v>
      </c>
      <c r="FA186" s="363"/>
      <c r="FB186" s="363"/>
      <c r="FC186" s="363"/>
      <c r="FD186" s="363"/>
      <c r="FE186" s="362"/>
      <c r="FF186" s="362"/>
      <c r="FG186" s="250">
        <v>6041514.2199999997</v>
      </c>
      <c r="FH186" s="362"/>
      <c r="FI186" s="362"/>
      <c r="FJ186" s="362"/>
      <c r="FK186" s="362"/>
      <c r="FL186" s="362"/>
      <c r="FM186" s="363"/>
      <c r="FN186" s="363"/>
      <c r="FO186" s="363"/>
      <c r="FP186" s="363"/>
      <c r="FQ186" s="363"/>
      <c r="FR186" s="363"/>
      <c r="FS186" s="363"/>
      <c r="FT186" s="363"/>
      <c r="FU186" s="363"/>
      <c r="FV186" s="363"/>
      <c r="FW186" s="363"/>
      <c r="FX186" s="363"/>
      <c r="FY186" s="363"/>
      <c r="FZ186" s="363"/>
      <c r="GA186" s="363"/>
      <c r="GB186" s="363"/>
      <c r="GC186" s="363">
        <v>3381646.1</v>
      </c>
      <c r="GD186" s="363"/>
      <c r="GE186" s="363"/>
      <c r="GF186" s="363"/>
      <c r="GG186" s="363"/>
      <c r="GH186" s="363"/>
      <c r="GI186" s="363"/>
      <c r="GJ186" s="363"/>
      <c r="GK186" s="363"/>
      <c r="GL186" s="363"/>
      <c r="GM186" s="363"/>
      <c r="GN186" s="363"/>
      <c r="GO186" s="363"/>
      <c r="GP186" s="363"/>
      <c r="GQ186" s="363"/>
      <c r="GR186" s="363"/>
      <c r="GS186" s="363"/>
      <c r="GT186" s="363"/>
      <c r="GU186" s="362"/>
      <c r="GV186" s="362"/>
      <c r="GW186" s="363"/>
      <c r="GX186" s="363"/>
      <c r="GY186" s="363"/>
      <c r="GZ186" s="363"/>
      <c r="HA186" s="363"/>
      <c r="HB186" s="362"/>
      <c r="HC186" s="362"/>
      <c r="HD186" s="250">
        <v>20126693.010000002</v>
      </c>
      <c r="HE186" s="362"/>
      <c r="HF186" s="362"/>
      <c r="HG186" s="362"/>
      <c r="HH186" s="362"/>
      <c r="HI186" s="362"/>
      <c r="HJ186" s="363"/>
      <c r="HK186" s="363"/>
      <c r="HL186" s="363"/>
      <c r="HM186" s="363"/>
      <c r="HN186" s="363"/>
      <c r="HO186" s="363"/>
      <c r="HP186" s="363"/>
      <c r="HQ186" s="363"/>
      <c r="HR186" s="363"/>
      <c r="HS186" s="363"/>
      <c r="HT186" s="363"/>
      <c r="HU186" s="363"/>
      <c r="HV186" s="363"/>
      <c r="HW186" s="363"/>
      <c r="HX186" s="363"/>
      <c r="HY186" s="363"/>
      <c r="HZ186" s="363"/>
      <c r="IA186" s="363"/>
      <c r="IB186" s="363"/>
      <c r="IC186" s="363"/>
      <c r="ID186" s="363"/>
      <c r="IE186" s="363"/>
      <c r="IF186" s="363"/>
      <c r="IG186" s="363"/>
      <c r="IH186" s="363"/>
      <c r="II186" s="363"/>
      <c r="IJ186" s="363"/>
      <c r="IK186" s="363"/>
      <c r="IL186" s="363"/>
      <c r="IM186" s="363"/>
      <c r="IN186" s="363"/>
      <c r="IO186" s="363"/>
      <c r="IP186" s="363"/>
      <c r="IQ186" s="403">
        <f>IQ177-HZ177</f>
        <v>-1532502.8900000001</v>
      </c>
      <c r="IR186" s="362"/>
      <c r="IS186" s="362"/>
      <c r="IT186" s="363"/>
      <c r="IU186" s="363"/>
      <c r="IV186" s="363"/>
      <c r="IW186" s="363"/>
      <c r="IX186" s="362"/>
      <c r="IY186" s="362"/>
      <c r="IZ186" s="250">
        <v>14263987.539999999</v>
      </c>
      <c r="JA186" s="362"/>
      <c r="JB186" s="362"/>
      <c r="JC186" s="362"/>
      <c r="JD186" s="362"/>
      <c r="JE186" s="362"/>
      <c r="JF186" s="363"/>
      <c r="JG186" s="403"/>
      <c r="JH186" s="363"/>
      <c r="JI186" s="363"/>
      <c r="JJ186" s="363"/>
      <c r="JK186" s="363"/>
      <c r="JL186" s="363"/>
      <c r="JM186" s="363"/>
      <c r="JN186" s="363"/>
      <c r="JO186" s="363"/>
      <c r="JP186" s="363"/>
      <c r="JQ186" s="363"/>
      <c r="JR186" s="363"/>
      <c r="JS186" s="363"/>
      <c r="JT186" s="363"/>
      <c r="JU186" s="363"/>
      <c r="JV186" s="363"/>
      <c r="JW186" s="363"/>
      <c r="JX186" s="363"/>
      <c r="JY186" s="363"/>
      <c r="JZ186" s="363"/>
      <c r="KA186" s="363"/>
      <c r="KB186" s="363"/>
      <c r="KC186" s="363"/>
      <c r="KD186" s="363"/>
      <c r="KE186" s="363"/>
      <c r="KF186" s="363"/>
      <c r="KG186" s="363"/>
      <c r="KH186" s="363"/>
      <c r="KI186" s="363"/>
      <c r="KJ186" s="363"/>
      <c r="KK186" s="363"/>
      <c r="KL186" s="363"/>
      <c r="KM186" s="363"/>
      <c r="KN186" s="363"/>
      <c r="KO186" s="363"/>
      <c r="KP186" s="362"/>
      <c r="KQ186" s="362"/>
      <c r="KR186" s="363"/>
      <c r="KS186" s="404"/>
      <c r="LH186" s="161">
        <v>58136451.5</v>
      </c>
      <c r="ND186" s="130">
        <f>NB177+NC177</f>
        <v>299219.90000000002</v>
      </c>
      <c r="PV186" s="21"/>
      <c r="QM186" s="21">
        <f>PV177-QM177</f>
        <v>0</v>
      </c>
      <c r="QO186" s="21">
        <f>PE177-PV177</f>
        <v>-251584.38999999996</v>
      </c>
      <c r="SI186" s="21">
        <f>SI177-RR177</f>
        <v>0</v>
      </c>
      <c r="SK186" s="21">
        <f>RA177-RR177</f>
        <v>-176985.18000000002</v>
      </c>
      <c r="UE186" s="21">
        <f>UE177-TN177</f>
        <v>0</v>
      </c>
      <c r="UG186" s="21">
        <f>UG185-UG177</f>
        <v>0</v>
      </c>
      <c r="VB186" s="21">
        <f>BM177+DI177+FE177+HB177+IX177+LF177+NB177+OX177+QT177+SP177</f>
        <v>147868415.14999998</v>
      </c>
      <c r="VC186" s="21">
        <f>BN177+DJ177+FF177+HC177+IY177+LG177+NC177+OY177+QU177+SQ177</f>
        <v>29722877.75</v>
      </c>
      <c r="VD186" s="21">
        <f>BO177+DK177+FG177+HD177+IZ177+LH177+ND177+OZ177+QV177+SR177</f>
        <v>177591292.89999998</v>
      </c>
      <c r="VE186" s="21">
        <f>BP177+DL177+FH177+HE177+JA177+LI177+NE177+PA177+QW177+SS177</f>
        <v>177591292.89999998</v>
      </c>
      <c r="VF186" s="21">
        <f>BQ177+DM177+FI177+HF177+JB177+LJ177+NF177+PB177+QX177+ST177</f>
        <v>0</v>
      </c>
      <c r="VG186" s="21">
        <f>BR177+DN177+FJ177+HG177+JC177+LK177+NG177+PC177+QY177+SU177</f>
        <v>0</v>
      </c>
      <c r="VH186" s="21">
        <f>BS177+DO177+FK177+HH177+JD177+LL177+NH177+PD177+QZ177+SV177</f>
        <v>0</v>
      </c>
      <c r="VI186" s="21">
        <f>BT177+DP177+FL177+HI177+JE177+LM177+NI177+PE177+RA177+SW177</f>
        <v>177591292.89999998</v>
      </c>
    </row>
    <row r="187" spans="1:624" ht="13.5" hidden="1" thickBot="1" x14ac:dyDescent="0.25">
      <c r="A187" s="159"/>
      <c r="B187" s="102"/>
      <c r="C187" s="102"/>
      <c r="D187" s="427"/>
      <c r="E187" s="427"/>
      <c r="F187" s="402"/>
      <c r="G187" s="362"/>
      <c r="H187" s="362"/>
      <c r="I187" s="362"/>
      <c r="J187" s="250"/>
      <c r="K187" s="362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83"/>
      <c r="AZ187" s="362"/>
      <c r="BA187" s="383"/>
      <c r="BB187" s="363"/>
      <c r="BC187" s="363"/>
      <c r="BD187" s="362"/>
      <c r="BE187" s="363"/>
      <c r="BF187" s="362"/>
      <c r="BG187" s="362"/>
      <c r="BH187" s="362"/>
      <c r="BI187" s="362"/>
      <c r="BJ187" s="362"/>
      <c r="BK187" s="362"/>
      <c r="BL187" s="362"/>
      <c r="BM187" s="236"/>
      <c r="BN187" s="236"/>
      <c r="BO187" s="251">
        <v>48016807.039999999</v>
      </c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304">
        <f>CC177+CD177</f>
        <v>0</v>
      </c>
      <c r="CE187" s="236"/>
      <c r="CF187" s="236"/>
      <c r="CG187" s="236"/>
      <c r="CH187" s="236"/>
      <c r="CI187" s="236"/>
      <c r="CJ187" s="236"/>
      <c r="CK187" s="251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304">
        <f>BT177-CK177</f>
        <v>127340852.72999999</v>
      </c>
      <c r="DE187" s="304">
        <f>CK177-DB177</f>
        <v>92327.420000000158</v>
      </c>
      <c r="DF187" s="236"/>
      <c r="DG187" s="363"/>
      <c r="DH187" s="363"/>
      <c r="DI187" s="362"/>
      <c r="DJ187" s="362"/>
      <c r="DK187" s="250">
        <f>DK186-DK177</f>
        <v>15456438.309999999</v>
      </c>
      <c r="DL187" s="362"/>
      <c r="DM187" s="362"/>
      <c r="DN187" s="362"/>
      <c r="DO187" s="362"/>
      <c r="DP187" s="362"/>
      <c r="DQ187" s="363"/>
      <c r="DR187" s="363"/>
      <c r="DS187" s="363"/>
      <c r="DT187" s="363"/>
      <c r="DU187" s="363"/>
      <c r="DV187" s="363"/>
      <c r="DW187" s="363"/>
      <c r="DX187" s="363"/>
      <c r="DY187" s="363"/>
      <c r="DZ187" s="363"/>
      <c r="EA187" s="363"/>
      <c r="EB187" s="363"/>
      <c r="EC187" s="363"/>
      <c r="ED187" s="363"/>
      <c r="EE187" s="363"/>
      <c r="EF187" s="363"/>
      <c r="EG187" s="267"/>
      <c r="EH187" s="363"/>
      <c r="EI187" s="363"/>
      <c r="EJ187" s="363"/>
      <c r="EK187" s="363"/>
      <c r="EL187" s="363"/>
      <c r="EM187" s="363"/>
      <c r="EN187" s="363"/>
      <c r="EO187" s="363"/>
      <c r="EP187" s="363"/>
      <c r="EQ187" s="363"/>
      <c r="ER187" s="363"/>
      <c r="ES187" s="363"/>
      <c r="ET187" s="363"/>
      <c r="EU187" s="363"/>
      <c r="EV187" s="363"/>
      <c r="EW187" s="363"/>
      <c r="EX187" s="403">
        <f>EX177-EX186</f>
        <v>1524698.74</v>
      </c>
      <c r="EY187" s="362"/>
      <c r="EZ187" s="383">
        <f>EZ186-EZ177</f>
        <v>0</v>
      </c>
      <c r="FA187" s="363"/>
      <c r="FB187" s="363"/>
      <c r="FC187" s="363"/>
      <c r="FD187" s="363"/>
      <c r="FE187" s="362"/>
      <c r="FF187" s="362"/>
      <c r="FG187" s="383">
        <f>FG186-FG177</f>
        <v>4398617.0199999996</v>
      </c>
      <c r="FH187" s="362"/>
      <c r="FI187" s="362"/>
      <c r="FJ187" s="362"/>
      <c r="FK187" s="362"/>
      <c r="FL187" s="362"/>
      <c r="FM187" s="363"/>
      <c r="FN187" s="363"/>
      <c r="FO187" s="363"/>
      <c r="FP187" s="363"/>
      <c r="FQ187" s="363"/>
      <c r="FR187" s="363"/>
      <c r="FS187" s="363"/>
      <c r="FT187" s="363"/>
      <c r="FU187" s="363"/>
      <c r="FV187" s="363"/>
      <c r="FW187" s="363"/>
      <c r="FX187" s="363"/>
      <c r="FY187" s="363"/>
      <c r="FZ187" s="363"/>
      <c r="GA187" s="363"/>
      <c r="GB187" s="363"/>
      <c r="GC187" s="403">
        <f>GC186-GC177</f>
        <v>1526082.2500000002</v>
      </c>
      <c r="GD187" s="363"/>
      <c r="GE187" s="363"/>
      <c r="GF187" s="363"/>
      <c r="GG187" s="363"/>
      <c r="GH187" s="363"/>
      <c r="GI187" s="363"/>
      <c r="GJ187" s="363"/>
      <c r="GK187" s="363"/>
      <c r="GL187" s="363"/>
      <c r="GM187" s="363"/>
      <c r="GN187" s="363"/>
      <c r="GO187" s="363"/>
      <c r="GP187" s="363"/>
      <c r="GQ187" s="363"/>
      <c r="GR187" s="363"/>
      <c r="GS187" s="363"/>
      <c r="GT187" s="403">
        <f>GT177-GC177</f>
        <v>-582100</v>
      </c>
      <c r="GU187" s="362"/>
      <c r="GV187" s="383">
        <f>FL177-GC177</f>
        <v>-212666.64999999991</v>
      </c>
      <c r="GW187" s="363"/>
      <c r="GX187" s="363"/>
      <c r="GY187" s="363"/>
      <c r="GZ187" s="363"/>
      <c r="HA187" s="363"/>
      <c r="HB187" s="362"/>
      <c r="HC187" s="362"/>
      <c r="HD187" s="250">
        <f>HD186-HD177</f>
        <v>15089181.930000002</v>
      </c>
      <c r="HE187" s="362"/>
      <c r="HF187" s="362"/>
      <c r="HG187" s="362"/>
      <c r="HH187" s="362"/>
      <c r="HI187" s="362"/>
      <c r="HJ187" s="363"/>
      <c r="HK187" s="363"/>
      <c r="HL187" s="363"/>
      <c r="HM187" s="363"/>
      <c r="HN187" s="363"/>
      <c r="HO187" s="363"/>
      <c r="HP187" s="363"/>
      <c r="HQ187" s="363"/>
      <c r="HR187" s="363"/>
      <c r="HS187" s="363"/>
      <c r="HT187" s="363"/>
      <c r="HU187" s="363"/>
      <c r="HV187" s="363"/>
      <c r="HW187" s="363"/>
      <c r="HX187" s="363"/>
      <c r="HY187" s="363"/>
      <c r="HZ187" s="363"/>
      <c r="IA187" s="363"/>
      <c r="IB187" s="363"/>
      <c r="IC187" s="363"/>
      <c r="ID187" s="363"/>
      <c r="IE187" s="363"/>
      <c r="IF187" s="363"/>
      <c r="IG187" s="363"/>
      <c r="IH187" s="363"/>
      <c r="II187" s="363"/>
      <c r="IJ187" s="363"/>
      <c r="IK187" s="363"/>
      <c r="IL187" s="363"/>
      <c r="IM187" s="363"/>
      <c r="IN187" s="363"/>
      <c r="IO187" s="363"/>
      <c r="IP187" s="363"/>
      <c r="IQ187" s="363"/>
      <c r="IR187" s="362"/>
      <c r="IS187" s="383">
        <f>HI177-HZ177</f>
        <v>3072728.51</v>
      </c>
      <c r="IT187" s="403">
        <f>HZ177-IQ177</f>
        <v>1532502.8900000001</v>
      </c>
      <c r="IU187" s="363"/>
      <c r="IV187" s="363"/>
      <c r="IW187" s="363"/>
      <c r="IX187" s="362"/>
      <c r="IY187" s="362"/>
      <c r="IZ187" s="383">
        <f>IZ186-IZ177</f>
        <v>-2078560.6500000022</v>
      </c>
      <c r="JA187" s="362"/>
      <c r="JB187" s="362"/>
      <c r="JC187" s="362"/>
      <c r="JD187" s="362"/>
      <c r="JE187" s="362"/>
      <c r="JF187" s="363"/>
      <c r="JG187" s="363"/>
      <c r="JH187" s="363"/>
      <c r="JI187" s="363"/>
      <c r="JJ187" s="363"/>
      <c r="JK187" s="363"/>
      <c r="JL187" s="363"/>
      <c r="JM187" s="363"/>
      <c r="JN187" s="363"/>
      <c r="JO187" s="363"/>
      <c r="JP187" s="363"/>
      <c r="JQ187" s="363"/>
      <c r="JR187" s="363"/>
      <c r="JS187" s="363"/>
      <c r="JT187" s="363"/>
      <c r="JU187" s="363"/>
      <c r="JV187" s="403">
        <f>JI177+JM177+JQ177+JU177</f>
        <v>8635968.2599999998</v>
      </c>
      <c r="JW187" s="363"/>
      <c r="JX187" s="363"/>
      <c r="JY187" s="363"/>
      <c r="JZ187" s="363"/>
      <c r="KA187" s="363"/>
      <c r="KB187" s="363"/>
      <c r="KC187" s="363"/>
      <c r="KD187" s="363"/>
      <c r="KE187" s="363"/>
      <c r="KF187" s="363"/>
      <c r="KG187" s="363"/>
      <c r="KH187" s="363"/>
      <c r="KI187" s="363"/>
      <c r="KJ187" s="363"/>
      <c r="KK187" s="363"/>
      <c r="KL187" s="363"/>
      <c r="KM187" s="363"/>
      <c r="KN187" s="363"/>
      <c r="KO187" s="403">
        <f>JV177-KO177</f>
        <v>4048000</v>
      </c>
      <c r="KP187" s="362"/>
      <c r="KQ187" s="383">
        <f>JE177-JV177</f>
        <v>7706579.9300000016</v>
      </c>
      <c r="KR187" s="363"/>
      <c r="KS187" s="404"/>
      <c r="LH187" s="21">
        <f>LH186-LH177</f>
        <v>44025366.769999996</v>
      </c>
      <c r="MU187" s="21">
        <f>MD177-MU177</f>
        <v>0</v>
      </c>
      <c r="MW187" s="21">
        <f>LM177-MD177</f>
        <v>13468865.210000001</v>
      </c>
      <c r="ND187" s="161">
        <v>3392756.34</v>
      </c>
      <c r="OQ187" s="21">
        <f>OQ177-NZ177</f>
        <v>0</v>
      </c>
      <c r="OS187" s="21">
        <f>NI177-NZ177</f>
        <v>-203219.89999999997</v>
      </c>
      <c r="OZ187" s="3">
        <v>3422104.32</v>
      </c>
      <c r="QO187" s="21">
        <f>QO186-QO177</f>
        <v>0</v>
      </c>
      <c r="QV187" s="3">
        <v>2464982.5</v>
      </c>
      <c r="SK187" s="21">
        <f>SK186-SK177</f>
        <v>0</v>
      </c>
      <c r="SP187" s="21" t="e">
        <f>SP49+SP52+SP64+#REF!+#REF!+SP66+SP68+SP72+SP77+#REF!+SP85+#REF!+#REF!+#REF!+SP89+SP94+SP96+SP99+SP107+#REF!</f>
        <v>#REF!</v>
      </c>
      <c r="SR187" s="3">
        <v>1636548.3599999996</v>
      </c>
      <c r="UG187" s="21"/>
      <c r="VB187" s="21" t="e">
        <f>VB186-VB177</f>
        <v>#REF!</v>
      </c>
      <c r="VC187" s="21" t="e">
        <f t="shared" ref="VC187:VI187" si="1183">VC186-VC177</f>
        <v>#REF!</v>
      </c>
      <c r="VD187" s="21" t="e">
        <f t="shared" si="1183"/>
        <v>#REF!</v>
      </c>
      <c r="VE187" s="21" t="e">
        <f t="shared" si="1183"/>
        <v>#REF!</v>
      </c>
      <c r="VF187" s="21">
        <f t="shared" si="1183"/>
        <v>0</v>
      </c>
      <c r="VG187" s="21">
        <f t="shared" si="1183"/>
        <v>0</v>
      </c>
      <c r="VH187" s="21">
        <f t="shared" si="1183"/>
        <v>0</v>
      </c>
      <c r="VI187" s="21" t="e">
        <f t="shared" si="1183"/>
        <v>#REF!</v>
      </c>
    </row>
    <row r="188" spans="1:624" ht="13.5" hidden="1" thickBot="1" x14ac:dyDescent="0.25">
      <c r="A188" s="159"/>
      <c r="B188" s="102"/>
      <c r="C188" s="102"/>
      <c r="D188" s="427"/>
      <c r="E188" s="427"/>
      <c r="F188" s="402"/>
      <c r="G188" s="362"/>
      <c r="H188" s="362"/>
      <c r="I188" s="362"/>
      <c r="J188" s="383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3"/>
      <c r="BC188" s="363"/>
      <c r="BD188" s="362"/>
      <c r="BE188" s="363"/>
      <c r="BF188" s="362"/>
      <c r="BG188" s="362"/>
      <c r="BH188" s="362"/>
      <c r="BI188" s="362"/>
      <c r="BJ188" s="362"/>
      <c r="BK188" s="362"/>
      <c r="BL188" s="362"/>
      <c r="BM188" s="236"/>
      <c r="BN188" s="236"/>
      <c r="BO188" s="304">
        <f>BO187-BO177</f>
        <v>-81370241.5</v>
      </c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51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304">
        <f>DD187-DD177</f>
        <v>0</v>
      </c>
      <c r="DE188" s="236"/>
      <c r="DF188" s="236"/>
      <c r="DG188" s="363"/>
      <c r="DH188" s="363"/>
      <c r="DI188" s="362"/>
      <c r="DJ188" s="362"/>
      <c r="DK188" s="362"/>
      <c r="DL188" s="362"/>
      <c r="DM188" s="362"/>
      <c r="DN188" s="362"/>
      <c r="DO188" s="362"/>
      <c r="DP188" s="362"/>
      <c r="DQ188" s="363"/>
      <c r="DR188" s="363"/>
      <c r="DS188" s="363"/>
      <c r="DT188" s="363"/>
      <c r="DU188" s="363"/>
      <c r="DV188" s="363"/>
      <c r="DW188" s="363"/>
      <c r="DX188" s="363"/>
      <c r="DY188" s="363"/>
      <c r="DZ188" s="363"/>
      <c r="EA188" s="363"/>
      <c r="EB188" s="363"/>
      <c r="EC188" s="363"/>
      <c r="ED188" s="363"/>
      <c r="EE188" s="363"/>
      <c r="EF188" s="363"/>
      <c r="EG188" s="363"/>
      <c r="EH188" s="363"/>
      <c r="EI188" s="363"/>
      <c r="EJ188" s="363"/>
      <c r="EK188" s="363"/>
      <c r="EL188" s="363"/>
      <c r="EM188" s="363"/>
      <c r="EN188" s="363"/>
      <c r="EO188" s="363"/>
      <c r="EP188" s="363"/>
      <c r="EQ188" s="363"/>
      <c r="ER188" s="363"/>
      <c r="ES188" s="363"/>
      <c r="ET188" s="363"/>
      <c r="EU188" s="363"/>
      <c r="EV188" s="363"/>
      <c r="EW188" s="363"/>
      <c r="EX188" s="363"/>
      <c r="EY188" s="362"/>
      <c r="EZ188" s="362"/>
      <c r="FA188" s="363"/>
      <c r="FB188" s="363"/>
      <c r="FC188" s="363"/>
      <c r="FD188" s="363"/>
      <c r="FE188" s="362"/>
      <c r="FF188" s="362"/>
      <c r="FG188" s="362"/>
      <c r="FH188" s="362"/>
      <c r="FI188" s="362"/>
      <c r="FJ188" s="362"/>
      <c r="FK188" s="362"/>
      <c r="FL188" s="362"/>
      <c r="FM188" s="363"/>
      <c r="FN188" s="363"/>
      <c r="FO188" s="363"/>
      <c r="FP188" s="363"/>
      <c r="FQ188" s="363"/>
      <c r="FR188" s="363"/>
      <c r="FS188" s="363"/>
      <c r="FT188" s="363"/>
      <c r="FU188" s="363"/>
      <c r="FV188" s="363"/>
      <c r="FW188" s="363"/>
      <c r="FX188" s="363"/>
      <c r="FY188" s="363"/>
      <c r="FZ188" s="363"/>
      <c r="GA188" s="363"/>
      <c r="GB188" s="363"/>
      <c r="GC188" s="363"/>
      <c r="GD188" s="363"/>
      <c r="GE188" s="363"/>
      <c r="GF188" s="363"/>
      <c r="GG188" s="363"/>
      <c r="GH188" s="363"/>
      <c r="GI188" s="363"/>
      <c r="GJ188" s="363"/>
      <c r="GK188" s="363"/>
      <c r="GL188" s="363"/>
      <c r="GM188" s="363"/>
      <c r="GN188" s="363"/>
      <c r="GO188" s="363"/>
      <c r="GP188" s="363"/>
      <c r="GQ188" s="363"/>
      <c r="GR188" s="363"/>
      <c r="GS188" s="363"/>
      <c r="GT188" s="363"/>
      <c r="GU188" s="362"/>
      <c r="GV188" s="383">
        <f>GV187-GV177</f>
        <v>0</v>
      </c>
      <c r="GW188" s="363"/>
      <c r="GX188" s="363"/>
      <c r="GY188" s="363"/>
      <c r="GZ188" s="363"/>
      <c r="HA188" s="363"/>
      <c r="HB188" s="362"/>
      <c r="HC188" s="362"/>
      <c r="HD188" s="250"/>
      <c r="HE188" s="362"/>
      <c r="HF188" s="362"/>
      <c r="HG188" s="362"/>
      <c r="HH188" s="362"/>
      <c r="HI188" s="362"/>
      <c r="HJ188" s="363"/>
      <c r="HK188" s="363"/>
      <c r="HL188" s="363"/>
      <c r="HM188" s="363"/>
      <c r="HN188" s="363"/>
      <c r="HO188" s="363"/>
      <c r="HP188" s="363"/>
      <c r="HQ188" s="363"/>
      <c r="HR188" s="363"/>
      <c r="HS188" s="363"/>
      <c r="HT188" s="363"/>
      <c r="HU188" s="363"/>
      <c r="HV188" s="363"/>
      <c r="HW188" s="363"/>
      <c r="HX188" s="363"/>
      <c r="HY188" s="363"/>
      <c r="HZ188" s="363"/>
      <c r="IA188" s="363"/>
      <c r="IB188" s="363"/>
      <c r="IC188" s="363"/>
      <c r="ID188" s="363"/>
      <c r="IE188" s="363"/>
      <c r="IF188" s="363"/>
      <c r="IG188" s="363"/>
      <c r="IH188" s="363"/>
      <c r="II188" s="363"/>
      <c r="IJ188" s="363"/>
      <c r="IK188" s="363"/>
      <c r="IL188" s="363"/>
      <c r="IM188" s="363"/>
      <c r="IN188" s="363"/>
      <c r="IO188" s="363"/>
      <c r="IP188" s="363"/>
      <c r="IQ188" s="363"/>
      <c r="IR188" s="362"/>
      <c r="IS188" s="383">
        <f>IS187-IS177</f>
        <v>0</v>
      </c>
      <c r="IT188" s="363"/>
      <c r="IU188" s="363"/>
      <c r="IV188" s="363"/>
      <c r="IW188" s="363"/>
      <c r="IX188" s="362"/>
      <c r="IY188" s="362"/>
      <c r="IZ188" s="362"/>
      <c r="JA188" s="362"/>
      <c r="JB188" s="362"/>
      <c r="JC188" s="362"/>
      <c r="JD188" s="362"/>
      <c r="JE188" s="362"/>
      <c r="JF188" s="363"/>
      <c r="JG188" s="363"/>
      <c r="JH188" s="363"/>
      <c r="JI188" s="363"/>
      <c r="JJ188" s="363"/>
      <c r="JK188" s="363"/>
      <c r="JL188" s="363"/>
      <c r="JM188" s="363"/>
      <c r="JN188" s="363"/>
      <c r="JO188" s="363"/>
      <c r="JP188" s="363"/>
      <c r="JQ188" s="363"/>
      <c r="JR188" s="363"/>
      <c r="JS188" s="363"/>
      <c r="JT188" s="363"/>
      <c r="JU188" s="363"/>
      <c r="JV188" s="403">
        <f>JV187-JV177</f>
        <v>0</v>
      </c>
      <c r="JW188" s="363"/>
      <c r="JX188" s="363"/>
      <c r="JY188" s="363"/>
      <c r="JZ188" s="363"/>
      <c r="KA188" s="363"/>
      <c r="KB188" s="363"/>
      <c r="KC188" s="363"/>
      <c r="KD188" s="363"/>
      <c r="KE188" s="363"/>
      <c r="KF188" s="363"/>
      <c r="KG188" s="363"/>
      <c r="KH188" s="363"/>
      <c r="KI188" s="363"/>
      <c r="KJ188" s="363"/>
      <c r="KK188" s="363"/>
      <c r="KL188" s="363"/>
      <c r="KM188" s="363"/>
      <c r="KN188" s="363"/>
      <c r="KO188" s="363"/>
      <c r="KP188" s="362"/>
      <c r="KQ188" s="383">
        <f>KQ187-KQ177</f>
        <v>0</v>
      </c>
      <c r="KR188" s="363"/>
      <c r="KS188" s="404"/>
      <c r="MD188" s="21"/>
      <c r="MW188" s="21">
        <f>MW187-MW177</f>
        <v>0</v>
      </c>
      <c r="ND188" s="21">
        <f>ND187-ND177</f>
        <v>3093536.44</v>
      </c>
      <c r="OS188" s="21">
        <f>OS187-OS177</f>
        <v>0</v>
      </c>
      <c r="OZ188" s="21">
        <f>OZ187-OZ177</f>
        <v>3081216.78</v>
      </c>
      <c r="QV188" s="21">
        <f>QV187-QV177</f>
        <v>2237466.4</v>
      </c>
      <c r="SR188" s="21">
        <f>SR187-SR177</f>
        <v>1448701.8799999997</v>
      </c>
      <c r="VD188" s="161"/>
    </row>
    <row r="189" spans="1:624" ht="13.5" hidden="1" thickBot="1" x14ac:dyDescent="0.25">
      <c r="A189" s="159"/>
      <c r="B189" s="102"/>
      <c r="C189" s="102"/>
      <c r="D189" s="427"/>
      <c r="E189" s="427"/>
      <c r="F189" s="402"/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62"/>
      <c r="R189" s="362"/>
      <c r="S189" s="362"/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2"/>
      <c r="AR189" s="362"/>
      <c r="AS189" s="362"/>
      <c r="AT189" s="362"/>
      <c r="AU189" s="362"/>
      <c r="AV189" s="362"/>
      <c r="AW189" s="362"/>
      <c r="AX189" s="362"/>
      <c r="AY189" s="362"/>
      <c r="AZ189" s="362"/>
      <c r="BA189" s="362"/>
      <c r="BB189" s="363"/>
      <c r="BC189" s="363"/>
      <c r="BD189" s="362"/>
      <c r="BE189" s="244" t="s">
        <v>270</v>
      </c>
      <c r="BF189" s="242"/>
      <c r="BG189" s="242"/>
      <c r="BH189" s="242"/>
      <c r="BI189" s="242"/>
      <c r="BJ189" s="242"/>
      <c r="BK189" s="242"/>
      <c r="BL189" s="242"/>
      <c r="BM189" s="304" t="e">
        <f>BM52+BM64+#REF!+#REF!+BM66+BM68+BM72+BM77+#REF!+#REF!+#REF!+#REF!+#REF!+BM89+BM94+BM96+BM99+BM107+#REF!+BM49+BM82</f>
        <v>#REF!</v>
      </c>
      <c r="BN189" s="236" t="s">
        <v>271</v>
      </c>
      <c r="BO189" s="304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51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363"/>
      <c r="DH189" s="244" t="s">
        <v>270</v>
      </c>
      <c r="DI189" s="383" t="e">
        <f>DI52+DI53+DI64+#REF!+#REF!+DI66+DI68+DI72+DI77+#REF!+#REF!+#REF!+#REF!+#REF!+DI89+DI94+DI96+DI99+DI107+#REF!+DI49</f>
        <v>#REF!</v>
      </c>
      <c r="DJ189" s="391" t="s">
        <v>271</v>
      </c>
      <c r="DK189" s="250">
        <v>1516856.22</v>
      </c>
      <c r="DL189" s="362"/>
      <c r="DM189" s="362"/>
      <c r="DN189" s="362"/>
      <c r="DO189" s="362"/>
      <c r="DP189" s="362"/>
      <c r="DQ189" s="363"/>
      <c r="DR189" s="363"/>
      <c r="DS189" s="363"/>
      <c r="DT189" s="363"/>
      <c r="DU189" s="363"/>
      <c r="DV189" s="363"/>
      <c r="DW189" s="363"/>
      <c r="DX189" s="363"/>
      <c r="DY189" s="363"/>
      <c r="DZ189" s="363"/>
      <c r="EA189" s="363"/>
      <c r="EB189" s="363"/>
      <c r="EC189" s="363"/>
      <c r="ED189" s="363"/>
      <c r="EE189" s="363"/>
      <c r="EF189" s="363"/>
      <c r="EG189" s="363"/>
      <c r="EH189" s="363"/>
      <c r="EI189" s="363"/>
      <c r="EJ189" s="363"/>
      <c r="EK189" s="363"/>
      <c r="EL189" s="363"/>
      <c r="EM189" s="363"/>
      <c r="EN189" s="363"/>
      <c r="EO189" s="363"/>
      <c r="EP189" s="363"/>
      <c r="EQ189" s="363"/>
      <c r="ER189" s="363"/>
      <c r="ES189" s="363"/>
      <c r="ET189" s="363"/>
      <c r="EU189" s="363"/>
      <c r="EV189" s="363"/>
      <c r="EW189" s="363"/>
      <c r="EX189" s="363"/>
      <c r="EY189" s="362"/>
      <c r="EZ189" s="362"/>
      <c r="FA189" s="363"/>
      <c r="FB189" s="363"/>
      <c r="FC189" s="363"/>
      <c r="FD189" s="244" t="s">
        <v>270</v>
      </c>
      <c r="FE189" s="383" t="e">
        <f>FE52+FE53+FE64+#REF!+#REF!+FE66+FE68+FE72+FE77+#REF!+#REF!+#REF!+#REF!+#REF!+FE89+FE94+FE96+FE99+FE107+#REF!+FE49</f>
        <v>#REF!</v>
      </c>
      <c r="FF189" s="391" t="s">
        <v>271</v>
      </c>
      <c r="FG189" s="362"/>
      <c r="FH189" s="362"/>
      <c r="FI189" s="362"/>
      <c r="FJ189" s="362"/>
      <c r="FK189" s="362"/>
      <c r="FL189" s="362"/>
      <c r="FM189" s="363"/>
      <c r="FN189" s="363"/>
      <c r="FO189" s="363"/>
      <c r="FP189" s="363"/>
      <c r="FQ189" s="363"/>
      <c r="FR189" s="363"/>
      <c r="FS189" s="363"/>
      <c r="FT189" s="363"/>
      <c r="FU189" s="363"/>
      <c r="FV189" s="363"/>
      <c r="FW189" s="363"/>
      <c r="FX189" s="363"/>
      <c r="FY189" s="363"/>
      <c r="FZ189" s="363"/>
      <c r="GA189" s="363"/>
      <c r="GB189" s="363"/>
      <c r="GC189" s="403"/>
      <c r="GD189" s="363"/>
      <c r="GE189" s="363"/>
      <c r="GF189" s="363"/>
      <c r="GG189" s="363"/>
      <c r="GH189" s="363"/>
      <c r="GI189" s="363"/>
      <c r="GJ189" s="363"/>
      <c r="GK189" s="363"/>
      <c r="GL189" s="363"/>
      <c r="GM189" s="363"/>
      <c r="GN189" s="363"/>
      <c r="GO189" s="363"/>
      <c r="GP189" s="363"/>
      <c r="GQ189" s="363"/>
      <c r="GR189" s="363"/>
      <c r="GS189" s="363"/>
      <c r="GT189" s="363"/>
      <c r="GU189" s="362"/>
      <c r="GV189" s="362"/>
      <c r="GW189" s="363"/>
      <c r="GX189" s="363"/>
      <c r="GY189" s="363"/>
      <c r="GZ189" s="363"/>
      <c r="HA189" s="244" t="s">
        <v>270</v>
      </c>
      <c r="HB189" s="383" t="e">
        <f>HB64+HB66+#REF!+#REF!+HB68+HB72+HB77+#REF!+#REF!+#REF!+#REF!+#REF!+HB89+HB94+HB96+HB99+HB107+#REF!+HB49+HB52</f>
        <v>#REF!</v>
      </c>
      <c r="HC189" s="391" t="s">
        <v>271</v>
      </c>
      <c r="HD189" s="362"/>
      <c r="HE189" s="362"/>
      <c r="HF189" s="362"/>
      <c r="HG189" s="362"/>
      <c r="HH189" s="362"/>
      <c r="HI189" s="362"/>
      <c r="HJ189" s="363"/>
      <c r="HK189" s="363"/>
      <c r="HL189" s="363"/>
      <c r="HM189" s="363"/>
      <c r="HN189" s="363"/>
      <c r="HO189" s="363"/>
      <c r="HP189" s="363"/>
      <c r="HQ189" s="363"/>
      <c r="HR189" s="363"/>
      <c r="HS189" s="363"/>
      <c r="HT189" s="363"/>
      <c r="HU189" s="363"/>
      <c r="HV189" s="363"/>
      <c r="HW189" s="363"/>
      <c r="HX189" s="363"/>
      <c r="HY189" s="363"/>
      <c r="HZ189" s="363"/>
      <c r="IA189" s="363"/>
      <c r="IB189" s="363"/>
      <c r="IC189" s="363"/>
      <c r="ID189" s="363"/>
      <c r="IE189" s="363"/>
      <c r="IF189" s="363"/>
      <c r="IG189" s="363"/>
      <c r="IH189" s="363"/>
      <c r="II189" s="363"/>
      <c r="IJ189" s="363"/>
      <c r="IK189" s="363"/>
      <c r="IL189" s="363"/>
      <c r="IM189" s="363"/>
      <c r="IN189" s="363"/>
      <c r="IO189" s="363"/>
      <c r="IP189" s="363"/>
      <c r="IQ189" s="363"/>
      <c r="IR189" s="362"/>
      <c r="IS189" s="362"/>
      <c r="IT189" s="363"/>
      <c r="IU189" s="363"/>
      <c r="IV189" s="363"/>
      <c r="IW189" s="244" t="s">
        <v>270</v>
      </c>
      <c r="IX189" s="383" t="e">
        <f>IX64+IX66+#REF!+#REF!+IX68+IX72+IX77+#REF!+#REF!+#REF!+#REF!+#REF!+IX89+IX94+IX96+IX99+IX107+#REF!+IX49+IX52</f>
        <v>#REF!</v>
      </c>
      <c r="IY189" s="391" t="s">
        <v>271</v>
      </c>
      <c r="IZ189" s="362"/>
      <c r="JA189" s="362"/>
      <c r="JB189" s="362"/>
      <c r="JC189" s="362"/>
      <c r="JD189" s="362"/>
      <c r="JE189" s="362"/>
      <c r="JF189" s="363"/>
      <c r="JG189" s="363"/>
      <c r="JH189" s="363"/>
      <c r="JI189" s="363"/>
      <c r="JJ189" s="363"/>
      <c r="JK189" s="363"/>
      <c r="JL189" s="363"/>
      <c r="JM189" s="363"/>
      <c r="JN189" s="363"/>
      <c r="JO189" s="363"/>
      <c r="JP189" s="363"/>
      <c r="JQ189" s="363"/>
      <c r="JR189" s="363"/>
      <c r="JS189" s="363"/>
      <c r="JT189" s="363"/>
      <c r="JU189" s="363"/>
      <c r="JV189" s="363"/>
      <c r="JW189" s="363"/>
      <c r="JX189" s="363"/>
      <c r="JY189" s="363"/>
      <c r="JZ189" s="363"/>
      <c r="KA189" s="363"/>
      <c r="KB189" s="363"/>
      <c r="KC189" s="363"/>
      <c r="KD189" s="363"/>
      <c r="KE189" s="363"/>
      <c r="KF189" s="363"/>
      <c r="KG189" s="363"/>
      <c r="KH189" s="363"/>
      <c r="KI189" s="363"/>
      <c r="KJ189" s="363"/>
      <c r="KK189" s="363"/>
      <c r="KL189" s="363"/>
      <c r="KM189" s="363"/>
      <c r="KN189" s="363"/>
      <c r="KO189" s="363"/>
      <c r="KP189" s="362"/>
      <c r="KQ189" s="362"/>
      <c r="KR189" s="363"/>
      <c r="KS189" s="404"/>
      <c r="LE189" s="116" t="s">
        <v>270</v>
      </c>
      <c r="LF189" s="30" t="e">
        <f>LF64+LF66+#REF!+#REF!+LF68+LF72+LF77+#REF!+LF85+#REF!+#REF!+#REF!+LF89+LF94+LF96+LF99+LF107+#REF!+LF49+LF52</f>
        <v>#REF!</v>
      </c>
      <c r="LG189" s="157" t="s">
        <v>271</v>
      </c>
      <c r="OW189" s="116" t="s">
        <v>270</v>
      </c>
      <c r="OX189" s="30" t="e">
        <f>OX64+OX66+#REF!+#REF!+OX68+OX72+OX77+#REF!+OX85+#REF!+#REF!+#REF!+OX89+OX94+OX96+OX99+OX107+#REF!+OX49+OX52</f>
        <v>#REF!</v>
      </c>
      <c r="OY189" s="157" t="s">
        <v>271</v>
      </c>
      <c r="VD189" s="21"/>
    </row>
    <row r="190" spans="1:624" ht="13.5" hidden="1" thickBot="1" x14ac:dyDescent="0.25">
      <c r="A190" s="159"/>
      <c r="B190" s="102"/>
      <c r="C190" s="102"/>
      <c r="D190" s="427"/>
      <c r="E190" s="427"/>
      <c r="F190" s="402"/>
      <c r="G190" s="362"/>
      <c r="H190" s="362"/>
      <c r="I190" s="362"/>
      <c r="J190" s="362"/>
      <c r="K190" s="362"/>
      <c r="L190" s="362"/>
      <c r="M190" s="362"/>
      <c r="N190" s="362"/>
      <c r="O190" s="362"/>
      <c r="P190" s="362"/>
      <c r="Q190" s="362"/>
      <c r="R190" s="362"/>
      <c r="S190" s="362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2"/>
      <c r="AM190" s="362"/>
      <c r="AN190" s="362"/>
      <c r="AO190" s="362"/>
      <c r="AP190" s="362"/>
      <c r="AQ190" s="362"/>
      <c r="AR190" s="362"/>
      <c r="AS190" s="362"/>
      <c r="AT190" s="362"/>
      <c r="AU190" s="362"/>
      <c r="AV190" s="362"/>
      <c r="AW190" s="362"/>
      <c r="AX190" s="362"/>
      <c r="AY190" s="362"/>
      <c r="AZ190" s="362"/>
      <c r="BA190" s="362"/>
      <c r="BB190" s="363"/>
      <c r="BC190" s="363"/>
      <c r="BD190" s="362"/>
      <c r="BE190" s="363"/>
      <c r="BF190" s="362"/>
      <c r="BG190" s="362"/>
      <c r="BH190" s="362"/>
      <c r="BI190" s="362"/>
      <c r="BJ190" s="362"/>
      <c r="BK190" s="362"/>
      <c r="BL190" s="362"/>
      <c r="BM190" s="304">
        <v>4791567.03</v>
      </c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51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363"/>
      <c r="DH190" s="363"/>
      <c r="DI190" s="383" t="e">
        <f>DK189-DI189</f>
        <v>#REF!</v>
      </c>
      <c r="DJ190" s="362"/>
      <c r="DK190" s="383"/>
      <c r="DL190" s="362"/>
      <c r="DM190" s="362"/>
      <c r="DN190" s="362"/>
      <c r="DO190" s="362"/>
      <c r="DP190" s="362"/>
      <c r="DQ190" s="363"/>
      <c r="DR190" s="363"/>
      <c r="DS190" s="363"/>
      <c r="DT190" s="363"/>
      <c r="DU190" s="363"/>
      <c r="DV190" s="363"/>
      <c r="DW190" s="363"/>
      <c r="DX190" s="363"/>
      <c r="DY190" s="363"/>
      <c r="DZ190" s="363"/>
      <c r="EA190" s="363"/>
      <c r="EB190" s="363"/>
      <c r="EC190" s="363"/>
      <c r="ED190" s="363"/>
      <c r="EE190" s="363"/>
      <c r="EF190" s="363"/>
      <c r="EG190" s="363"/>
      <c r="EH190" s="363"/>
      <c r="EI190" s="363"/>
      <c r="EJ190" s="363"/>
      <c r="EK190" s="363"/>
      <c r="EL190" s="363"/>
      <c r="EM190" s="363"/>
      <c r="EN190" s="363"/>
      <c r="EO190" s="363"/>
      <c r="EP190" s="363"/>
      <c r="EQ190" s="363"/>
      <c r="ER190" s="363"/>
      <c r="ES190" s="363"/>
      <c r="ET190" s="363"/>
      <c r="EU190" s="363"/>
      <c r="EV190" s="363"/>
      <c r="EW190" s="363"/>
      <c r="EX190" s="363"/>
      <c r="EY190" s="362"/>
      <c r="EZ190" s="362"/>
      <c r="FA190" s="363"/>
      <c r="FB190" s="363"/>
      <c r="FC190" s="363"/>
      <c r="FD190" s="363"/>
      <c r="FE190" s="362">
        <v>344665.9</v>
      </c>
      <c r="FF190" s="362"/>
      <c r="FG190" s="362"/>
      <c r="FH190" s="362"/>
      <c r="FI190" s="362"/>
      <c r="FJ190" s="362"/>
      <c r="FK190" s="362"/>
      <c r="FL190" s="362"/>
      <c r="FM190" s="363"/>
      <c r="FN190" s="363"/>
      <c r="FO190" s="363"/>
      <c r="FP190" s="363"/>
      <c r="FQ190" s="363"/>
      <c r="FR190" s="363"/>
      <c r="FS190" s="363"/>
      <c r="FT190" s="363"/>
      <c r="FU190" s="363"/>
      <c r="FV190" s="363"/>
      <c r="FW190" s="363"/>
      <c r="FX190" s="363"/>
      <c r="FY190" s="363"/>
      <c r="FZ190" s="363"/>
      <c r="GA190" s="363"/>
      <c r="GB190" s="363"/>
      <c r="GC190" s="363"/>
      <c r="GD190" s="363"/>
      <c r="GE190" s="363"/>
      <c r="GF190" s="363"/>
      <c r="GG190" s="363"/>
      <c r="GH190" s="363"/>
      <c r="GI190" s="363"/>
      <c r="GJ190" s="363"/>
      <c r="GK190" s="363"/>
      <c r="GL190" s="363"/>
      <c r="GM190" s="363"/>
      <c r="GN190" s="363"/>
      <c r="GO190" s="363"/>
      <c r="GP190" s="363"/>
      <c r="GQ190" s="363"/>
      <c r="GR190" s="363"/>
      <c r="GS190" s="363"/>
      <c r="GT190" s="363"/>
      <c r="GU190" s="362"/>
      <c r="GV190" s="362"/>
      <c r="GW190" s="363"/>
      <c r="GX190" s="363"/>
      <c r="GY190" s="363"/>
      <c r="GZ190" s="363"/>
      <c r="HA190" s="363"/>
      <c r="HB190" s="362">
        <v>1232762.32</v>
      </c>
      <c r="HC190" s="362"/>
      <c r="HD190" s="362"/>
      <c r="HE190" s="362"/>
      <c r="HF190" s="362"/>
      <c r="HG190" s="362"/>
      <c r="HH190" s="362"/>
      <c r="HI190" s="362"/>
      <c r="HJ190" s="363"/>
      <c r="HK190" s="363"/>
      <c r="HL190" s="363"/>
      <c r="HM190" s="363"/>
      <c r="HN190" s="363"/>
      <c r="HO190" s="363"/>
      <c r="HP190" s="363"/>
      <c r="HQ190" s="363"/>
      <c r="HR190" s="363"/>
      <c r="HS190" s="363"/>
      <c r="HT190" s="363"/>
      <c r="HU190" s="363"/>
      <c r="HV190" s="363"/>
      <c r="HW190" s="363"/>
      <c r="HX190" s="363"/>
      <c r="HY190" s="363"/>
      <c r="HZ190" s="363"/>
      <c r="IA190" s="363"/>
      <c r="IB190" s="363"/>
      <c r="IC190" s="363"/>
      <c r="ID190" s="363"/>
      <c r="IE190" s="363"/>
      <c r="IF190" s="363"/>
      <c r="IG190" s="363"/>
      <c r="IH190" s="363"/>
      <c r="II190" s="363"/>
      <c r="IJ190" s="363"/>
      <c r="IK190" s="363"/>
      <c r="IL190" s="363"/>
      <c r="IM190" s="363"/>
      <c r="IN190" s="363"/>
      <c r="IO190" s="363"/>
      <c r="IP190" s="363"/>
      <c r="IQ190" s="363"/>
      <c r="IR190" s="362"/>
      <c r="IS190" s="362"/>
      <c r="IT190" s="363"/>
      <c r="IU190" s="363"/>
      <c r="IV190" s="363"/>
      <c r="IW190" s="363"/>
      <c r="IX190" s="250">
        <v>890616.61</v>
      </c>
      <c r="IY190" s="362"/>
      <c r="IZ190" s="362"/>
      <c r="JA190" s="362"/>
      <c r="JB190" s="362"/>
      <c r="JC190" s="362"/>
      <c r="JD190" s="362"/>
      <c r="JE190" s="362"/>
      <c r="JF190" s="363"/>
      <c r="JG190" s="363"/>
      <c r="JH190" s="363"/>
      <c r="JI190" s="363"/>
      <c r="JJ190" s="363"/>
      <c r="JK190" s="363"/>
      <c r="JL190" s="363"/>
      <c r="JM190" s="363"/>
      <c r="JN190" s="363"/>
      <c r="JO190" s="363"/>
      <c r="JP190" s="363"/>
      <c r="JQ190" s="363"/>
      <c r="JR190" s="363"/>
      <c r="JS190" s="363"/>
      <c r="JT190" s="363"/>
      <c r="JU190" s="363"/>
      <c r="JV190" s="363"/>
      <c r="JW190" s="363"/>
      <c r="JX190" s="363"/>
      <c r="JY190" s="363"/>
      <c r="JZ190" s="363"/>
      <c r="KA190" s="363"/>
      <c r="KB190" s="363"/>
      <c r="KC190" s="363"/>
      <c r="KD190" s="363"/>
      <c r="KE190" s="363"/>
      <c r="KF190" s="363"/>
      <c r="KG190" s="363"/>
      <c r="KH190" s="363"/>
      <c r="KI190" s="363"/>
      <c r="KJ190" s="363"/>
      <c r="KK190" s="363"/>
      <c r="KL190" s="363"/>
      <c r="KM190" s="363"/>
      <c r="KN190" s="363"/>
      <c r="KO190" s="363"/>
      <c r="KP190" s="362"/>
      <c r="KQ190" s="362"/>
      <c r="KR190" s="363"/>
      <c r="KS190" s="404"/>
      <c r="LF190" s="160">
        <v>1910531.92</v>
      </c>
      <c r="LG190" s="2"/>
      <c r="OX190" s="160">
        <v>392000</v>
      </c>
      <c r="OY190" s="2"/>
    </row>
    <row r="191" spans="1:624" ht="13.5" hidden="1" thickBot="1" x14ac:dyDescent="0.25">
      <c r="A191" s="159"/>
      <c r="B191" s="102"/>
      <c r="C191" s="102"/>
      <c r="D191" s="427"/>
      <c r="E191" s="427"/>
      <c r="F191" s="402"/>
      <c r="G191" s="362"/>
      <c r="H191" s="383">
        <f>BM177+DI177+FE177+HB177+IX177+LF177+NB177+OX177+QT177+SP177</f>
        <v>147868415.14999998</v>
      </c>
      <c r="I191" s="383">
        <f>BN177+DJ177+FF177+HC177+IY177+LG177+NC177+OY177+QU177+SQ177</f>
        <v>29722877.75</v>
      </c>
      <c r="J191" s="383">
        <f>BO177+DK177+FG177+HD177+IZ177+LH177+ND177+OZ177+QV177+SR177</f>
        <v>177591292.89999998</v>
      </c>
      <c r="K191" s="383">
        <f>BP177+DL177+FH177+HE177+JA177+LI177+NE177+PA177+QW177+SS177</f>
        <v>177591292.89999998</v>
      </c>
      <c r="L191" s="383">
        <f>BQ177+DM177+FI177+HF177+JB177+LJ177+NF177+PB177+QX177+ST177</f>
        <v>0</v>
      </c>
      <c r="M191" s="383">
        <f>BR177+DN177+FJ177+HG177+JC177+LK177+NG177+PC177+QY177+SU177</f>
        <v>0</v>
      </c>
      <c r="N191" s="383">
        <f>BS177+DO177+FK177+HH177+JD177+LL177+NH177+PD177+QZ177+SV177</f>
        <v>0</v>
      </c>
      <c r="O191" s="383">
        <f>BT177+DP177+FL177+HI177+JE177+LM177+NI177+PE177+RA177+SW177</f>
        <v>177591292.89999998</v>
      </c>
      <c r="P191" s="383">
        <f>BU177+DQ177+FM177+HJ177+JF177+LN177+NJ177+PF177+RB177+SX177</f>
        <v>4829178.4699999988</v>
      </c>
      <c r="Q191" s="383">
        <f>BV177+DR177+FN177+HK177+JG177+LO177+NK177+PG177+RC177+SY177</f>
        <v>5664171.3599999994</v>
      </c>
      <c r="R191" s="383">
        <f>BW177+DS177+FO177+HL177+JH177+LP177+NL177+PH177+RD177+SZ177</f>
        <v>422131.88</v>
      </c>
      <c r="S191" s="383">
        <f>BX177+DT177+FP177+HM177+JI177+LQ177+NM177+PI177+RE177+TA177</f>
        <v>10915481.709999999</v>
      </c>
      <c r="T191" s="383">
        <f>BY177+DU177+FQ177+HN177+JJ177+LR177+NN177+PJ177+RF177+TB177</f>
        <v>335052.7</v>
      </c>
      <c r="U191" s="383">
        <f>BZ177+DV177+FR177+HO177+JK177+LS177+NO177+PK177+RG177+TC177</f>
        <v>643873.41</v>
      </c>
      <c r="V191" s="383">
        <f>CA177+DW177+FS177+HP177+JL177+LT177+NP177+PL177+RH177+TD177</f>
        <v>456485.12</v>
      </c>
      <c r="W191" s="383">
        <f>CB177+DX177+FT177+HQ177+JM177+LU177+NQ177+PM177+RI177+TE177</f>
        <v>1435411.23</v>
      </c>
      <c r="X191" s="383">
        <f>CC177+DY177+FU177+HR177+JN177+LV177+NR177+PN177+RJ177+TF177</f>
        <v>2149702.71</v>
      </c>
      <c r="Y191" s="383">
        <f>CD177+DZ177+FV177+HS177+JO177+LW177+NS177+PO177+RK177+TG177</f>
        <v>3695560.9399999995</v>
      </c>
      <c r="Z191" s="383">
        <f>CE177+EA177+FW177+HT177+JP177+LX177+NT177+PP177+RL177+TH177</f>
        <v>325662.76</v>
      </c>
      <c r="AA191" s="383">
        <f>CF177+EB177+FX177+HU177+JQ177+LY177+NU177+PQ177+RM177+TI177</f>
        <v>6170926.4099999992</v>
      </c>
      <c r="AB191" s="383">
        <f>CG177+EC177+FY177+HV177+JR177+LZ177+NV177+PR177+RN177+TJ177</f>
        <v>0</v>
      </c>
      <c r="AC191" s="383">
        <f>CH177+ED177+FZ177+HW177+JS177+MA177+NW177+PS177+RO177+TK177</f>
        <v>0</v>
      </c>
      <c r="AD191" s="383">
        <f>CI177+EE177+GA177+HX177+JT177+MB177+NX177+PT177+RP177+TL177</f>
        <v>0</v>
      </c>
      <c r="AE191" s="383">
        <f>CJ177+EF177+GB177+HY177+JU177+MC177+NY177+PU177+RQ177+TM177</f>
        <v>0</v>
      </c>
      <c r="AF191" s="383">
        <f>CK177+EG177+GC177+HZ177+JV177+MD177+NZ177+PV177+RR177+TN177</f>
        <v>18521819.350000001</v>
      </c>
      <c r="AG191" s="383">
        <f>CL177+EH177+GD177+IA177+JW177+ME177+OA177+PW177+RS177+TO177</f>
        <v>3439405.9700000007</v>
      </c>
      <c r="AH191" s="383">
        <f>CM177+EI177+GE177+IB177+JZ177+MF177+OB177+PX177+RT177+TP177</f>
        <v>4847508.5499999989</v>
      </c>
      <c r="AI191" s="383">
        <f>CN177+EJ177+GF177+IC177+KA177+MG177+OC177+PY177+RU177+TQ177</f>
        <v>421636.88</v>
      </c>
      <c r="AJ191" s="383">
        <f>CO177+EK177+GG177+ID177+KB177+MH177+OD177+PZ177+RV177+TR177</f>
        <v>8708551.3999999985</v>
      </c>
      <c r="AK191" s="383">
        <f>CP177+EL177+GH177+IE177+KC177+MI177+OE177+QA177+RW177+TS177</f>
        <v>335052.7</v>
      </c>
      <c r="AL191" s="383">
        <f>CQ177+EM177+GI177+IF177+KD177+MJ177+OF177+QB177+RX177+TT177</f>
        <v>643873.41</v>
      </c>
      <c r="AM191" s="383">
        <f>CR177+EN177+GJ177+IG177+KE177+MK177+OG177+QC177+RY177+TU177</f>
        <v>456485.12</v>
      </c>
      <c r="AN191" s="383">
        <f>CS177+EO177+GK177+IH177+KF177+ML177+OH177+QD177+RZ177+TV177</f>
        <v>1435411.23</v>
      </c>
      <c r="AO191" s="383">
        <f>CT177+EP177+GL177+II177+KG177+MM177+OI177+QE177+SA177+TW177</f>
        <v>419602.70999999996</v>
      </c>
      <c r="AP191" s="383">
        <f>CU177+EQ177+GM177+IJ177+KH177+MN177+OJ177+QF177+SB177+TX177</f>
        <v>417812.94</v>
      </c>
      <c r="AQ191" s="383">
        <f>CV177+ER177+GN177+IK177+KI177+MO177+OK177+QG177+SC177+TY177</f>
        <v>1285510.7599999998</v>
      </c>
      <c r="AR191" s="383">
        <f>CW177+ES177+GO177+IL177+KJ177+MP177+OL177+QH177+SD177+TZ177</f>
        <v>2122926.41</v>
      </c>
      <c r="AS191" s="383">
        <f>CX177+ET177+GP177+IM177+KK177+MQ177+OM177+QI177+SE177+UA177</f>
        <v>0</v>
      </c>
      <c r="AT191" s="383">
        <f>CY177+EU177+GQ177+IN177+KL177+MR177+ON177+QJ177+SF177+UB177</f>
        <v>0</v>
      </c>
      <c r="AU191" s="383">
        <f>CZ177+EV177+GR177+IO177+KM177+MS177+OO177+QK177+SG177+UC177</f>
        <v>0</v>
      </c>
      <c r="AV191" s="383">
        <f>DA177+EW177+GS177+IP177+KN177+MT177+OP177+QL177+SH177+UD177</f>
        <v>0</v>
      </c>
      <c r="AW191" s="383">
        <f>DB177+EX177+GT177+IQ177+KO177+MU177+OQ177+QM177+SI177+UE177</f>
        <v>12266889.039999997</v>
      </c>
      <c r="AX191" s="383">
        <f>DC177+EY177+GU177+IR177+KP177+MV177+OR177+QN177+SJ177+UF177</f>
        <v>0</v>
      </c>
      <c r="AY191" s="383">
        <f>DD177+EZ177+GV177+IS177+KQ177+MW177+OS177+QO177+SK177+UG177</f>
        <v>159069473.54999998</v>
      </c>
      <c r="AZ191" s="383">
        <f>DE177+FA177+GW177+IT177+KR177+MX177+OT177+QP177+SL177+UH177</f>
        <v>15040.799999999996</v>
      </c>
      <c r="BA191" s="383">
        <f>DF177+FB177+GX177+IU177+KS177+MY177+OU177+QQ177+SM177+UI177</f>
        <v>0</v>
      </c>
      <c r="BB191" s="363"/>
      <c r="BC191" s="363"/>
      <c r="BD191" s="362"/>
      <c r="BE191" s="363"/>
      <c r="BF191" s="362"/>
      <c r="BG191" s="362"/>
      <c r="BH191" s="362"/>
      <c r="BI191" s="362"/>
      <c r="BJ191" s="362"/>
      <c r="BK191" s="362"/>
      <c r="BL191" s="362"/>
      <c r="BM191" s="304" t="e">
        <f>BM190-BM189</f>
        <v>#REF!</v>
      </c>
      <c r="BN191" s="236"/>
      <c r="BO191" s="236"/>
      <c r="BP191" s="236"/>
      <c r="BQ191" s="236"/>
      <c r="BR191" s="236"/>
      <c r="BS191" s="236"/>
      <c r="BT191" s="236"/>
      <c r="BU191" s="236"/>
      <c r="BV191" s="236"/>
      <c r="BW191" s="236"/>
      <c r="BX191" s="236"/>
      <c r="BY191" s="236"/>
      <c r="BZ191" s="236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51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363"/>
      <c r="DH191" s="363"/>
      <c r="DI191" s="362"/>
      <c r="DJ191" s="362"/>
      <c r="DK191" s="362"/>
      <c r="DL191" s="362"/>
      <c r="DM191" s="362"/>
      <c r="DN191" s="362"/>
      <c r="DO191" s="362"/>
      <c r="DP191" s="362"/>
      <c r="DQ191" s="363"/>
      <c r="DR191" s="363"/>
      <c r="DS191" s="363"/>
      <c r="DT191" s="363"/>
      <c r="DU191" s="363"/>
      <c r="DV191" s="363"/>
      <c r="DW191" s="363"/>
      <c r="DX191" s="363"/>
      <c r="DY191" s="363"/>
      <c r="DZ191" s="363"/>
      <c r="EA191" s="363"/>
      <c r="EB191" s="363"/>
      <c r="EC191" s="363"/>
      <c r="ED191" s="363"/>
      <c r="EE191" s="363"/>
      <c r="EF191" s="363"/>
      <c r="EG191" s="363"/>
      <c r="EH191" s="363"/>
      <c r="EI191" s="363"/>
      <c r="EJ191" s="363"/>
      <c r="EK191" s="363"/>
      <c r="EL191" s="363"/>
      <c r="EM191" s="363"/>
      <c r="EN191" s="363"/>
      <c r="EO191" s="363"/>
      <c r="EP191" s="363"/>
      <c r="EQ191" s="363"/>
      <c r="ER191" s="363"/>
      <c r="ES191" s="363"/>
      <c r="ET191" s="363"/>
      <c r="EU191" s="363"/>
      <c r="EV191" s="363"/>
      <c r="EW191" s="363"/>
      <c r="EX191" s="363"/>
      <c r="EY191" s="362"/>
      <c r="EZ191" s="362"/>
      <c r="FA191" s="363"/>
      <c r="FB191" s="363"/>
      <c r="FC191" s="363"/>
      <c r="FD191" s="363"/>
      <c r="FE191" s="383" t="e">
        <f>FE190-FE189</f>
        <v>#REF!</v>
      </c>
      <c r="FF191" s="362"/>
      <c r="FG191" s="362"/>
      <c r="FH191" s="362"/>
      <c r="FI191" s="362"/>
      <c r="FJ191" s="362"/>
      <c r="FK191" s="362"/>
      <c r="FL191" s="362"/>
      <c r="FM191" s="363"/>
      <c r="FN191" s="363"/>
      <c r="FO191" s="363"/>
      <c r="FP191" s="363"/>
      <c r="FQ191" s="363"/>
      <c r="FR191" s="363"/>
      <c r="FS191" s="363"/>
      <c r="FT191" s="363"/>
      <c r="FU191" s="363"/>
      <c r="FV191" s="363"/>
      <c r="FW191" s="363"/>
      <c r="FX191" s="363"/>
      <c r="FY191" s="363"/>
      <c r="FZ191" s="363"/>
      <c r="GA191" s="363"/>
      <c r="GB191" s="363"/>
      <c r="GC191" s="363"/>
      <c r="GD191" s="363"/>
      <c r="GE191" s="363"/>
      <c r="GF191" s="363"/>
      <c r="GG191" s="363"/>
      <c r="GH191" s="363"/>
      <c r="GI191" s="363"/>
      <c r="GJ191" s="363"/>
      <c r="GK191" s="363"/>
      <c r="GL191" s="363"/>
      <c r="GM191" s="363"/>
      <c r="GN191" s="363"/>
      <c r="GO191" s="363"/>
      <c r="GP191" s="363"/>
      <c r="GQ191" s="363"/>
      <c r="GR191" s="363"/>
      <c r="GS191" s="363"/>
      <c r="GT191" s="363"/>
      <c r="GU191" s="362"/>
      <c r="GV191" s="362"/>
      <c r="GW191" s="363"/>
      <c r="GX191" s="363"/>
      <c r="GY191" s="363"/>
      <c r="GZ191" s="363"/>
      <c r="HA191" s="363"/>
      <c r="HB191" s="383" t="e">
        <f>HB190-HB189</f>
        <v>#REF!</v>
      </c>
      <c r="HC191" s="362"/>
      <c r="HD191" s="362"/>
      <c r="HE191" s="362"/>
      <c r="HF191" s="362"/>
      <c r="HG191" s="362"/>
      <c r="HH191" s="362"/>
      <c r="HI191" s="362"/>
      <c r="HJ191" s="363"/>
      <c r="HK191" s="363"/>
      <c r="HL191" s="363"/>
      <c r="HM191" s="363"/>
      <c r="HN191" s="363"/>
      <c r="HO191" s="363"/>
      <c r="HP191" s="363"/>
      <c r="HQ191" s="363"/>
      <c r="HR191" s="363"/>
      <c r="HS191" s="363"/>
      <c r="HT191" s="363"/>
      <c r="HU191" s="363"/>
      <c r="HV191" s="363"/>
      <c r="HW191" s="363"/>
      <c r="HX191" s="363"/>
      <c r="HY191" s="363"/>
      <c r="HZ191" s="363"/>
      <c r="IA191" s="363"/>
      <c r="IB191" s="363"/>
      <c r="IC191" s="363"/>
      <c r="ID191" s="363"/>
      <c r="IE191" s="363"/>
      <c r="IF191" s="363"/>
      <c r="IG191" s="363"/>
      <c r="IH191" s="363"/>
      <c r="II191" s="363"/>
      <c r="IJ191" s="363"/>
      <c r="IK191" s="363"/>
      <c r="IL191" s="363"/>
      <c r="IM191" s="363"/>
      <c r="IN191" s="363"/>
      <c r="IO191" s="363"/>
      <c r="IP191" s="363"/>
      <c r="IQ191" s="363"/>
      <c r="IR191" s="362"/>
      <c r="IS191" s="362"/>
      <c r="IT191" s="363"/>
      <c r="IU191" s="363"/>
      <c r="IV191" s="363"/>
      <c r="IW191" s="363"/>
      <c r="IX191" s="383" t="e">
        <f>IX190-IX189</f>
        <v>#REF!</v>
      </c>
      <c r="IY191" s="362"/>
      <c r="IZ191" s="362"/>
      <c r="JA191" s="362"/>
      <c r="JB191" s="362"/>
      <c r="JC191" s="362"/>
      <c r="JD191" s="362"/>
      <c r="JE191" s="362"/>
      <c r="JF191" s="363"/>
      <c r="JG191" s="363"/>
      <c r="JH191" s="363"/>
      <c r="JI191" s="363"/>
      <c r="JJ191" s="363"/>
      <c r="JK191" s="363"/>
      <c r="JL191" s="363"/>
      <c r="JM191" s="363"/>
      <c r="JN191" s="363"/>
      <c r="JO191" s="363"/>
      <c r="JP191" s="363"/>
      <c r="JQ191" s="363"/>
      <c r="JR191" s="363"/>
      <c r="JS191" s="363"/>
      <c r="JT191" s="363"/>
      <c r="JU191" s="363"/>
      <c r="JV191" s="363"/>
      <c r="JW191" s="363"/>
      <c r="JX191" s="363"/>
      <c r="JY191" s="363"/>
      <c r="JZ191" s="363"/>
      <c r="KA191" s="363"/>
      <c r="KB191" s="363"/>
      <c r="KC191" s="363"/>
      <c r="KD191" s="363"/>
      <c r="KE191" s="363"/>
      <c r="KF191" s="363"/>
      <c r="KG191" s="363"/>
      <c r="KH191" s="363"/>
      <c r="KI191" s="363"/>
      <c r="KJ191" s="363"/>
      <c r="KK191" s="363"/>
      <c r="KL191" s="363"/>
      <c r="KM191" s="363"/>
      <c r="KN191" s="363"/>
      <c r="KO191" s="363"/>
      <c r="KP191" s="362"/>
      <c r="KQ191" s="362"/>
      <c r="KR191" s="363"/>
      <c r="KS191" s="404"/>
      <c r="LF191" s="30" t="e">
        <f>LF190-LF189</f>
        <v>#REF!</v>
      </c>
      <c r="LG191" s="2"/>
      <c r="OX191" s="21" t="e">
        <f>OX190-OX189</f>
        <v>#REF!</v>
      </c>
    </row>
    <row r="192" spans="1:624" s="164" customFormat="1" ht="13.5" hidden="1" thickBot="1" x14ac:dyDescent="0.25">
      <c r="A192" s="163"/>
      <c r="B192" s="428"/>
      <c r="C192" s="428"/>
      <c r="D192" s="429"/>
      <c r="E192" s="429"/>
      <c r="F192" s="406"/>
      <c r="G192" s="407"/>
      <c r="H192" s="408">
        <f>H191-H177</f>
        <v>7582971.0099999905</v>
      </c>
      <c r="I192" s="408">
        <f t="shared" ref="I192:O192" si="1184">I191-I177</f>
        <v>0</v>
      </c>
      <c r="J192" s="408">
        <f t="shared" si="1184"/>
        <v>7582971.0099999905</v>
      </c>
      <c r="K192" s="408">
        <f t="shared" si="1184"/>
        <v>7582971.0099999905</v>
      </c>
      <c r="L192" s="408">
        <f t="shared" si="1184"/>
        <v>0</v>
      </c>
      <c r="M192" s="408">
        <f t="shared" si="1184"/>
        <v>0</v>
      </c>
      <c r="N192" s="408">
        <f t="shared" si="1184"/>
        <v>0</v>
      </c>
      <c r="O192" s="408">
        <f t="shared" si="1184"/>
        <v>7582971.0099999905</v>
      </c>
      <c r="P192" s="408">
        <f>P191-P177</f>
        <v>13638.589999999851</v>
      </c>
      <c r="Q192" s="408">
        <f t="shared" ref="Q192:BA192" si="1185">Q191-Q177</f>
        <v>12818.999999999069</v>
      </c>
      <c r="R192" s="408">
        <f t="shared" si="1185"/>
        <v>7380.1999999999534</v>
      </c>
      <c r="S192" s="408">
        <f t="shared" si="1185"/>
        <v>33837.789999999106</v>
      </c>
      <c r="T192" s="408">
        <f t="shared" si="1185"/>
        <v>24852.340000000026</v>
      </c>
      <c r="U192" s="408">
        <f t="shared" si="1185"/>
        <v>37014.680000000051</v>
      </c>
      <c r="V192" s="408">
        <f t="shared" si="1185"/>
        <v>141448</v>
      </c>
      <c r="W192" s="408">
        <f t="shared" si="1185"/>
        <v>203315.02000000002</v>
      </c>
      <c r="X192" s="408">
        <f t="shared" si="1185"/>
        <v>48110.169999999925</v>
      </c>
      <c r="Y192" s="408">
        <f t="shared" si="1185"/>
        <v>40498.299999999814</v>
      </c>
      <c r="Z192" s="408">
        <f t="shared" si="1185"/>
        <v>54253.599999999977</v>
      </c>
      <c r="AA192" s="408">
        <f t="shared" si="1185"/>
        <v>142862.06999999937</v>
      </c>
      <c r="AB192" s="408">
        <f t="shared" si="1185"/>
        <v>0</v>
      </c>
      <c r="AC192" s="408">
        <f t="shared" si="1185"/>
        <v>0</v>
      </c>
      <c r="AD192" s="408">
        <f t="shared" si="1185"/>
        <v>0</v>
      </c>
      <c r="AE192" s="408">
        <f t="shared" si="1185"/>
        <v>0</v>
      </c>
      <c r="AF192" s="408">
        <f t="shared" si="1185"/>
        <v>380014.87999999896</v>
      </c>
      <c r="AG192" s="408">
        <f t="shared" si="1185"/>
        <v>13638.590000000782</v>
      </c>
      <c r="AH192" s="408">
        <f t="shared" si="1185"/>
        <v>13313.999999998137</v>
      </c>
      <c r="AI192" s="408">
        <f t="shared" si="1185"/>
        <v>6885.1999999999534</v>
      </c>
      <c r="AJ192" s="408">
        <f t="shared" si="1185"/>
        <v>33837.789999997243</v>
      </c>
      <c r="AK192" s="408">
        <f t="shared" si="1185"/>
        <v>24852.340000000026</v>
      </c>
      <c r="AL192" s="408">
        <f t="shared" si="1185"/>
        <v>37014.680000000051</v>
      </c>
      <c r="AM192" s="408">
        <f t="shared" si="1185"/>
        <v>141448</v>
      </c>
      <c r="AN192" s="408">
        <f t="shared" si="1185"/>
        <v>203315.02000000002</v>
      </c>
      <c r="AO192" s="408">
        <f t="shared" si="1185"/>
        <v>48110.169999999984</v>
      </c>
      <c r="AP192" s="408">
        <f t="shared" si="1185"/>
        <v>40498.299999999988</v>
      </c>
      <c r="AQ192" s="408">
        <f t="shared" si="1185"/>
        <v>54253.59999999986</v>
      </c>
      <c r="AR192" s="408">
        <f t="shared" si="1185"/>
        <v>142862.0700000003</v>
      </c>
      <c r="AS192" s="408">
        <f t="shared" si="1185"/>
        <v>0</v>
      </c>
      <c r="AT192" s="408">
        <f t="shared" si="1185"/>
        <v>0</v>
      </c>
      <c r="AU192" s="408">
        <f t="shared" si="1185"/>
        <v>0</v>
      </c>
      <c r="AV192" s="408">
        <f t="shared" si="1185"/>
        <v>0</v>
      </c>
      <c r="AW192" s="408">
        <f t="shared" si="1185"/>
        <v>380014.87999999709</v>
      </c>
      <c r="AX192" s="408">
        <f t="shared" si="1185"/>
        <v>0</v>
      </c>
      <c r="AY192" s="408">
        <f t="shared" si="1185"/>
        <v>7202956.1299999952</v>
      </c>
      <c r="AZ192" s="408">
        <f t="shared" si="1185"/>
        <v>15040.799999999996</v>
      </c>
      <c r="BA192" s="408">
        <f t="shared" si="1185"/>
        <v>0</v>
      </c>
      <c r="BB192" s="409"/>
      <c r="BC192" s="409"/>
      <c r="BD192" s="407"/>
      <c r="BE192" s="409"/>
      <c r="BF192" s="407"/>
      <c r="BG192" s="407"/>
      <c r="BH192" s="407"/>
      <c r="BI192" s="407"/>
      <c r="BJ192" s="407"/>
      <c r="BK192" s="407"/>
      <c r="BL192" s="407"/>
      <c r="BM192" s="407"/>
      <c r="BN192" s="407"/>
      <c r="BO192" s="410">
        <f>BO43+BO128+BO120</f>
        <v>95027054.11999999</v>
      </c>
      <c r="BP192" s="407"/>
      <c r="BQ192" s="407"/>
      <c r="BR192" s="407"/>
      <c r="BS192" s="407"/>
      <c r="BT192" s="407"/>
      <c r="BU192" s="407"/>
      <c r="BV192" s="407"/>
      <c r="BW192" s="407"/>
      <c r="BX192" s="407"/>
      <c r="BY192" s="407"/>
      <c r="BZ192" s="407"/>
      <c r="CA192" s="407"/>
      <c r="CB192" s="407"/>
      <c r="CC192" s="407"/>
      <c r="CD192" s="407"/>
      <c r="CE192" s="407"/>
      <c r="CF192" s="407"/>
      <c r="CG192" s="407"/>
      <c r="CH192" s="407"/>
      <c r="CI192" s="407"/>
      <c r="CJ192" s="407"/>
      <c r="CK192" s="411"/>
      <c r="CL192" s="407"/>
      <c r="CM192" s="407"/>
      <c r="CN192" s="407"/>
      <c r="CO192" s="407"/>
      <c r="CP192" s="407"/>
      <c r="CQ192" s="407"/>
      <c r="CR192" s="407"/>
      <c r="CS192" s="407"/>
      <c r="CT192" s="407"/>
      <c r="CU192" s="407"/>
      <c r="CV192" s="407"/>
      <c r="CW192" s="407"/>
      <c r="CX192" s="407"/>
      <c r="CY192" s="407"/>
      <c r="CZ192" s="407"/>
      <c r="DA192" s="407"/>
      <c r="DB192" s="407"/>
      <c r="DC192" s="407"/>
      <c r="DD192" s="407"/>
      <c r="DE192" s="407"/>
      <c r="DF192" s="407"/>
      <c r="DG192" s="409"/>
      <c r="DH192" s="409"/>
      <c r="DI192" s="407"/>
      <c r="DJ192" s="407"/>
      <c r="DK192" s="410">
        <f>DK43+DK128+DK120</f>
        <v>9848195.4199999999</v>
      </c>
      <c r="DL192" s="407"/>
      <c r="DM192" s="407"/>
      <c r="DN192" s="407"/>
      <c r="DO192" s="407"/>
      <c r="DP192" s="407"/>
      <c r="DQ192" s="409"/>
      <c r="DR192" s="409"/>
      <c r="DS192" s="409"/>
      <c r="DT192" s="409"/>
      <c r="DU192" s="409"/>
      <c r="DV192" s="409"/>
      <c r="DW192" s="409"/>
      <c r="DX192" s="409"/>
      <c r="DY192" s="409"/>
      <c r="DZ192" s="409"/>
      <c r="EA192" s="409"/>
      <c r="EB192" s="409"/>
      <c r="EC192" s="409"/>
      <c r="ED192" s="409"/>
      <c r="EE192" s="409"/>
      <c r="EF192" s="409"/>
      <c r="EG192" s="409"/>
      <c r="EH192" s="409"/>
      <c r="EI192" s="409"/>
      <c r="EJ192" s="409"/>
      <c r="EK192" s="409"/>
      <c r="EL192" s="409"/>
      <c r="EM192" s="409"/>
      <c r="EN192" s="409"/>
      <c r="EO192" s="409"/>
      <c r="EP192" s="409"/>
      <c r="EQ192" s="409"/>
      <c r="ER192" s="409"/>
      <c r="ES192" s="409"/>
      <c r="ET192" s="409"/>
      <c r="EU192" s="409"/>
      <c r="EV192" s="409"/>
      <c r="EW192" s="409"/>
      <c r="EX192" s="409"/>
      <c r="EY192" s="407"/>
      <c r="EZ192" s="407"/>
      <c r="FA192" s="409"/>
      <c r="FB192" s="409"/>
      <c r="FC192" s="409"/>
      <c r="FD192" s="409"/>
      <c r="FE192" s="410"/>
      <c r="FF192" s="407"/>
      <c r="FG192" s="410">
        <f>FG43+FG128+FG120</f>
        <v>1430800</v>
      </c>
      <c r="FH192" s="407"/>
      <c r="FI192" s="407"/>
      <c r="FJ192" s="407"/>
      <c r="FK192" s="407"/>
      <c r="FL192" s="407"/>
      <c r="FM192" s="409"/>
      <c r="FN192" s="409"/>
      <c r="FO192" s="409"/>
      <c r="FP192" s="409"/>
      <c r="FQ192" s="409"/>
      <c r="FR192" s="409"/>
      <c r="FS192" s="409"/>
      <c r="FT192" s="409"/>
      <c r="FU192" s="409"/>
      <c r="FV192" s="409"/>
      <c r="FW192" s="409"/>
      <c r="FX192" s="409"/>
      <c r="FY192" s="409"/>
      <c r="FZ192" s="409"/>
      <c r="GA192" s="409"/>
      <c r="GB192" s="409"/>
      <c r="GC192" s="409"/>
      <c r="GD192" s="409"/>
      <c r="GE192" s="409"/>
      <c r="GF192" s="409"/>
      <c r="GG192" s="409"/>
      <c r="GH192" s="409"/>
      <c r="GI192" s="409"/>
      <c r="GJ192" s="409"/>
      <c r="GK192" s="409"/>
      <c r="GL192" s="409"/>
      <c r="GM192" s="409"/>
      <c r="GN192" s="409"/>
      <c r="GO192" s="409"/>
      <c r="GP192" s="409"/>
      <c r="GQ192" s="409"/>
      <c r="GR192" s="409"/>
      <c r="GS192" s="409"/>
      <c r="GT192" s="409"/>
      <c r="GU192" s="407"/>
      <c r="GV192" s="407"/>
      <c r="GW192" s="409"/>
      <c r="GX192" s="409"/>
      <c r="GY192" s="409"/>
      <c r="GZ192" s="409"/>
      <c r="HA192" s="409"/>
      <c r="HB192" s="407"/>
      <c r="HC192" s="407"/>
      <c r="HD192" s="410">
        <f>HD43+HD128+HD120</f>
        <v>4821371.24</v>
      </c>
      <c r="HE192" s="407"/>
      <c r="HF192" s="407"/>
      <c r="HG192" s="407"/>
      <c r="HH192" s="407"/>
      <c r="HI192" s="407"/>
      <c r="HJ192" s="409"/>
      <c r="HK192" s="409"/>
      <c r="HL192" s="409"/>
      <c r="HM192" s="409"/>
      <c r="HN192" s="409"/>
      <c r="HO192" s="409"/>
      <c r="HP192" s="409"/>
      <c r="HQ192" s="409"/>
      <c r="HR192" s="409"/>
      <c r="HS192" s="409"/>
      <c r="HT192" s="409"/>
      <c r="HU192" s="409"/>
      <c r="HV192" s="409"/>
      <c r="HW192" s="409"/>
      <c r="HX192" s="409"/>
      <c r="HY192" s="409"/>
      <c r="HZ192" s="409"/>
      <c r="IA192" s="409"/>
      <c r="IB192" s="409"/>
      <c r="IC192" s="409"/>
      <c r="ID192" s="409"/>
      <c r="IE192" s="409"/>
      <c r="IF192" s="409"/>
      <c r="IG192" s="409"/>
      <c r="IH192" s="409"/>
      <c r="II192" s="409"/>
      <c r="IJ192" s="409"/>
      <c r="IK192" s="409"/>
      <c r="IL192" s="409"/>
      <c r="IM192" s="409"/>
      <c r="IN192" s="409"/>
      <c r="IO192" s="409"/>
      <c r="IP192" s="409"/>
      <c r="IQ192" s="409"/>
      <c r="IR192" s="407"/>
      <c r="IS192" s="407"/>
      <c r="IT192" s="409"/>
      <c r="IU192" s="409"/>
      <c r="IV192" s="409"/>
      <c r="IW192" s="409"/>
      <c r="IX192" s="407"/>
      <c r="IY192" s="407"/>
      <c r="IZ192" s="410">
        <f>IZ43+IZ128+IZ120</f>
        <v>13882897.15</v>
      </c>
      <c r="JA192" s="407"/>
      <c r="JB192" s="407"/>
      <c r="JC192" s="407"/>
      <c r="JD192" s="407"/>
      <c r="JE192" s="407"/>
      <c r="JF192" s="409"/>
      <c r="JG192" s="409"/>
      <c r="JH192" s="409"/>
      <c r="JI192" s="409"/>
      <c r="JJ192" s="409"/>
      <c r="JK192" s="409"/>
      <c r="JL192" s="409"/>
      <c r="JM192" s="409"/>
      <c r="JN192" s="409"/>
      <c r="JO192" s="409"/>
      <c r="JP192" s="409"/>
      <c r="JQ192" s="409"/>
      <c r="JR192" s="409"/>
      <c r="JS192" s="409"/>
      <c r="JT192" s="409"/>
      <c r="JU192" s="409"/>
      <c r="JV192" s="409"/>
      <c r="JW192" s="409"/>
      <c r="JX192" s="409"/>
      <c r="JY192" s="409"/>
      <c r="JZ192" s="409"/>
      <c r="KA192" s="409"/>
      <c r="KB192" s="409"/>
      <c r="KC192" s="409"/>
      <c r="KD192" s="409"/>
      <c r="KE192" s="409"/>
      <c r="KF192" s="409"/>
      <c r="KG192" s="409"/>
      <c r="KH192" s="409"/>
      <c r="KI192" s="409"/>
      <c r="KJ192" s="409"/>
      <c r="KK192" s="409"/>
      <c r="KL192" s="409"/>
      <c r="KM192" s="409"/>
      <c r="KN192" s="409"/>
      <c r="KO192" s="409"/>
      <c r="KP192" s="407"/>
      <c r="KQ192" s="407"/>
      <c r="KR192" s="409"/>
      <c r="KS192" s="412"/>
    </row>
    <row r="193" spans="1:521" ht="13.5" hidden="1" thickBot="1" x14ac:dyDescent="0.25">
      <c r="A193" s="159"/>
      <c r="B193" s="102"/>
      <c r="C193" s="102"/>
      <c r="D193" s="427"/>
      <c r="E193" s="427"/>
      <c r="F193" s="430" t="s">
        <v>300</v>
      </c>
      <c r="G193" s="362"/>
      <c r="H193" s="362"/>
      <c r="I193" s="362"/>
      <c r="J193" s="362"/>
      <c r="K193" s="362"/>
      <c r="L193" s="362"/>
      <c r="M193" s="362"/>
      <c r="N193" s="362"/>
      <c r="O193" s="362"/>
      <c r="P193" s="362"/>
      <c r="Q193" s="362"/>
      <c r="R193" s="362"/>
      <c r="S193" s="362"/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  <c r="AE193" s="362"/>
      <c r="AF193" s="362"/>
      <c r="AG193" s="362"/>
      <c r="AH193" s="362"/>
      <c r="AI193" s="362"/>
      <c r="AJ193" s="362"/>
      <c r="AK193" s="362"/>
      <c r="AL193" s="362"/>
      <c r="AM193" s="362"/>
      <c r="AN193" s="362"/>
      <c r="AO193" s="362"/>
      <c r="AP193" s="362"/>
      <c r="AQ193" s="362"/>
      <c r="AR193" s="362"/>
      <c r="AS193" s="362"/>
      <c r="AT193" s="362"/>
      <c r="AU193" s="362"/>
      <c r="AV193" s="362"/>
      <c r="AW193" s="362"/>
      <c r="AX193" s="362"/>
      <c r="AY193" s="362"/>
      <c r="AZ193" s="362"/>
      <c r="BA193" s="362"/>
      <c r="BB193" s="363"/>
      <c r="BC193" s="363"/>
      <c r="BD193" s="362"/>
      <c r="BE193" s="363"/>
      <c r="BF193" s="362"/>
      <c r="BG193" s="362"/>
      <c r="BH193" s="362"/>
      <c r="BI193" s="362"/>
      <c r="BJ193" s="362"/>
      <c r="BK193" s="362"/>
      <c r="BL193" s="362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51">
        <f>CK43-CK53-CK57-CK58-CK59-CK60-CK61-CK62</f>
        <v>378308.01</v>
      </c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363"/>
      <c r="DH193" s="363"/>
      <c r="DI193" s="362"/>
      <c r="DJ193" s="362"/>
      <c r="DK193" s="362"/>
      <c r="DL193" s="362"/>
      <c r="DM193" s="362"/>
      <c r="DN193" s="362"/>
      <c r="DO193" s="362"/>
      <c r="DP193" s="362"/>
      <c r="DQ193" s="363"/>
      <c r="DR193" s="363"/>
      <c r="DS193" s="363"/>
      <c r="DT193" s="363"/>
      <c r="DU193" s="363"/>
      <c r="DV193" s="363"/>
      <c r="DW193" s="363"/>
      <c r="DX193" s="363"/>
      <c r="DY193" s="363"/>
      <c r="DZ193" s="363"/>
      <c r="EA193" s="363"/>
      <c r="EB193" s="363"/>
      <c r="EC193" s="363"/>
      <c r="ED193" s="363"/>
      <c r="EE193" s="363"/>
      <c r="EF193" s="363"/>
      <c r="EG193" s="251">
        <f>EG43-EG53-EG57-EG58-EG59-EG60-EG61-EG62</f>
        <v>125563.30000000005</v>
      </c>
      <c r="EH193" s="363"/>
      <c r="EI193" s="363"/>
      <c r="EJ193" s="363"/>
      <c r="EK193" s="363"/>
      <c r="EL193" s="363"/>
      <c r="EM193" s="363"/>
      <c r="EN193" s="363"/>
      <c r="EO193" s="363"/>
      <c r="EP193" s="363"/>
      <c r="EQ193" s="363"/>
      <c r="ER193" s="363"/>
      <c r="ES193" s="363"/>
      <c r="ET193" s="363"/>
      <c r="EU193" s="363"/>
      <c r="EV193" s="363"/>
      <c r="EW193" s="363"/>
      <c r="EX193" s="363"/>
      <c r="EY193" s="362"/>
      <c r="EZ193" s="362"/>
      <c r="FA193" s="363"/>
      <c r="FB193" s="363"/>
      <c r="FC193" s="363"/>
      <c r="FD193" s="363"/>
      <c r="FE193" s="362"/>
      <c r="FF193" s="362"/>
      <c r="FG193" s="362"/>
      <c r="FH193" s="362"/>
      <c r="FI193" s="362"/>
      <c r="FJ193" s="362"/>
      <c r="FK193" s="362"/>
      <c r="FL193" s="362"/>
      <c r="FM193" s="363"/>
      <c r="FN193" s="363"/>
      <c r="FO193" s="363"/>
      <c r="FP193" s="251">
        <f>FP43-FP53-FP57-FP58-FP59-FP60-FP61-FP62</f>
        <v>43569.449999999953</v>
      </c>
      <c r="FQ193" s="363"/>
      <c r="FR193" s="363"/>
      <c r="FS193" s="363"/>
      <c r="FT193" s="363"/>
      <c r="FU193" s="363"/>
      <c r="FV193" s="363"/>
      <c r="FW193" s="363"/>
      <c r="FX193" s="363"/>
      <c r="FY193" s="363"/>
      <c r="FZ193" s="363"/>
      <c r="GA193" s="363"/>
      <c r="GB193" s="363"/>
      <c r="GC193" s="251">
        <f>GC43-GC53-GC57-GC58-GC59-GC60-GC61-GC62</f>
        <v>43569.449999999953</v>
      </c>
      <c r="GD193" s="363"/>
      <c r="GE193" s="363"/>
      <c r="GF193" s="363"/>
      <c r="GG193" s="363"/>
      <c r="GH193" s="363"/>
      <c r="GI193" s="363"/>
      <c r="GJ193" s="363"/>
      <c r="GK193" s="363"/>
      <c r="GL193" s="363"/>
      <c r="GM193" s="363"/>
      <c r="GN193" s="363"/>
      <c r="GO193" s="363"/>
      <c r="GP193" s="363"/>
      <c r="GQ193" s="363"/>
      <c r="GR193" s="363"/>
      <c r="GS193" s="363"/>
      <c r="GT193" s="363"/>
      <c r="GU193" s="362"/>
      <c r="GV193" s="362"/>
      <c r="GW193" s="363"/>
      <c r="GX193" s="363"/>
      <c r="GY193" s="363"/>
      <c r="GZ193" s="363"/>
      <c r="HA193" s="363"/>
      <c r="HB193" s="362"/>
      <c r="HC193" s="362"/>
      <c r="HD193" s="362"/>
      <c r="HE193" s="362"/>
      <c r="HF193" s="362"/>
      <c r="HG193" s="362"/>
      <c r="HH193" s="362"/>
      <c r="HI193" s="362"/>
      <c r="HJ193" s="363"/>
      <c r="HK193" s="363"/>
      <c r="HL193" s="363"/>
      <c r="HM193" s="251">
        <f>HM43-HM53-HM57-HM58-HM59-HM60-HM61-HM62</f>
        <v>93741.590000000084</v>
      </c>
      <c r="HN193" s="363"/>
      <c r="HO193" s="363"/>
      <c r="HP193" s="363"/>
      <c r="HQ193" s="363"/>
      <c r="HR193" s="363"/>
      <c r="HS193" s="363"/>
      <c r="HT193" s="363"/>
      <c r="HU193" s="363"/>
      <c r="HV193" s="363"/>
      <c r="HW193" s="363"/>
      <c r="HX193" s="363"/>
      <c r="HY193" s="363"/>
      <c r="HZ193" s="363"/>
      <c r="IA193" s="363"/>
      <c r="IB193" s="363"/>
      <c r="IC193" s="363"/>
      <c r="ID193" s="363"/>
      <c r="IE193" s="363"/>
      <c r="IF193" s="363"/>
      <c r="IG193" s="363"/>
      <c r="IH193" s="363"/>
      <c r="II193" s="363"/>
      <c r="IJ193" s="363"/>
      <c r="IK193" s="363"/>
      <c r="IL193" s="363"/>
      <c r="IM193" s="363"/>
      <c r="IN193" s="363"/>
      <c r="IO193" s="363"/>
      <c r="IP193" s="363"/>
      <c r="IQ193" s="363"/>
      <c r="IR193" s="362"/>
      <c r="IS193" s="362"/>
      <c r="IT193" s="363"/>
      <c r="IU193" s="363"/>
      <c r="IV193" s="363"/>
      <c r="IW193" s="363"/>
      <c r="IX193" s="362"/>
      <c r="IY193" s="362"/>
      <c r="IZ193" s="362"/>
      <c r="JA193" s="362"/>
      <c r="JB193" s="362"/>
      <c r="JC193" s="362"/>
      <c r="JD193" s="362"/>
      <c r="JE193" s="362"/>
      <c r="JF193" s="363"/>
      <c r="JG193" s="363"/>
      <c r="JH193" s="363"/>
      <c r="JI193" s="251">
        <f>JI43-JI53-JI57-JI58-JI59-JI60-JI61-JI62</f>
        <v>276493.2</v>
      </c>
      <c r="JJ193" s="363"/>
      <c r="JK193" s="363"/>
      <c r="JL193" s="363"/>
      <c r="JM193" s="363"/>
      <c r="JN193" s="363"/>
      <c r="JO193" s="363"/>
      <c r="JP193" s="363"/>
      <c r="JQ193" s="363"/>
      <c r="JR193" s="363"/>
      <c r="JS193" s="363"/>
      <c r="JT193" s="363"/>
      <c r="JU193" s="363"/>
      <c r="JV193" s="363"/>
      <c r="JW193" s="363"/>
      <c r="JX193" s="363"/>
      <c r="JY193" s="363"/>
      <c r="JZ193" s="363"/>
      <c r="KA193" s="363"/>
      <c r="KB193" s="363"/>
      <c r="KC193" s="363"/>
      <c r="KD193" s="363"/>
      <c r="KE193" s="363"/>
      <c r="KF193" s="363"/>
      <c r="KG193" s="363"/>
      <c r="KH193" s="363"/>
      <c r="KI193" s="363"/>
      <c r="KJ193" s="363"/>
      <c r="KK193" s="363"/>
      <c r="KL193" s="363"/>
      <c r="KM193" s="363"/>
      <c r="KN193" s="363"/>
      <c r="KO193" s="363"/>
      <c r="KP193" s="362"/>
      <c r="KQ193" s="362"/>
      <c r="KR193" s="363"/>
      <c r="KS193" s="404"/>
      <c r="LQ193" s="162">
        <f>LQ43-LQ53-LQ57-LQ58-LQ59-LQ60-LQ61-LQ62</f>
        <v>0</v>
      </c>
      <c r="MD193" s="162">
        <f>MD43-MD53-MD57-MD58-MD59-MD60-MD61-MD62</f>
        <v>0</v>
      </c>
      <c r="NM193" s="162">
        <f>NM43-NM53-NM57-NM58-NM59-NM60-NM61-NM62</f>
        <v>0</v>
      </c>
      <c r="PI193" s="162">
        <f>PI43-PI53-PI57-PI58-PI59-PI60-PI61-PI62</f>
        <v>70696.850000000006</v>
      </c>
      <c r="RR193" s="162">
        <f>RR43-RR53-RR57-RR58-RR59-RR60-RR61-RR62</f>
        <v>21469.079999999998</v>
      </c>
      <c r="TA193" s="162">
        <f>TA43-TA53-TA57-TA58-TA59-TA60-TA61-TA62</f>
        <v>49284.63</v>
      </c>
    </row>
    <row r="194" spans="1:521" ht="13.5" hidden="1" thickBot="1" x14ac:dyDescent="0.25">
      <c r="A194" s="159"/>
      <c r="B194" s="102"/>
      <c r="C194" s="102"/>
      <c r="D194" s="427"/>
      <c r="E194" s="427"/>
      <c r="F194" s="402"/>
      <c r="G194" s="362"/>
      <c r="H194" s="362"/>
      <c r="I194" s="362"/>
      <c r="J194" s="362"/>
      <c r="K194" s="362"/>
      <c r="L194" s="362"/>
      <c r="M194" s="391" t="s">
        <v>275</v>
      </c>
      <c r="N194" s="362"/>
      <c r="O194" s="250">
        <v>164752736.44999999</v>
      </c>
      <c r="P194" s="383"/>
      <c r="Q194" s="383"/>
      <c r="R194" s="383"/>
      <c r="S194" s="383"/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  <c r="AE194" s="362"/>
      <c r="AF194" s="362"/>
      <c r="AG194" s="362"/>
      <c r="AH194" s="362"/>
      <c r="AI194" s="362"/>
      <c r="AJ194" s="362"/>
      <c r="AK194" s="362"/>
      <c r="AL194" s="362"/>
      <c r="AM194" s="362"/>
      <c r="AN194" s="362"/>
      <c r="AO194" s="362"/>
      <c r="AP194" s="362"/>
      <c r="AQ194" s="362"/>
      <c r="AR194" s="362"/>
      <c r="AS194" s="362"/>
      <c r="AT194" s="362"/>
      <c r="AU194" s="362"/>
      <c r="AV194" s="362"/>
      <c r="AW194" s="362"/>
      <c r="AX194" s="362"/>
      <c r="AY194" s="362"/>
      <c r="AZ194" s="362"/>
      <c r="BA194" s="362"/>
      <c r="BB194" s="363"/>
      <c r="BC194" s="363"/>
      <c r="BD194" s="362"/>
      <c r="BE194" s="363"/>
      <c r="BF194" s="362"/>
      <c r="BG194" s="362"/>
      <c r="BH194" s="362"/>
      <c r="BI194" s="362"/>
      <c r="BJ194" s="362"/>
      <c r="BK194" s="362"/>
      <c r="BL194" s="362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51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363"/>
      <c r="DH194" s="363"/>
      <c r="DI194" s="362"/>
      <c r="DJ194" s="362"/>
      <c r="DK194" s="362"/>
      <c r="DL194" s="362"/>
      <c r="DM194" s="362"/>
      <c r="DN194" s="362"/>
      <c r="DO194" s="362"/>
      <c r="DP194" s="362"/>
      <c r="DQ194" s="363"/>
      <c r="DR194" s="363"/>
      <c r="DS194" s="363"/>
      <c r="DT194" s="363"/>
      <c r="DU194" s="363"/>
      <c r="DV194" s="363"/>
      <c r="DW194" s="363"/>
      <c r="DX194" s="363"/>
      <c r="DY194" s="363"/>
      <c r="DZ194" s="363"/>
      <c r="EA194" s="363"/>
      <c r="EB194" s="363"/>
      <c r="EC194" s="363"/>
      <c r="ED194" s="363"/>
      <c r="EE194" s="363"/>
      <c r="EF194" s="363"/>
      <c r="EG194" s="363"/>
      <c r="EH194" s="363"/>
      <c r="EI194" s="363"/>
      <c r="EJ194" s="363"/>
      <c r="EK194" s="363"/>
      <c r="EL194" s="363"/>
      <c r="EM194" s="363"/>
      <c r="EN194" s="363"/>
      <c r="EO194" s="363"/>
      <c r="EP194" s="363"/>
      <c r="EQ194" s="363"/>
      <c r="ER194" s="363"/>
      <c r="ES194" s="363"/>
      <c r="ET194" s="363"/>
      <c r="EU194" s="363"/>
      <c r="EV194" s="363"/>
      <c r="EW194" s="363"/>
      <c r="EX194" s="363"/>
      <c r="EY194" s="362"/>
      <c r="EZ194" s="362"/>
      <c r="FA194" s="363"/>
      <c r="FB194" s="363"/>
      <c r="FC194" s="363"/>
      <c r="FD194" s="363"/>
      <c r="FE194" s="362"/>
      <c r="FF194" s="362"/>
      <c r="FG194" s="362"/>
      <c r="FH194" s="362"/>
      <c r="FI194" s="362"/>
      <c r="FJ194" s="362"/>
      <c r="FK194" s="362"/>
      <c r="FL194" s="362"/>
      <c r="FM194" s="363"/>
      <c r="FN194" s="363"/>
      <c r="FO194" s="363"/>
      <c r="FP194" s="363"/>
      <c r="FQ194" s="363"/>
      <c r="FR194" s="363"/>
      <c r="FS194" s="363"/>
      <c r="FT194" s="363"/>
      <c r="FU194" s="363"/>
      <c r="FV194" s="363"/>
      <c r="FW194" s="363"/>
      <c r="FX194" s="363"/>
      <c r="FY194" s="363"/>
      <c r="FZ194" s="363"/>
      <c r="GA194" s="363"/>
      <c r="GB194" s="363"/>
      <c r="GC194" s="363"/>
      <c r="GD194" s="363"/>
      <c r="GE194" s="363"/>
      <c r="GF194" s="363"/>
      <c r="GG194" s="363"/>
      <c r="GH194" s="363"/>
      <c r="GI194" s="363"/>
      <c r="GJ194" s="363"/>
      <c r="GK194" s="363"/>
      <c r="GL194" s="363"/>
      <c r="GM194" s="363"/>
      <c r="GN194" s="363"/>
      <c r="GO194" s="363"/>
      <c r="GP194" s="363"/>
      <c r="GQ194" s="363"/>
      <c r="GR194" s="363"/>
      <c r="GS194" s="363"/>
      <c r="GT194" s="363"/>
      <c r="GU194" s="362"/>
      <c r="GV194" s="362"/>
      <c r="GW194" s="363"/>
      <c r="GX194" s="363"/>
      <c r="GY194" s="363"/>
      <c r="GZ194" s="363"/>
      <c r="HA194" s="363"/>
      <c r="HB194" s="362"/>
      <c r="HC194" s="362"/>
      <c r="HD194" s="362"/>
      <c r="HE194" s="362"/>
      <c r="HF194" s="362"/>
      <c r="HG194" s="362"/>
      <c r="HH194" s="362"/>
      <c r="HI194" s="362"/>
      <c r="HJ194" s="363"/>
      <c r="HK194" s="363"/>
      <c r="HL194" s="363"/>
      <c r="HM194" s="363"/>
      <c r="HN194" s="363"/>
      <c r="HO194" s="363"/>
      <c r="HP194" s="363"/>
      <c r="HQ194" s="363"/>
      <c r="HR194" s="363"/>
      <c r="HS194" s="363"/>
      <c r="HT194" s="363"/>
      <c r="HU194" s="363"/>
      <c r="HV194" s="363"/>
      <c r="HW194" s="363"/>
      <c r="HX194" s="363"/>
      <c r="HY194" s="363"/>
      <c r="HZ194" s="363"/>
      <c r="IA194" s="363"/>
      <c r="IB194" s="363"/>
      <c r="IC194" s="363"/>
      <c r="ID194" s="363"/>
      <c r="IE194" s="363"/>
      <c r="IF194" s="363"/>
      <c r="IG194" s="363"/>
      <c r="IH194" s="363"/>
      <c r="II194" s="363"/>
      <c r="IJ194" s="363"/>
      <c r="IK194" s="363"/>
      <c r="IL194" s="363"/>
      <c r="IM194" s="363"/>
      <c r="IN194" s="363"/>
      <c r="IO194" s="363"/>
      <c r="IP194" s="363"/>
      <c r="IQ194" s="363"/>
      <c r="IR194" s="362"/>
      <c r="IS194" s="362"/>
      <c r="IT194" s="363"/>
      <c r="IU194" s="363"/>
      <c r="IV194" s="363"/>
      <c r="IW194" s="363"/>
      <c r="IX194" s="362"/>
      <c r="IY194" s="362"/>
      <c r="IZ194" s="362"/>
      <c r="JA194" s="362"/>
      <c r="JB194" s="362"/>
      <c r="JC194" s="362"/>
      <c r="JD194" s="362"/>
      <c r="JE194" s="362"/>
      <c r="JF194" s="363"/>
      <c r="JG194" s="363"/>
      <c r="JH194" s="363"/>
      <c r="JI194" s="363"/>
      <c r="JJ194" s="363"/>
      <c r="JK194" s="363"/>
      <c r="JL194" s="363"/>
      <c r="JM194" s="363"/>
      <c r="JN194" s="363"/>
      <c r="JO194" s="363"/>
      <c r="JP194" s="363"/>
      <c r="JQ194" s="363"/>
      <c r="JR194" s="363"/>
      <c r="JS194" s="363"/>
      <c r="JT194" s="363"/>
      <c r="JU194" s="363"/>
      <c r="JV194" s="363"/>
      <c r="JW194" s="363"/>
      <c r="JX194" s="363"/>
      <c r="JY194" s="363"/>
      <c r="JZ194" s="363"/>
      <c r="KA194" s="363"/>
      <c r="KB194" s="363"/>
      <c r="KC194" s="363"/>
      <c r="KD194" s="363"/>
      <c r="KE194" s="363"/>
      <c r="KF194" s="363"/>
      <c r="KG194" s="363"/>
      <c r="KH194" s="363"/>
      <c r="KI194" s="363"/>
      <c r="KJ194" s="363"/>
      <c r="KK194" s="363"/>
      <c r="KL194" s="363"/>
      <c r="KM194" s="363"/>
      <c r="KN194" s="363"/>
      <c r="KO194" s="363"/>
      <c r="KP194" s="362"/>
      <c r="KQ194" s="362"/>
      <c r="KR194" s="363"/>
      <c r="KS194" s="404"/>
    </row>
    <row r="195" spans="1:521" ht="13.5" hidden="1" thickBot="1" x14ac:dyDescent="0.25">
      <c r="A195" s="165"/>
      <c r="B195" s="102"/>
      <c r="C195" s="102"/>
      <c r="D195" s="427"/>
      <c r="E195" s="427"/>
      <c r="F195" s="402"/>
      <c r="G195" s="362"/>
      <c r="H195" s="362"/>
      <c r="I195" s="362"/>
      <c r="J195" s="362"/>
      <c r="K195" s="362"/>
      <c r="L195" s="362"/>
      <c r="M195" s="362"/>
      <c r="N195" s="362"/>
      <c r="O195" s="383">
        <f>O194-O191</f>
        <v>-12838556.449999988</v>
      </c>
      <c r="P195" s="383"/>
      <c r="Q195" s="383"/>
      <c r="R195" s="383"/>
      <c r="S195" s="383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362"/>
      <c r="AZ195" s="362"/>
      <c r="BA195" s="362"/>
      <c r="BB195" s="363"/>
      <c r="BC195" s="363"/>
      <c r="BD195" s="362"/>
      <c r="BE195" s="363"/>
      <c r="BF195" s="362"/>
      <c r="BG195" s="362"/>
      <c r="BH195" s="362"/>
      <c r="BI195" s="362"/>
      <c r="BJ195" s="362"/>
      <c r="BK195" s="362"/>
      <c r="BL195" s="362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51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363"/>
      <c r="DH195" s="363"/>
      <c r="DI195" s="362"/>
      <c r="DJ195" s="362"/>
      <c r="DK195" s="362"/>
      <c r="DL195" s="362"/>
      <c r="DM195" s="362"/>
      <c r="DN195" s="362"/>
      <c r="DO195" s="362"/>
      <c r="DP195" s="362"/>
      <c r="DQ195" s="363"/>
      <c r="DR195" s="363"/>
      <c r="DS195" s="363"/>
      <c r="DT195" s="363"/>
      <c r="DU195" s="363"/>
      <c r="DV195" s="363"/>
      <c r="DW195" s="363"/>
      <c r="DX195" s="363"/>
      <c r="DY195" s="363"/>
      <c r="DZ195" s="363"/>
      <c r="EA195" s="363"/>
      <c r="EB195" s="363"/>
      <c r="EC195" s="363"/>
      <c r="ED195" s="363"/>
      <c r="EE195" s="363"/>
      <c r="EF195" s="363"/>
      <c r="EG195" s="363"/>
      <c r="EH195" s="363"/>
      <c r="EI195" s="363"/>
      <c r="EJ195" s="363"/>
      <c r="EK195" s="363"/>
      <c r="EL195" s="363"/>
      <c r="EM195" s="363"/>
      <c r="EN195" s="363"/>
      <c r="EO195" s="363"/>
      <c r="EP195" s="363"/>
      <c r="EQ195" s="363"/>
      <c r="ER195" s="363"/>
      <c r="ES195" s="363"/>
      <c r="ET195" s="363"/>
      <c r="EU195" s="363"/>
      <c r="EV195" s="363"/>
      <c r="EW195" s="363"/>
      <c r="EX195" s="363"/>
      <c r="EY195" s="362"/>
      <c r="EZ195" s="362"/>
      <c r="FA195" s="363"/>
      <c r="FB195" s="363"/>
      <c r="FC195" s="363"/>
      <c r="FD195" s="363"/>
      <c r="FE195" s="362"/>
      <c r="FF195" s="362"/>
      <c r="FG195" s="362"/>
      <c r="FH195" s="362"/>
      <c r="FI195" s="362"/>
      <c r="FJ195" s="362"/>
      <c r="FK195" s="362"/>
      <c r="FL195" s="362"/>
      <c r="FM195" s="363"/>
      <c r="FN195" s="363"/>
      <c r="FO195" s="363"/>
      <c r="FP195" s="363"/>
      <c r="FQ195" s="363"/>
      <c r="FR195" s="363"/>
      <c r="FS195" s="363"/>
      <c r="FT195" s="363"/>
      <c r="FU195" s="363"/>
      <c r="FV195" s="363"/>
      <c r="FW195" s="363"/>
      <c r="FX195" s="363"/>
      <c r="FY195" s="363"/>
      <c r="FZ195" s="363"/>
      <c r="GA195" s="363"/>
      <c r="GB195" s="363"/>
      <c r="GC195" s="363"/>
      <c r="GD195" s="363"/>
      <c r="GE195" s="363"/>
      <c r="GF195" s="363"/>
      <c r="GG195" s="363"/>
      <c r="GH195" s="363"/>
      <c r="GI195" s="363"/>
      <c r="GJ195" s="363"/>
      <c r="GK195" s="363"/>
      <c r="GL195" s="363"/>
      <c r="GM195" s="363"/>
      <c r="GN195" s="363"/>
      <c r="GO195" s="363"/>
      <c r="GP195" s="363"/>
      <c r="GQ195" s="363"/>
      <c r="GR195" s="363"/>
      <c r="GS195" s="363"/>
      <c r="GT195" s="363"/>
      <c r="GU195" s="362"/>
      <c r="GV195" s="362"/>
      <c r="GW195" s="363"/>
      <c r="GX195" s="363"/>
      <c r="GY195" s="363"/>
      <c r="GZ195" s="363"/>
      <c r="HA195" s="363"/>
      <c r="HB195" s="362"/>
      <c r="HC195" s="362"/>
      <c r="HD195" s="362"/>
      <c r="HE195" s="362"/>
      <c r="HF195" s="362"/>
      <c r="HG195" s="362"/>
      <c r="HH195" s="362"/>
      <c r="HI195" s="362"/>
      <c r="HJ195" s="363"/>
      <c r="HK195" s="363"/>
      <c r="HL195" s="363"/>
      <c r="HM195" s="363"/>
      <c r="HN195" s="363"/>
      <c r="HO195" s="363"/>
      <c r="HP195" s="363"/>
      <c r="HQ195" s="363"/>
      <c r="HR195" s="363"/>
      <c r="HS195" s="363"/>
      <c r="HT195" s="363"/>
      <c r="HU195" s="363"/>
      <c r="HV195" s="363"/>
      <c r="HW195" s="363"/>
      <c r="HX195" s="363"/>
      <c r="HY195" s="363"/>
      <c r="HZ195" s="363"/>
      <c r="IA195" s="363"/>
      <c r="IB195" s="363"/>
      <c r="IC195" s="363"/>
      <c r="ID195" s="363"/>
      <c r="IE195" s="363"/>
      <c r="IF195" s="363"/>
      <c r="IG195" s="363"/>
      <c r="IH195" s="363"/>
      <c r="II195" s="363"/>
      <c r="IJ195" s="363"/>
      <c r="IK195" s="363"/>
      <c r="IL195" s="363"/>
      <c r="IM195" s="363"/>
      <c r="IN195" s="363"/>
      <c r="IO195" s="363"/>
      <c r="IP195" s="363"/>
      <c r="IQ195" s="363"/>
      <c r="IR195" s="362"/>
      <c r="IS195" s="362"/>
      <c r="IT195" s="363"/>
      <c r="IU195" s="363"/>
      <c r="IV195" s="363"/>
      <c r="IW195" s="363"/>
      <c r="IX195" s="362"/>
      <c r="IY195" s="362"/>
      <c r="IZ195" s="362"/>
      <c r="JA195" s="362"/>
      <c r="JB195" s="362"/>
      <c r="JC195" s="362"/>
      <c r="JD195" s="362"/>
      <c r="JE195" s="362"/>
      <c r="JF195" s="363"/>
      <c r="JG195" s="363"/>
      <c r="JH195" s="363"/>
      <c r="JI195" s="363"/>
      <c r="JJ195" s="363"/>
      <c r="JK195" s="363"/>
      <c r="JL195" s="363"/>
      <c r="JM195" s="363"/>
      <c r="JN195" s="363"/>
      <c r="JO195" s="363"/>
      <c r="JP195" s="363"/>
      <c r="JQ195" s="363"/>
      <c r="JR195" s="363"/>
      <c r="JS195" s="363"/>
      <c r="JT195" s="363"/>
      <c r="JU195" s="363"/>
      <c r="JV195" s="363"/>
      <c r="JW195" s="363"/>
      <c r="JX195" s="363"/>
      <c r="JY195" s="363"/>
      <c r="JZ195" s="363"/>
      <c r="KA195" s="363"/>
      <c r="KB195" s="363"/>
      <c r="KC195" s="363"/>
      <c r="KD195" s="363"/>
      <c r="KE195" s="363"/>
      <c r="KF195" s="363"/>
      <c r="KG195" s="363"/>
      <c r="KH195" s="363"/>
      <c r="KI195" s="363"/>
      <c r="KJ195" s="363"/>
      <c r="KK195" s="363"/>
      <c r="KL195" s="363"/>
      <c r="KM195" s="363"/>
      <c r="KN195" s="363"/>
      <c r="KO195" s="363"/>
      <c r="KP195" s="362"/>
      <c r="KQ195" s="362"/>
      <c r="KR195" s="363"/>
      <c r="KS195" s="404"/>
    </row>
    <row r="196" spans="1:521" ht="13.5" hidden="1" thickBot="1" x14ac:dyDescent="0.25">
      <c r="A196" s="159"/>
      <c r="B196" s="102"/>
      <c r="C196" s="102"/>
      <c r="D196" s="427"/>
      <c r="E196" s="427"/>
      <c r="F196" s="402"/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62"/>
      <c r="R196" s="362"/>
      <c r="S196" s="362"/>
      <c r="T196" s="362"/>
      <c r="U196" s="362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2"/>
      <c r="AH196" s="362"/>
      <c r="AI196" s="362"/>
      <c r="AJ196" s="362"/>
      <c r="AK196" s="362"/>
      <c r="AL196" s="362"/>
      <c r="AM196" s="362"/>
      <c r="AN196" s="362"/>
      <c r="AO196" s="362"/>
      <c r="AP196" s="362"/>
      <c r="AQ196" s="362"/>
      <c r="AR196" s="362"/>
      <c r="AS196" s="362"/>
      <c r="AT196" s="362"/>
      <c r="AU196" s="362"/>
      <c r="AV196" s="362"/>
      <c r="AW196" s="362"/>
      <c r="AX196" s="362"/>
      <c r="AY196" s="362"/>
      <c r="AZ196" s="362"/>
      <c r="BA196" s="362"/>
      <c r="BB196" s="363"/>
      <c r="BC196" s="363"/>
      <c r="BD196" s="362"/>
      <c r="BE196" s="363"/>
      <c r="BF196" s="362"/>
      <c r="BG196" s="362"/>
      <c r="BH196" s="362"/>
      <c r="BI196" s="362"/>
      <c r="BJ196" s="362"/>
      <c r="BK196" s="362"/>
      <c r="BL196" s="362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304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363"/>
      <c r="DH196" s="363"/>
      <c r="DI196" s="362"/>
      <c r="DJ196" s="362"/>
      <c r="DK196" s="362"/>
      <c r="DL196" s="362"/>
      <c r="DM196" s="362"/>
      <c r="DN196" s="362"/>
      <c r="DO196" s="362"/>
      <c r="DP196" s="362"/>
      <c r="DQ196" s="363"/>
      <c r="DR196" s="363"/>
      <c r="DS196" s="363"/>
      <c r="DT196" s="363"/>
      <c r="DU196" s="363"/>
      <c r="DV196" s="363"/>
      <c r="DW196" s="363"/>
      <c r="DX196" s="363"/>
      <c r="DY196" s="363"/>
      <c r="DZ196" s="363"/>
      <c r="EA196" s="363"/>
      <c r="EB196" s="363"/>
      <c r="EC196" s="363"/>
      <c r="ED196" s="363"/>
      <c r="EE196" s="363"/>
      <c r="EF196" s="363"/>
      <c r="EG196" s="363"/>
      <c r="EH196" s="363"/>
      <c r="EI196" s="363"/>
      <c r="EJ196" s="363"/>
      <c r="EK196" s="363"/>
      <c r="EL196" s="363"/>
      <c r="EM196" s="363"/>
      <c r="EN196" s="363"/>
      <c r="EO196" s="363"/>
      <c r="EP196" s="363"/>
      <c r="EQ196" s="363"/>
      <c r="ER196" s="363"/>
      <c r="ES196" s="363"/>
      <c r="ET196" s="363"/>
      <c r="EU196" s="363"/>
      <c r="EV196" s="363"/>
      <c r="EW196" s="363"/>
      <c r="EX196" s="363"/>
      <c r="EY196" s="362"/>
      <c r="EZ196" s="362"/>
      <c r="FA196" s="363"/>
      <c r="FB196" s="363"/>
      <c r="FC196" s="363"/>
      <c r="FD196" s="363"/>
      <c r="FE196" s="362"/>
      <c r="FF196" s="362"/>
      <c r="FG196" s="362"/>
      <c r="FH196" s="362"/>
      <c r="FI196" s="362"/>
      <c r="FJ196" s="362"/>
      <c r="FK196" s="362"/>
      <c r="FL196" s="362"/>
      <c r="FM196" s="363"/>
      <c r="FN196" s="363"/>
      <c r="FO196" s="363"/>
      <c r="FP196" s="363"/>
      <c r="FQ196" s="363"/>
      <c r="FR196" s="363"/>
      <c r="FS196" s="363"/>
      <c r="FT196" s="363"/>
      <c r="FU196" s="363"/>
      <c r="FV196" s="363"/>
      <c r="FW196" s="363"/>
      <c r="FX196" s="363"/>
      <c r="FY196" s="363"/>
      <c r="FZ196" s="363"/>
      <c r="GA196" s="363"/>
      <c r="GB196" s="363"/>
      <c r="GC196" s="363"/>
      <c r="GD196" s="363"/>
      <c r="GE196" s="363"/>
      <c r="GF196" s="363"/>
      <c r="GG196" s="363"/>
      <c r="GH196" s="363"/>
      <c r="GI196" s="363"/>
      <c r="GJ196" s="363"/>
      <c r="GK196" s="363"/>
      <c r="GL196" s="363"/>
      <c r="GM196" s="363"/>
      <c r="GN196" s="363"/>
      <c r="GO196" s="363"/>
      <c r="GP196" s="363"/>
      <c r="GQ196" s="363"/>
      <c r="GR196" s="363"/>
      <c r="GS196" s="363"/>
      <c r="GT196" s="363"/>
      <c r="GU196" s="362"/>
      <c r="GV196" s="362"/>
      <c r="GW196" s="363"/>
      <c r="GX196" s="363"/>
      <c r="GY196" s="363"/>
      <c r="GZ196" s="363"/>
      <c r="HA196" s="363"/>
      <c r="HB196" s="362"/>
      <c r="HC196" s="362"/>
      <c r="HD196" s="362"/>
      <c r="HE196" s="362"/>
      <c r="HF196" s="362"/>
      <c r="HG196" s="362"/>
      <c r="HH196" s="362"/>
      <c r="HI196" s="362"/>
      <c r="HJ196" s="363"/>
      <c r="HK196" s="363"/>
      <c r="HL196" s="363"/>
      <c r="HM196" s="363"/>
      <c r="HN196" s="363"/>
      <c r="HO196" s="363"/>
      <c r="HP196" s="363"/>
      <c r="HQ196" s="363"/>
      <c r="HR196" s="363"/>
      <c r="HS196" s="363"/>
      <c r="HT196" s="363"/>
      <c r="HU196" s="363"/>
      <c r="HV196" s="363"/>
      <c r="HW196" s="363"/>
      <c r="HX196" s="363"/>
      <c r="HY196" s="363"/>
      <c r="HZ196" s="363"/>
      <c r="IA196" s="363"/>
      <c r="IB196" s="363"/>
      <c r="IC196" s="363"/>
      <c r="ID196" s="363"/>
      <c r="IE196" s="363"/>
      <c r="IF196" s="363"/>
      <c r="IG196" s="363"/>
      <c r="IH196" s="363"/>
      <c r="II196" s="363"/>
      <c r="IJ196" s="363"/>
      <c r="IK196" s="363"/>
      <c r="IL196" s="363"/>
      <c r="IM196" s="363"/>
      <c r="IN196" s="363"/>
      <c r="IO196" s="363"/>
      <c r="IP196" s="363"/>
      <c r="IQ196" s="363"/>
      <c r="IR196" s="362"/>
      <c r="IS196" s="362"/>
      <c r="IT196" s="363"/>
      <c r="IU196" s="363"/>
      <c r="IV196" s="363"/>
      <c r="IW196" s="363"/>
      <c r="IX196" s="362"/>
      <c r="IY196" s="362"/>
      <c r="IZ196" s="362"/>
      <c r="JA196" s="362"/>
      <c r="JB196" s="362"/>
      <c r="JC196" s="362"/>
      <c r="JD196" s="362"/>
      <c r="JE196" s="362"/>
      <c r="JF196" s="363"/>
      <c r="JG196" s="363"/>
      <c r="JH196" s="363"/>
      <c r="JI196" s="363"/>
      <c r="JJ196" s="363"/>
      <c r="JK196" s="363"/>
      <c r="JL196" s="363"/>
      <c r="JM196" s="363"/>
      <c r="JN196" s="363"/>
      <c r="JO196" s="363"/>
      <c r="JP196" s="363"/>
      <c r="JQ196" s="363"/>
      <c r="JR196" s="363"/>
      <c r="JS196" s="363"/>
      <c r="JT196" s="363"/>
      <c r="JU196" s="363"/>
      <c r="JV196" s="363"/>
      <c r="JW196" s="363"/>
      <c r="JX196" s="363"/>
      <c r="JY196" s="363"/>
      <c r="JZ196" s="363"/>
      <c r="KA196" s="363"/>
      <c r="KB196" s="363"/>
      <c r="KC196" s="363"/>
      <c r="KD196" s="363"/>
      <c r="KE196" s="363"/>
      <c r="KF196" s="363"/>
      <c r="KG196" s="363"/>
      <c r="KH196" s="363"/>
      <c r="KI196" s="363"/>
      <c r="KJ196" s="363"/>
      <c r="KK196" s="363"/>
      <c r="KL196" s="363"/>
      <c r="KM196" s="363"/>
      <c r="KN196" s="363"/>
      <c r="KO196" s="363"/>
      <c r="KP196" s="362"/>
      <c r="KQ196" s="362"/>
      <c r="KR196" s="363"/>
      <c r="KS196" s="404"/>
    </row>
    <row r="197" spans="1:521" ht="13.5" hidden="1" thickBot="1" x14ac:dyDescent="0.25">
      <c r="A197" s="159"/>
      <c r="B197" s="102"/>
      <c r="C197" s="102"/>
      <c r="D197" s="427"/>
      <c r="E197" s="427"/>
      <c r="F197" s="402"/>
      <c r="G197" s="362"/>
      <c r="H197" s="362"/>
      <c r="I197" s="362"/>
      <c r="J197" s="362"/>
      <c r="K197" s="362"/>
      <c r="L197" s="362"/>
      <c r="M197" s="362"/>
      <c r="N197" s="362"/>
      <c r="O197" s="362"/>
      <c r="P197" s="362"/>
      <c r="Q197" s="362"/>
      <c r="R197" s="362"/>
      <c r="S197" s="362"/>
      <c r="T197" s="362"/>
      <c r="U197" s="362"/>
      <c r="V197" s="362"/>
      <c r="W197" s="362"/>
      <c r="X197" s="362"/>
      <c r="Y197" s="362"/>
      <c r="Z197" s="362"/>
      <c r="AA197" s="362"/>
      <c r="AB197" s="362"/>
      <c r="AC197" s="362"/>
      <c r="AD197" s="362"/>
      <c r="AE197" s="362"/>
      <c r="AF197" s="362"/>
      <c r="AG197" s="362"/>
      <c r="AH197" s="362"/>
      <c r="AI197" s="362"/>
      <c r="AJ197" s="362"/>
      <c r="AK197" s="362"/>
      <c r="AL197" s="362"/>
      <c r="AM197" s="362"/>
      <c r="AN197" s="362"/>
      <c r="AO197" s="362"/>
      <c r="AP197" s="362"/>
      <c r="AQ197" s="362"/>
      <c r="AR197" s="362"/>
      <c r="AS197" s="362"/>
      <c r="AT197" s="362"/>
      <c r="AU197" s="362"/>
      <c r="AV197" s="362"/>
      <c r="AW197" s="362"/>
      <c r="AX197" s="362"/>
      <c r="AY197" s="362"/>
      <c r="AZ197" s="362"/>
      <c r="BA197" s="362"/>
      <c r="BB197" s="363"/>
      <c r="BC197" s="363"/>
      <c r="BD197" s="362"/>
      <c r="BE197" s="363"/>
      <c r="BF197" s="362"/>
      <c r="BG197" s="362"/>
      <c r="BH197" s="362"/>
      <c r="BI197" s="362"/>
      <c r="BJ197" s="362"/>
      <c r="BK197" s="362"/>
      <c r="BL197" s="362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304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363"/>
      <c r="DH197" s="363"/>
      <c r="DI197" s="362"/>
      <c r="DJ197" s="362"/>
      <c r="DK197" s="362"/>
      <c r="DL197" s="362"/>
      <c r="DM197" s="362"/>
      <c r="DN197" s="362"/>
      <c r="DO197" s="362"/>
      <c r="DP197" s="362"/>
      <c r="DQ197" s="363"/>
      <c r="DR197" s="363"/>
      <c r="DS197" s="363"/>
      <c r="DT197" s="363"/>
      <c r="DU197" s="363"/>
      <c r="DV197" s="363"/>
      <c r="DW197" s="363"/>
      <c r="DX197" s="363"/>
      <c r="DY197" s="363"/>
      <c r="DZ197" s="363"/>
      <c r="EA197" s="363"/>
      <c r="EB197" s="363"/>
      <c r="EC197" s="363"/>
      <c r="ED197" s="363"/>
      <c r="EE197" s="363"/>
      <c r="EF197" s="363"/>
      <c r="EG197" s="363"/>
      <c r="EH197" s="363"/>
      <c r="EI197" s="363"/>
      <c r="EJ197" s="363"/>
      <c r="EK197" s="363"/>
      <c r="EL197" s="363"/>
      <c r="EM197" s="363"/>
      <c r="EN197" s="363"/>
      <c r="EO197" s="363"/>
      <c r="EP197" s="363"/>
      <c r="EQ197" s="363"/>
      <c r="ER197" s="363"/>
      <c r="ES197" s="363"/>
      <c r="ET197" s="363"/>
      <c r="EU197" s="363"/>
      <c r="EV197" s="363"/>
      <c r="EW197" s="363"/>
      <c r="EX197" s="363"/>
      <c r="EY197" s="362"/>
      <c r="EZ197" s="362"/>
      <c r="FA197" s="363"/>
      <c r="FB197" s="363"/>
      <c r="FC197" s="363"/>
      <c r="FD197" s="363"/>
      <c r="FE197" s="362"/>
      <c r="FF197" s="362"/>
      <c r="FG197" s="362"/>
      <c r="FH197" s="362"/>
      <c r="FI197" s="362"/>
      <c r="FJ197" s="362"/>
      <c r="FK197" s="362"/>
      <c r="FL197" s="362"/>
      <c r="FM197" s="363"/>
      <c r="FN197" s="363"/>
      <c r="FO197" s="363"/>
      <c r="FP197" s="363"/>
      <c r="FQ197" s="363"/>
      <c r="FR197" s="363"/>
      <c r="FS197" s="363"/>
      <c r="FT197" s="363"/>
      <c r="FU197" s="363"/>
      <c r="FV197" s="363"/>
      <c r="FW197" s="363"/>
      <c r="FX197" s="363"/>
      <c r="FY197" s="363"/>
      <c r="FZ197" s="363"/>
      <c r="GA197" s="363"/>
      <c r="GB197" s="363"/>
      <c r="GC197" s="363"/>
      <c r="GD197" s="363"/>
      <c r="GE197" s="363"/>
      <c r="GF197" s="363"/>
      <c r="GG197" s="363"/>
      <c r="GH197" s="363"/>
      <c r="GI197" s="363"/>
      <c r="GJ197" s="363"/>
      <c r="GK197" s="363"/>
      <c r="GL197" s="363"/>
      <c r="GM197" s="363"/>
      <c r="GN197" s="363"/>
      <c r="GO197" s="363"/>
      <c r="GP197" s="363"/>
      <c r="GQ197" s="363"/>
      <c r="GR197" s="363"/>
      <c r="GS197" s="363"/>
      <c r="GT197" s="363"/>
      <c r="GU197" s="362"/>
      <c r="GV197" s="362"/>
      <c r="GW197" s="363"/>
      <c r="GX197" s="363"/>
      <c r="GY197" s="363"/>
      <c r="GZ197" s="363"/>
      <c r="HA197" s="363"/>
      <c r="HB197" s="362"/>
      <c r="HC197" s="362"/>
      <c r="HD197" s="362"/>
      <c r="HE197" s="362"/>
      <c r="HF197" s="362"/>
      <c r="HG197" s="362"/>
      <c r="HH197" s="362"/>
      <c r="HI197" s="362"/>
      <c r="HJ197" s="363"/>
      <c r="HK197" s="363"/>
      <c r="HL197" s="363"/>
      <c r="HM197" s="363"/>
      <c r="HN197" s="363"/>
      <c r="HO197" s="363"/>
      <c r="HP197" s="363"/>
      <c r="HQ197" s="363"/>
      <c r="HR197" s="363"/>
      <c r="HS197" s="363"/>
      <c r="HT197" s="363"/>
      <c r="HU197" s="363"/>
      <c r="HV197" s="363"/>
      <c r="HW197" s="363"/>
      <c r="HX197" s="363"/>
      <c r="HY197" s="363"/>
      <c r="HZ197" s="363"/>
      <c r="IA197" s="363"/>
      <c r="IB197" s="363"/>
      <c r="IC197" s="363"/>
      <c r="ID197" s="363"/>
      <c r="IE197" s="363"/>
      <c r="IF197" s="363"/>
      <c r="IG197" s="363"/>
      <c r="IH197" s="363"/>
      <c r="II197" s="363"/>
      <c r="IJ197" s="363"/>
      <c r="IK197" s="363"/>
      <c r="IL197" s="363"/>
      <c r="IM197" s="363"/>
      <c r="IN197" s="363"/>
      <c r="IO197" s="363"/>
      <c r="IP197" s="363"/>
      <c r="IQ197" s="363"/>
      <c r="IR197" s="362"/>
      <c r="IS197" s="362"/>
      <c r="IT197" s="363"/>
      <c r="IU197" s="363"/>
      <c r="IV197" s="363"/>
      <c r="IW197" s="363"/>
      <c r="IX197" s="362"/>
      <c r="IY197" s="362"/>
      <c r="IZ197" s="362"/>
      <c r="JA197" s="362"/>
      <c r="JB197" s="362"/>
      <c r="JC197" s="362"/>
      <c r="JD197" s="362"/>
      <c r="JE197" s="362"/>
      <c r="JF197" s="363"/>
      <c r="JG197" s="363"/>
      <c r="JH197" s="363"/>
      <c r="JI197" s="363"/>
      <c r="JJ197" s="363"/>
      <c r="JK197" s="363"/>
      <c r="JL197" s="363"/>
      <c r="JM197" s="363"/>
      <c r="JN197" s="363"/>
      <c r="JO197" s="363"/>
      <c r="JP197" s="363"/>
      <c r="JQ197" s="363"/>
      <c r="JR197" s="363"/>
      <c r="JS197" s="363"/>
      <c r="JT197" s="363"/>
      <c r="JU197" s="363"/>
      <c r="JV197" s="363"/>
      <c r="JW197" s="363"/>
      <c r="JX197" s="363"/>
      <c r="JY197" s="363"/>
      <c r="JZ197" s="363"/>
      <c r="KA197" s="363"/>
      <c r="KB197" s="363"/>
      <c r="KC197" s="363"/>
      <c r="KD197" s="363"/>
      <c r="KE197" s="363"/>
      <c r="KF197" s="363"/>
      <c r="KG197" s="363"/>
      <c r="KH197" s="363"/>
      <c r="KI197" s="363"/>
      <c r="KJ197" s="363"/>
      <c r="KK197" s="363"/>
      <c r="KL197" s="363"/>
      <c r="KM197" s="363"/>
      <c r="KN197" s="363"/>
      <c r="KO197" s="363"/>
      <c r="KP197" s="362"/>
      <c r="KQ197" s="362"/>
      <c r="KR197" s="363"/>
      <c r="KS197" s="404"/>
    </row>
    <row r="198" spans="1:521" ht="13.5" hidden="1" thickBot="1" x14ac:dyDescent="0.25">
      <c r="A198" s="159"/>
      <c r="B198" s="102"/>
      <c r="C198" s="102"/>
      <c r="D198" s="427"/>
      <c r="E198" s="427"/>
      <c r="F198" s="40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2"/>
      <c r="AD198" s="362"/>
      <c r="AE198" s="362"/>
      <c r="AF198" s="362"/>
      <c r="AG198" s="362"/>
      <c r="AH198" s="362"/>
      <c r="AI198" s="362"/>
      <c r="AJ198" s="362"/>
      <c r="AK198" s="362"/>
      <c r="AL198" s="362"/>
      <c r="AM198" s="362"/>
      <c r="AN198" s="362"/>
      <c r="AO198" s="362"/>
      <c r="AP198" s="362"/>
      <c r="AQ198" s="362"/>
      <c r="AR198" s="362"/>
      <c r="AS198" s="362"/>
      <c r="AT198" s="362"/>
      <c r="AU198" s="362"/>
      <c r="AV198" s="362"/>
      <c r="AW198" s="362"/>
      <c r="AX198" s="362"/>
      <c r="AY198" s="362"/>
      <c r="AZ198" s="362"/>
      <c r="BA198" s="362"/>
      <c r="BB198" s="363"/>
      <c r="BC198" s="363"/>
      <c r="BD198" s="362"/>
      <c r="BE198" s="363"/>
      <c r="BF198" s="362"/>
      <c r="BG198" s="362"/>
      <c r="BH198" s="362"/>
      <c r="BI198" s="362"/>
      <c r="BJ198" s="362"/>
      <c r="BK198" s="362"/>
      <c r="BL198" s="362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363"/>
      <c r="DH198" s="363"/>
      <c r="DI198" s="362"/>
      <c r="DJ198" s="362"/>
      <c r="DK198" s="362"/>
      <c r="DL198" s="362"/>
      <c r="DM198" s="362"/>
      <c r="DN198" s="362"/>
      <c r="DO198" s="362"/>
      <c r="DP198" s="362"/>
      <c r="DQ198" s="363"/>
      <c r="DR198" s="363"/>
      <c r="DS198" s="363"/>
      <c r="DT198" s="363"/>
      <c r="DU198" s="363"/>
      <c r="DV198" s="363"/>
      <c r="DW198" s="363"/>
      <c r="DX198" s="363"/>
      <c r="DY198" s="363"/>
      <c r="DZ198" s="363"/>
      <c r="EA198" s="363"/>
      <c r="EB198" s="363"/>
      <c r="EC198" s="363"/>
      <c r="ED198" s="363"/>
      <c r="EE198" s="363"/>
      <c r="EF198" s="363"/>
      <c r="EG198" s="363"/>
      <c r="EH198" s="363"/>
      <c r="EI198" s="363"/>
      <c r="EJ198" s="363"/>
      <c r="EK198" s="363"/>
      <c r="EL198" s="363"/>
      <c r="EM198" s="363"/>
      <c r="EN198" s="363"/>
      <c r="EO198" s="363"/>
      <c r="EP198" s="363"/>
      <c r="EQ198" s="363"/>
      <c r="ER198" s="363"/>
      <c r="ES198" s="363"/>
      <c r="ET198" s="363"/>
      <c r="EU198" s="363"/>
      <c r="EV198" s="363"/>
      <c r="EW198" s="363"/>
      <c r="EX198" s="363"/>
      <c r="EY198" s="362"/>
      <c r="EZ198" s="362"/>
      <c r="FA198" s="363"/>
      <c r="FB198" s="363"/>
      <c r="FC198" s="363"/>
      <c r="FD198" s="363"/>
      <c r="FE198" s="362"/>
      <c r="FF198" s="362"/>
      <c r="FG198" s="362"/>
      <c r="FH198" s="362"/>
      <c r="FI198" s="362"/>
      <c r="FJ198" s="362"/>
      <c r="FK198" s="362"/>
      <c r="FL198" s="362"/>
      <c r="FM198" s="363"/>
      <c r="FN198" s="363"/>
      <c r="FO198" s="363"/>
      <c r="FP198" s="363"/>
      <c r="FQ198" s="363"/>
      <c r="FR198" s="363"/>
      <c r="FS198" s="363"/>
      <c r="FT198" s="363"/>
      <c r="FU198" s="363"/>
      <c r="FV198" s="363"/>
      <c r="FW198" s="363"/>
      <c r="FX198" s="363"/>
      <c r="FY198" s="363"/>
      <c r="FZ198" s="363"/>
      <c r="GA198" s="363"/>
      <c r="GB198" s="363"/>
      <c r="GC198" s="363"/>
      <c r="GD198" s="363"/>
      <c r="GE198" s="363"/>
      <c r="GF198" s="363"/>
      <c r="GG198" s="363"/>
      <c r="GH198" s="363"/>
      <c r="GI198" s="363"/>
      <c r="GJ198" s="363"/>
      <c r="GK198" s="363"/>
      <c r="GL198" s="363"/>
      <c r="GM198" s="363"/>
      <c r="GN198" s="363"/>
      <c r="GO198" s="363"/>
      <c r="GP198" s="363"/>
      <c r="GQ198" s="363"/>
      <c r="GR198" s="363"/>
      <c r="GS198" s="363"/>
      <c r="GT198" s="363"/>
      <c r="GU198" s="362"/>
      <c r="GV198" s="362"/>
      <c r="GW198" s="363"/>
      <c r="GX198" s="363"/>
      <c r="GY198" s="363"/>
      <c r="GZ198" s="363"/>
      <c r="HA198" s="363"/>
      <c r="HB198" s="362"/>
      <c r="HC198" s="362"/>
      <c r="HD198" s="362"/>
      <c r="HE198" s="362"/>
      <c r="HF198" s="362"/>
      <c r="HG198" s="362"/>
      <c r="HH198" s="362"/>
      <c r="HI198" s="362"/>
      <c r="HJ198" s="363"/>
      <c r="HK198" s="363"/>
      <c r="HL198" s="363"/>
      <c r="HM198" s="363"/>
      <c r="HN198" s="363"/>
      <c r="HO198" s="363"/>
      <c r="HP198" s="363"/>
      <c r="HQ198" s="363"/>
      <c r="HR198" s="363"/>
      <c r="HS198" s="363"/>
      <c r="HT198" s="363"/>
      <c r="HU198" s="363"/>
      <c r="HV198" s="363"/>
      <c r="HW198" s="363"/>
      <c r="HX198" s="363"/>
      <c r="HY198" s="363"/>
      <c r="HZ198" s="363"/>
      <c r="IA198" s="363"/>
      <c r="IB198" s="363"/>
      <c r="IC198" s="363"/>
      <c r="ID198" s="363"/>
      <c r="IE198" s="363"/>
      <c r="IF198" s="363"/>
      <c r="IG198" s="363"/>
      <c r="IH198" s="363"/>
      <c r="II198" s="363"/>
      <c r="IJ198" s="363"/>
      <c r="IK198" s="363"/>
      <c r="IL198" s="363"/>
      <c r="IM198" s="363"/>
      <c r="IN198" s="363"/>
      <c r="IO198" s="363"/>
      <c r="IP198" s="363"/>
      <c r="IQ198" s="363"/>
      <c r="IR198" s="362"/>
      <c r="IS198" s="362"/>
      <c r="IT198" s="363"/>
      <c r="IU198" s="363"/>
      <c r="IV198" s="363"/>
      <c r="IW198" s="363"/>
      <c r="IX198" s="362"/>
      <c r="IY198" s="362"/>
      <c r="IZ198" s="362"/>
      <c r="JA198" s="362"/>
      <c r="JB198" s="362"/>
      <c r="JC198" s="362"/>
      <c r="JD198" s="362"/>
      <c r="JE198" s="362"/>
      <c r="JF198" s="363"/>
      <c r="JG198" s="363"/>
      <c r="JH198" s="363"/>
      <c r="JI198" s="363"/>
      <c r="JJ198" s="363"/>
      <c r="JK198" s="363"/>
      <c r="JL198" s="363"/>
      <c r="JM198" s="363"/>
      <c r="JN198" s="363"/>
      <c r="JO198" s="363"/>
      <c r="JP198" s="363"/>
      <c r="JQ198" s="363"/>
      <c r="JR198" s="363"/>
      <c r="JS198" s="363"/>
      <c r="JT198" s="363"/>
      <c r="JU198" s="363"/>
      <c r="JV198" s="363"/>
      <c r="JW198" s="363"/>
      <c r="JX198" s="363"/>
      <c r="JY198" s="363"/>
      <c r="JZ198" s="363"/>
      <c r="KA198" s="363"/>
      <c r="KB198" s="363"/>
      <c r="KC198" s="363"/>
      <c r="KD198" s="363"/>
      <c r="KE198" s="363"/>
      <c r="KF198" s="363"/>
      <c r="KG198" s="363"/>
      <c r="KH198" s="363"/>
      <c r="KI198" s="363"/>
      <c r="KJ198" s="363"/>
      <c r="KK198" s="363"/>
      <c r="KL198" s="363"/>
      <c r="KM198" s="363"/>
      <c r="KN198" s="363"/>
      <c r="KO198" s="363"/>
      <c r="KP198" s="362"/>
      <c r="KQ198" s="362"/>
      <c r="KR198" s="363"/>
      <c r="KS198" s="404"/>
    </row>
    <row r="199" spans="1:521" ht="13.5" hidden="1" thickBot="1" x14ac:dyDescent="0.25">
      <c r="A199" s="159"/>
      <c r="B199" s="102"/>
      <c r="C199" s="102"/>
      <c r="D199" s="427"/>
      <c r="E199" s="427"/>
      <c r="F199" s="402"/>
      <c r="G199" s="362"/>
      <c r="H199" s="362"/>
      <c r="I199" s="362"/>
      <c r="J199" s="362"/>
      <c r="K199" s="362"/>
      <c r="L199" s="362"/>
      <c r="M199" s="362"/>
      <c r="N199" s="362"/>
      <c r="O199" s="362"/>
      <c r="P199" s="362"/>
      <c r="Q199" s="362"/>
      <c r="R199" s="362"/>
      <c r="S199" s="362"/>
      <c r="T199" s="362"/>
      <c r="U199" s="362"/>
      <c r="V199" s="362"/>
      <c r="W199" s="362"/>
      <c r="X199" s="362"/>
      <c r="Y199" s="362"/>
      <c r="Z199" s="362"/>
      <c r="AA199" s="362"/>
      <c r="AB199" s="362"/>
      <c r="AC199" s="362"/>
      <c r="AD199" s="362"/>
      <c r="AE199" s="362"/>
      <c r="AF199" s="362"/>
      <c r="AG199" s="362"/>
      <c r="AH199" s="362"/>
      <c r="AI199" s="362"/>
      <c r="AJ199" s="362"/>
      <c r="AK199" s="362"/>
      <c r="AL199" s="362"/>
      <c r="AM199" s="362"/>
      <c r="AN199" s="362"/>
      <c r="AO199" s="362"/>
      <c r="AP199" s="362"/>
      <c r="AQ199" s="362"/>
      <c r="AR199" s="362"/>
      <c r="AS199" s="362"/>
      <c r="AT199" s="362"/>
      <c r="AU199" s="362"/>
      <c r="AV199" s="362"/>
      <c r="AW199" s="362"/>
      <c r="AX199" s="362"/>
      <c r="AY199" s="362"/>
      <c r="AZ199" s="362"/>
      <c r="BA199" s="362"/>
      <c r="BB199" s="363"/>
      <c r="BC199" s="363"/>
      <c r="BD199" s="362"/>
      <c r="BE199" s="363"/>
      <c r="BF199" s="362"/>
      <c r="BG199" s="362"/>
      <c r="BH199" s="362"/>
      <c r="BI199" s="362"/>
      <c r="BJ199" s="362"/>
      <c r="BK199" s="362"/>
      <c r="BL199" s="362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304">
        <f>87100.8-CK68</f>
        <v>85003.8</v>
      </c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363"/>
      <c r="DH199" s="363"/>
      <c r="DI199" s="362"/>
      <c r="DJ199" s="362"/>
      <c r="DK199" s="362"/>
      <c r="DL199" s="362"/>
      <c r="DM199" s="362"/>
      <c r="DN199" s="362"/>
      <c r="DO199" s="362"/>
      <c r="DP199" s="362"/>
      <c r="DQ199" s="363"/>
      <c r="DR199" s="363"/>
      <c r="DS199" s="363"/>
      <c r="DT199" s="363"/>
      <c r="DU199" s="363"/>
      <c r="DV199" s="363"/>
      <c r="DW199" s="363"/>
      <c r="DX199" s="363"/>
      <c r="DY199" s="363"/>
      <c r="DZ199" s="363"/>
      <c r="EA199" s="363"/>
      <c r="EB199" s="363"/>
      <c r="EC199" s="363"/>
      <c r="ED199" s="363"/>
      <c r="EE199" s="363"/>
      <c r="EF199" s="363"/>
      <c r="EG199" s="363"/>
      <c r="EH199" s="363"/>
      <c r="EI199" s="363"/>
      <c r="EJ199" s="363"/>
      <c r="EK199" s="363"/>
      <c r="EL199" s="363"/>
      <c r="EM199" s="363"/>
      <c r="EN199" s="363"/>
      <c r="EO199" s="363"/>
      <c r="EP199" s="363"/>
      <c r="EQ199" s="363"/>
      <c r="ER199" s="363"/>
      <c r="ES199" s="363"/>
      <c r="ET199" s="363"/>
      <c r="EU199" s="363"/>
      <c r="EV199" s="363"/>
      <c r="EW199" s="363"/>
      <c r="EX199" s="363"/>
      <c r="EY199" s="362"/>
      <c r="EZ199" s="362"/>
      <c r="FA199" s="363"/>
      <c r="FB199" s="363"/>
      <c r="FC199" s="363"/>
      <c r="FD199" s="363"/>
      <c r="FE199" s="362"/>
      <c r="FF199" s="362"/>
      <c r="FG199" s="362"/>
      <c r="FH199" s="362"/>
      <c r="FI199" s="362"/>
      <c r="FJ199" s="362"/>
      <c r="FK199" s="362"/>
      <c r="FL199" s="362"/>
      <c r="FM199" s="363"/>
      <c r="FN199" s="363"/>
      <c r="FO199" s="363"/>
      <c r="FP199" s="363"/>
      <c r="FQ199" s="363"/>
      <c r="FR199" s="363"/>
      <c r="FS199" s="363"/>
      <c r="FT199" s="363"/>
      <c r="FU199" s="363"/>
      <c r="FV199" s="363"/>
      <c r="FW199" s="363"/>
      <c r="FX199" s="363"/>
      <c r="FY199" s="363"/>
      <c r="FZ199" s="363"/>
      <c r="GA199" s="363"/>
      <c r="GB199" s="363"/>
      <c r="GC199" s="363"/>
      <c r="GD199" s="363"/>
      <c r="GE199" s="363"/>
      <c r="GF199" s="363"/>
      <c r="GG199" s="363"/>
      <c r="GH199" s="363"/>
      <c r="GI199" s="363"/>
      <c r="GJ199" s="363"/>
      <c r="GK199" s="363"/>
      <c r="GL199" s="363"/>
      <c r="GM199" s="363"/>
      <c r="GN199" s="363"/>
      <c r="GO199" s="363"/>
      <c r="GP199" s="363"/>
      <c r="GQ199" s="363"/>
      <c r="GR199" s="363"/>
      <c r="GS199" s="363"/>
      <c r="GT199" s="363"/>
      <c r="GU199" s="362"/>
      <c r="GV199" s="362"/>
      <c r="GW199" s="363"/>
      <c r="GX199" s="363"/>
      <c r="GY199" s="363"/>
      <c r="GZ199" s="363"/>
      <c r="HA199" s="363"/>
      <c r="HB199" s="362"/>
      <c r="HC199" s="362"/>
      <c r="HD199" s="362"/>
      <c r="HE199" s="362"/>
      <c r="HF199" s="362"/>
      <c r="HG199" s="362"/>
      <c r="HH199" s="362"/>
      <c r="HI199" s="362"/>
      <c r="HJ199" s="363"/>
      <c r="HK199" s="363"/>
      <c r="HL199" s="363"/>
      <c r="HM199" s="363"/>
      <c r="HN199" s="363"/>
      <c r="HO199" s="363"/>
      <c r="HP199" s="363"/>
      <c r="HQ199" s="363"/>
      <c r="HR199" s="363"/>
      <c r="HS199" s="363"/>
      <c r="HT199" s="363"/>
      <c r="HU199" s="363"/>
      <c r="HV199" s="363"/>
      <c r="HW199" s="363"/>
      <c r="HX199" s="363"/>
      <c r="HY199" s="363"/>
      <c r="HZ199" s="363"/>
      <c r="IA199" s="363"/>
      <c r="IB199" s="363"/>
      <c r="IC199" s="363"/>
      <c r="ID199" s="363"/>
      <c r="IE199" s="363"/>
      <c r="IF199" s="363"/>
      <c r="IG199" s="363"/>
      <c r="IH199" s="363"/>
      <c r="II199" s="363"/>
      <c r="IJ199" s="363"/>
      <c r="IK199" s="363"/>
      <c r="IL199" s="363"/>
      <c r="IM199" s="363"/>
      <c r="IN199" s="363"/>
      <c r="IO199" s="363"/>
      <c r="IP199" s="363"/>
      <c r="IQ199" s="363"/>
      <c r="IR199" s="362"/>
      <c r="IS199" s="362"/>
      <c r="IT199" s="363"/>
      <c r="IU199" s="363"/>
      <c r="IV199" s="363"/>
      <c r="IW199" s="363"/>
      <c r="IX199" s="362"/>
      <c r="IY199" s="362"/>
      <c r="IZ199" s="362"/>
      <c r="JA199" s="362"/>
      <c r="JB199" s="362"/>
      <c r="JC199" s="362"/>
      <c r="JD199" s="362"/>
      <c r="JE199" s="362"/>
      <c r="JF199" s="363"/>
      <c r="JG199" s="363"/>
      <c r="JH199" s="363"/>
      <c r="JI199" s="363"/>
      <c r="JJ199" s="363"/>
      <c r="JK199" s="363"/>
      <c r="JL199" s="363"/>
      <c r="JM199" s="363"/>
      <c r="JN199" s="363"/>
      <c r="JO199" s="363"/>
      <c r="JP199" s="363"/>
      <c r="JQ199" s="363"/>
      <c r="JR199" s="363"/>
      <c r="JS199" s="363"/>
      <c r="JT199" s="363"/>
      <c r="JU199" s="363"/>
      <c r="JV199" s="363"/>
      <c r="JW199" s="363"/>
      <c r="JX199" s="363"/>
      <c r="JY199" s="363"/>
      <c r="JZ199" s="363"/>
      <c r="KA199" s="363"/>
      <c r="KB199" s="363"/>
      <c r="KC199" s="363"/>
      <c r="KD199" s="363"/>
      <c r="KE199" s="363"/>
      <c r="KF199" s="363"/>
      <c r="KG199" s="363"/>
      <c r="KH199" s="363"/>
      <c r="KI199" s="363"/>
      <c r="KJ199" s="363"/>
      <c r="KK199" s="363"/>
      <c r="KL199" s="363"/>
      <c r="KM199" s="363"/>
      <c r="KN199" s="363"/>
      <c r="KO199" s="363"/>
      <c r="KP199" s="362"/>
      <c r="KQ199" s="362"/>
      <c r="KR199" s="363"/>
      <c r="KS199" s="404"/>
    </row>
    <row r="200" spans="1:521" ht="13.5" hidden="1" thickBot="1" x14ac:dyDescent="0.25">
      <c r="A200" s="159"/>
      <c r="B200" s="102"/>
      <c r="C200" s="102"/>
      <c r="D200" s="427"/>
      <c r="E200" s="427"/>
      <c r="F200" s="40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2"/>
      <c r="AH200" s="362"/>
      <c r="AI200" s="362"/>
      <c r="AJ200" s="362"/>
      <c r="AK200" s="362"/>
      <c r="AL200" s="362"/>
      <c r="AM200" s="362"/>
      <c r="AN200" s="362"/>
      <c r="AO200" s="362"/>
      <c r="AP200" s="362"/>
      <c r="AQ200" s="362"/>
      <c r="AR200" s="362"/>
      <c r="AS200" s="362"/>
      <c r="AT200" s="362"/>
      <c r="AU200" s="362"/>
      <c r="AV200" s="362"/>
      <c r="AW200" s="362"/>
      <c r="AX200" s="362"/>
      <c r="AY200" s="362"/>
      <c r="AZ200" s="362"/>
      <c r="BA200" s="362"/>
      <c r="BB200" s="363"/>
      <c r="BC200" s="363"/>
      <c r="BD200" s="362"/>
      <c r="BE200" s="363"/>
      <c r="BF200" s="362"/>
      <c r="BG200" s="362"/>
      <c r="BH200" s="362"/>
      <c r="BI200" s="362"/>
      <c r="BJ200" s="362"/>
      <c r="BK200" s="362"/>
      <c r="BL200" s="362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363"/>
      <c r="DH200" s="363"/>
      <c r="DI200" s="362"/>
      <c r="DJ200" s="362"/>
      <c r="DK200" s="362"/>
      <c r="DL200" s="362"/>
      <c r="DM200" s="362"/>
      <c r="DN200" s="362"/>
      <c r="DO200" s="362"/>
      <c r="DP200" s="362"/>
      <c r="DQ200" s="363"/>
      <c r="DR200" s="363"/>
      <c r="DS200" s="363"/>
      <c r="DT200" s="363"/>
      <c r="DU200" s="363"/>
      <c r="DV200" s="363"/>
      <c r="DW200" s="363"/>
      <c r="DX200" s="363"/>
      <c r="DY200" s="363"/>
      <c r="DZ200" s="363"/>
      <c r="EA200" s="363"/>
      <c r="EB200" s="363"/>
      <c r="EC200" s="363"/>
      <c r="ED200" s="363"/>
      <c r="EE200" s="363"/>
      <c r="EF200" s="363"/>
      <c r="EG200" s="363"/>
      <c r="EH200" s="363"/>
      <c r="EI200" s="363"/>
      <c r="EJ200" s="363"/>
      <c r="EK200" s="363"/>
      <c r="EL200" s="363"/>
      <c r="EM200" s="363"/>
      <c r="EN200" s="363"/>
      <c r="EO200" s="363"/>
      <c r="EP200" s="363"/>
      <c r="EQ200" s="363"/>
      <c r="ER200" s="363"/>
      <c r="ES200" s="363"/>
      <c r="ET200" s="363"/>
      <c r="EU200" s="363"/>
      <c r="EV200" s="363"/>
      <c r="EW200" s="363"/>
      <c r="EX200" s="363"/>
      <c r="EY200" s="362"/>
      <c r="EZ200" s="362"/>
      <c r="FA200" s="363"/>
      <c r="FB200" s="363"/>
      <c r="FC200" s="363"/>
      <c r="FD200" s="363"/>
      <c r="FE200" s="362"/>
      <c r="FF200" s="362"/>
      <c r="FG200" s="362"/>
      <c r="FH200" s="362"/>
      <c r="FI200" s="362"/>
      <c r="FJ200" s="362"/>
      <c r="FK200" s="362"/>
      <c r="FL200" s="362"/>
      <c r="FM200" s="363"/>
      <c r="FN200" s="363"/>
      <c r="FO200" s="363"/>
      <c r="FP200" s="363"/>
      <c r="FQ200" s="363"/>
      <c r="FR200" s="363"/>
      <c r="FS200" s="363"/>
      <c r="FT200" s="363"/>
      <c r="FU200" s="363"/>
      <c r="FV200" s="363"/>
      <c r="FW200" s="363"/>
      <c r="FX200" s="363"/>
      <c r="FY200" s="363"/>
      <c r="FZ200" s="363"/>
      <c r="GA200" s="363"/>
      <c r="GB200" s="363"/>
      <c r="GC200" s="363"/>
      <c r="GD200" s="363"/>
      <c r="GE200" s="363"/>
      <c r="GF200" s="363"/>
      <c r="GG200" s="363"/>
      <c r="GH200" s="363"/>
      <c r="GI200" s="363"/>
      <c r="GJ200" s="363"/>
      <c r="GK200" s="363"/>
      <c r="GL200" s="363"/>
      <c r="GM200" s="363"/>
      <c r="GN200" s="363"/>
      <c r="GO200" s="363"/>
      <c r="GP200" s="363"/>
      <c r="GQ200" s="363"/>
      <c r="GR200" s="363"/>
      <c r="GS200" s="363"/>
      <c r="GT200" s="363"/>
      <c r="GU200" s="362"/>
      <c r="GV200" s="362"/>
      <c r="GW200" s="363"/>
      <c r="GX200" s="363"/>
      <c r="GY200" s="363"/>
      <c r="GZ200" s="363"/>
      <c r="HA200" s="363"/>
      <c r="HB200" s="362"/>
      <c r="HC200" s="362"/>
      <c r="HD200" s="362"/>
      <c r="HE200" s="362"/>
      <c r="HF200" s="362"/>
      <c r="HG200" s="362"/>
      <c r="HH200" s="362"/>
      <c r="HI200" s="362"/>
      <c r="HJ200" s="363"/>
      <c r="HK200" s="363"/>
      <c r="HL200" s="363"/>
      <c r="HM200" s="363"/>
      <c r="HN200" s="363"/>
      <c r="HO200" s="363"/>
      <c r="HP200" s="363"/>
      <c r="HQ200" s="363"/>
      <c r="HR200" s="363"/>
      <c r="HS200" s="363"/>
      <c r="HT200" s="363"/>
      <c r="HU200" s="363"/>
      <c r="HV200" s="363"/>
      <c r="HW200" s="363"/>
      <c r="HX200" s="363"/>
      <c r="HY200" s="363"/>
      <c r="HZ200" s="363"/>
      <c r="IA200" s="363"/>
      <c r="IB200" s="363"/>
      <c r="IC200" s="363"/>
      <c r="ID200" s="363"/>
      <c r="IE200" s="363"/>
      <c r="IF200" s="363"/>
      <c r="IG200" s="363"/>
      <c r="IH200" s="363"/>
      <c r="II200" s="363"/>
      <c r="IJ200" s="363"/>
      <c r="IK200" s="363"/>
      <c r="IL200" s="363"/>
      <c r="IM200" s="363"/>
      <c r="IN200" s="363"/>
      <c r="IO200" s="363"/>
      <c r="IP200" s="363"/>
      <c r="IQ200" s="363"/>
      <c r="IR200" s="362"/>
      <c r="IS200" s="362"/>
      <c r="IT200" s="363"/>
      <c r="IU200" s="363"/>
      <c r="IV200" s="363"/>
      <c r="IW200" s="363"/>
      <c r="IX200" s="362"/>
      <c r="IY200" s="362"/>
      <c r="IZ200" s="362"/>
      <c r="JA200" s="362"/>
      <c r="JB200" s="362"/>
      <c r="JC200" s="362"/>
      <c r="JD200" s="362"/>
      <c r="JE200" s="362"/>
      <c r="JF200" s="363"/>
      <c r="JG200" s="363"/>
      <c r="JH200" s="363"/>
      <c r="JI200" s="363"/>
      <c r="JJ200" s="363"/>
      <c r="JK200" s="363"/>
      <c r="JL200" s="363"/>
      <c r="JM200" s="363"/>
      <c r="JN200" s="363"/>
      <c r="JO200" s="363"/>
      <c r="JP200" s="363"/>
      <c r="JQ200" s="363"/>
      <c r="JR200" s="363"/>
      <c r="JS200" s="363"/>
      <c r="JT200" s="363"/>
      <c r="JU200" s="363"/>
      <c r="JV200" s="363"/>
      <c r="JW200" s="363"/>
      <c r="JX200" s="363"/>
      <c r="JY200" s="363"/>
      <c r="JZ200" s="363"/>
      <c r="KA200" s="363"/>
      <c r="KB200" s="363"/>
      <c r="KC200" s="363"/>
      <c r="KD200" s="363"/>
      <c r="KE200" s="363"/>
      <c r="KF200" s="363"/>
      <c r="KG200" s="363"/>
      <c r="KH200" s="363"/>
      <c r="KI200" s="363"/>
      <c r="KJ200" s="363"/>
      <c r="KK200" s="363"/>
      <c r="KL200" s="363"/>
      <c r="KM200" s="363"/>
      <c r="KN200" s="363"/>
      <c r="KO200" s="363"/>
      <c r="KP200" s="362"/>
      <c r="KQ200" s="362"/>
      <c r="KR200" s="363"/>
      <c r="KS200" s="404"/>
    </row>
    <row r="201" spans="1:521" ht="13.5" hidden="1" thickBot="1" x14ac:dyDescent="0.25">
      <c r="A201" s="165"/>
      <c r="B201" s="102"/>
      <c r="C201" s="102"/>
      <c r="D201" s="427"/>
      <c r="E201" s="427"/>
      <c r="F201" s="402"/>
      <c r="G201" s="362"/>
      <c r="H201" s="362"/>
      <c r="I201" s="362"/>
      <c r="J201" s="362"/>
      <c r="K201" s="362"/>
      <c r="L201" s="362"/>
      <c r="M201" s="362"/>
      <c r="N201" s="362"/>
      <c r="O201" s="362"/>
      <c r="P201" s="362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2"/>
      <c r="AH201" s="362"/>
      <c r="AI201" s="362"/>
      <c r="AJ201" s="362"/>
      <c r="AK201" s="362"/>
      <c r="AL201" s="362"/>
      <c r="AM201" s="362"/>
      <c r="AN201" s="362"/>
      <c r="AO201" s="362"/>
      <c r="AP201" s="362"/>
      <c r="AQ201" s="362"/>
      <c r="AR201" s="362"/>
      <c r="AS201" s="362"/>
      <c r="AT201" s="362"/>
      <c r="AU201" s="362"/>
      <c r="AV201" s="362"/>
      <c r="AW201" s="362"/>
      <c r="AX201" s="362"/>
      <c r="AY201" s="362"/>
      <c r="AZ201" s="362"/>
      <c r="BA201" s="362"/>
      <c r="BB201" s="363"/>
      <c r="BC201" s="363"/>
      <c r="BD201" s="362"/>
      <c r="BE201" s="363"/>
      <c r="BF201" s="362"/>
      <c r="BG201" s="362"/>
      <c r="BH201" s="362"/>
      <c r="BI201" s="362"/>
      <c r="BJ201" s="362"/>
      <c r="BK201" s="362"/>
      <c r="BL201" s="362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363"/>
      <c r="DH201" s="363"/>
      <c r="DI201" s="362"/>
      <c r="DJ201" s="362"/>
      <c r="DK201" s="362"/>
      <c r="DL201" s="362"/>
      <c r="DM201" s="362"/>
      <c r="DN201" s="362"/>
      <c r="DO201" s="362"/>
      <c r="DP201" s="362"/>
      <c r="DQ201" s="363"/>
      <c r="DR201" s="363"/>
      <c r="DS201" s="363"/>
      <c r="DT201" s="363"/>
      <c r="DU201" s="363"/>
      <c r="DV201" s="363"/>
      <c r="DW201" s="363"/>
      <c r="DX201" s="363"/>
      <c r="DY201" s="363"/>
      <c r="DZ201" s="363"/>
      <c r="EA201" s="363"/>
      <c r="EB201" s="363"/>
      <c r="EC201" s="363"/>
      <c r="ED201" s="363"/>
      <c r="EE201" s="363"/>
      <c r="EF201" s="363"/>
      <c r="EG201" s="363"/>
      <c r="EH201" s="363"/>
      <c r="EI201" s="363"/>
      <c r="EJ201" s="363"/>
      <c r="EK201" s="363"/>
      <c r="EL201" s="363"/>
      <c r="EM201" s="363"/>
      <c r="EN201" s="363"/>
      <c r="EO201" s="363"/>
      <c r="EP201" s="363"/>
      <c r="EQ201" s="363"/>
      <c r="ER201" s="363"/>
      <c r="ES201" s="363"/>
      <c r="ET201" s="363"/>
      <c r="EU201" s="363"/>
      <c r="EV201" s="363"/>
      <c r="EW201" s="363"/>
      <c r="EX201" s="363"/>
      <c r="EY201" s="362"/>
      <c r="EZ201" s="362"/>
      <c r="FA201" s="363"/>
      <c r="FB201" s="363"/>
      <c r="FC201" s="363"/>
      <c r="FD201" s="363"/>
      <c r="FE201" s="362"/>
      <c r="FF201" s="362"/>
      <c r="FG201" s="362"/>
      <c r="FH201" s="362"/>
      <c r="FI201" s="362"/>
      <c r="FJ201" s="362"/>
      <c r="FK201" s="362"/>
      <c r="FL201" s="362"/>
      <c r="FM201" s="363"/>
      <c r="FN201" s="363"/>
      <c r="FO201" s="363"/>
      <c r="FP201" s="363"/>
      <c r="FQ201" s="363"/>
      <c r="FR201" s="363"/>
      <c r="FS201" s="363"/>
      <c r="FT201" s="363"/>
      <c r="FU201" s="363"/>
      <c r="FV201" s="363"/>
      <c r="FW201" s="363"/>
      <c r="FX201" s="363"/>
      <c r="FY201" s="363"/>
      <c r="FZ201" s="363"/>
      <c r="GA201" s="363"/>
      <c r="GB201" s="363"/>
      <c r="GC201" s="363"/>
      <c r="GD201" s="363"/>
      <c r="GE201" s="363"/>
      <c r="GF201" s="363"/>
      <c r="GG201" s="363"/>
      <c r="GH201" s="363"/>
      <c r="GI201" s="363"/>
      <c r="GJ201" s="363"/>
      <c r="GK201" s="363"/>
      <c r="GL201" s="363"/>
      <c r="GM201" s="363"/>
      <c r="GN201" s="363"/>
      <c r="GO201" s="363"/>
      <c r="GP201" s="363"/>
      <c r="GQ201" s="363"/>
      <c r="GR201" s="363"/>
      <c r="GS201" s="363"/>
      <c r="GT201" s="363"/>
      <c r="GU201" s="362"/>
      <c r="GV201" s="362"/>
      <c r="GW201" s="363"/>
      <c r="GX201" s="363"/>
      <c r="GY201" s="363"/>
      <c r="GZ201" s="363"/>
      <c r="HA201" s="363"/>
      <c r="HB201" s="362"/>
      <c r="HC201" s="362"/>
      <c r="HD201" s="362"/>
      <c r="HE201" s="362"/>
      <c r="HF201" s="362"/>
      <c r="HG201" s="362"/>
      <c r="HH201" s="362"/>
      <c r="HI201" s="362"/>
      <c r="HJ201" s="363"/>
      <c r="HK201" s="363"/>
      <c r="HL201" s="363"/>
      <c r="HM201" s="363"/>
      <c r="HN201" s="363"/>
      <c r="HO201" s="363"/>
      <c r="HP201" s="363"/>
      <c r="HQ201" s="363"/>
      <c r="HR201" s="363"/>
      <c r="HS201" s="363"/>
      <c r="HT201" s="363"/>
      <c r="HU201" s="363"/>
      <c r="HV201" s="363"/>
      <c r="HW201" s="363"/>
      <c r="HX201" s="363"/>
      <c r="HY201" s="363"/>
      <c r="HZ201" s="363"/>
      <c r="IA201" s="363"/>
      <c r="IB201" s="363"/>
      <c r="IC201" s="363"/>
      <c r="ID201" s="363"/>
      <c r="IE201" s="363"/>
      <c r="IF201" s="363"/>
      <c r="IG201" s="363"/>
      <c r="IH201" s="363"/>
      <c r="II201" s="363"/>
      <c r="IJ201" s="363"/>
      <c r="IK201" s="363"/>
      <c r="IL201" s="363"/>
      <c r="IM201" s="363"/>
      <c r="IN201" s="363"/>
      <c r="IO201" s="363"/>
      <c r="IP201" s="363"/>
      <c r="IQ201" s="363"/>
      <c r="IR201" s="362"/>
      <c r="IS201" s="362"/>
      <c r="IT201" s="363"/>
      <c r="IU201" s="363"/>
      <c r="IV201" s="363"/>
      <c r="IW201" s="363"/>
      <c r="IX201" s="362"/>
      <c r="IY201" s="362"/>
      <c r="IZ201" s="362"/>
      <c r="JA201" s="362"/>
      <c r="JB201" s="362"/>
      <c r="JC201" s="362"/>
      <c r="JD201" s="362"/>
      <c r="JE201" s="362"/>
      <c r="JF201" s="363"/>
      <c r="JG201" s="363"/>
      <c r="JH201" s="363"/>
      <c r="JI201" s="363"/>
      <c r="JJ201" s="363"/>
      <c r="JK201" s="363"/>
      <c r="JL201" s="363"/>
      <c r="JM201" s="363"/>
      <c r="JN201" s="363"/>
      <c r="JO201" s="363"/>
      <c r="JP201" s="363"/>
      <c r="JQ201" s="363"/>
      <c r="JR201" s="363"/>
      <c r="JS201" s="363"/>
      <c r="JT201" s="363"/>
      <c r="JU201" s="363"/>
      <c r="JV201" s="363"/>
      <c r="JW201" s="363"/>
      <c r="JX201" s="363"/>
      <c r="JY201" s="363"/>
      <c r="JZ201" s="363"/>
      <c r="KA201" s="363"/>
      <c r="KB201" s="363"/>
      <c r="KC201" s="363"/>
      <c r="KD201" s="363"/>
      <c r="KE201" s="363"/>
      <c r="KF201" s="363"/>
      <c r="KG201" s="363"/>
      <c r="KH201" s="363"/>
      <c r="KI201" s="363"/>
      <c r="KJ201" s="363"/>
      <c r="KK201" s="363"/>
      <c r="KL201" s="363"/>
      <c r="KM201" s="363"/>
      <c r="KN201" s="363"/>
      <c r="KO201" s="363"/>
      <c r="KP201" s="362"/>
      <c r="KQ201" s="362"/>
      <c r="KR201" s="363"/>
      <c r="KS201" s="404"/>
    </row>
    <row r="202" spans="1:521" ht="13.5" hidden="1" thickBot="1" x14ac:dyDescent="0.25">
      <c r="A202" s="165"/>
      <c r="B202" s="102"/>
      <c r="C202" s="102"/>
      <c r="D202" s="427"/>
      <c r="E202" s="427"/>
      <c r="F202" s="402"/>
      <c r="G202" s="362"/>
      <c r="H202" s="362"/>
      <c r="I202" s="362"/>
      <c r="J202" s="362"/>
      <c r="K202" s="362"/>
      <c r="L202" s="362"/>
      <c r="M202" s="362"/>
      <c r="N202" s="362"/>
      <c r="O202" s="362"/>
      <c r="P202" s="362"/>
      <c r="Q202" s="362"/>
      <c r="R202" s="362"/>
      <c r="S202" s="362"/>
      <c r="T202" s="362"/>
      <c r="U202" s="362"/>
      <c r="V202" s="362"/>
      <c r="W202" s="362"/>
      <c r="X202" s="362"/>
      <c r="Y202" s="362"/>
      <c r="Z202" s="362"/>
      <c r="AA202" s="362"/>
      <c r="AB202" s="362"/>
      <c r="AC202" s="362"/>
      <c r="AD202" s="362"/>
      <c r="AE202" s="362"/>
      <c r="AF202" s="362"/>
      <c r="AG202" s="362"/>
      <c r="AH202" s="362"/>
      <c r="AI202" s="362"/>
      <c r="AJ202" s="362"/>
      <c r="AK202" s="362"/>
      <c r="AL202" s="362"/>
      <c r="AM202" s="362"/>
      <c r="AN202" s="362"/>
      <c r="AO202" s="362"/>
      <c r="AP202" s="362"/>
      <c r="AQ202" s="362"/>
      <c r="AR202" s="362"/>
      <c r="AS202" s="362"/>
      <c r="AT202" s="362"/>
      <c r="AU202" s="362"/>
      <c r="AV202" s="362"/>
      <c r="AW202" s="362"/>
      <c r="AX202" s="362"/>
      <c r="AY202" s="362"/>
      <c r="AZ202" s="362"/>
      <c r="BA202" s="362"/>
      <c r="BB202" s="363"/>
      <c r="BC202" s="363"/>
      <c r="BD202" s="362"/>
      <c r="BE202" s="363"/>
      <c r="BF202" s="362"/>
      <c r="BG202" s="362"/>
      <c r="BH202" s="362"/>
      <c r="BI202" s="362"/>
      <c r="BJ202" s="362"/>
      <c r="BK202" s="362"/>
      <c r="BL202" s="362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363"/>
      <c r="DH202" s="363"/>
      <c r="DI202" s="362"/>
      <c r="DJ202" s="362"/>
      <c r="DK202" s="362"/>
      <c r="DL202" s="362"/>
      <c r="DM202" s="362"/>
      <c r="DN202" s="362"/>
      <c r="DO202" s="362"/>
      <c r="DP202" s="362"/>
      <c r="DQ202" s="363"/>
      <c r="DR202" s="363"/>
      <c r="DS202" s="363"/>
      <c r="DT202" s="363"/>
      <c r="DU202" s="363"/>
      <c r="DV202" s="363"/>
      <c r="DW202" s="363"/>
      <c r="DX202" s="363"/>
      <c r="DY202" s="363"/>
      <c r="DZ202" s="363"/>
      <c r="EA202" s="363"/>
      <c r="EB202" s="363"/>
      <c r="EC202" s="363"/>
      <c r="ED202" s="363"/>
      <c r="EE202" s="363"/>
      <c r="EF202" s="363"/>
      <c r="EG202" s="363"/>
      <c r="EH202" s="363"/>
      <c r="EI202" s="363"/>
      <c r="EJ202" s="363"/>
      <c r="EK202" s="363"/>
      <c r="EL202" s="363"/>
      <c r="EM202" s="363"/>
      <c r="EN202" s="363"/>
      <c r="EO202" s="363"/>
      <c r="EP202" s="363"/>
      <c r="EQ202" s="363"/>
      <c r="ER202" s="363"/>
      <c r="ES202" s="363"/>
      <c r="ET202" s="363"/>
      <c r="EU202" s="363"/>
      <c r="EV202" s="363"/>
      <c r="EW202" s="363"/>
      <c r="EX202" s="363"/>
      <c r="EY202" s="362"/>
      <c r="EZ202" s="362"/>
      <c r="FA202" s="363"/>
      <c r="FB202" s="363"/>
      <c r="FC202" s="363"/>
      <c r="FD202" s="363"/>
      <c r="FE202" s="362"/>
      <c r="FF202" s="362"/>
      <c r="FG202" s="362"/>
      <c r="FH202" s="362"/>
      <c r="FI202" s="362"/>
      <c r="FJ202" s="362"/>
      <c r="FK202" s="362"/>
      <c r="FL202" s="362"/>
      <c r="FM202" s="363"/>
      <c r="FN202" s="363"/>
      <c r="FO202" s="363"/>
      <c r="FP202" s="363"/>
      <c r="FQ202" s="363"/>
      <c r="FR202" s="363"/>
      <c r="FS202" s="363"/>
      <c r="FT202" s="363"/>
      <c r="FU202" s="363"/>
      <c r="FV202" s="363"/>
      <c r="FW202" s="363"/>
      <c r="FX202" s="363"/>
      <c r="FY202" s="363"/>
      <c r="FZ202" s="363"/>
      <c r="GA202" s="363"/>
      <c r="GB202" s="363"/>
      <c r="GC202" s="363"/>
      <c r="GD202" s="363"/>
      <c r="GE202" s="363"/>
      <c r="GF202" s="363"/>
      <c r="GG202" s="363"/>
      <c r="GH202" s="363"/>
      <c r="GI202" s="363"/>
      <c r="GJ202" s="363"/>
      <c r="GK202" s="363"/>
      <c r="GL202" s="363"/>
      <c r="GM202" s="363"/>
      <c r="GN202" s="363"/>
      <c r="GO202" s="363"/>
      <c r="GP202" s="363"/>
      <c r="GQ202" s="363"/>
      <c r="GR202" s="363"/>
      <c r="GS202" s="363"/>
      <c r="GT202" s="363"/>
      <c r="GU202" s="362"/>
      <c r="GV202" s="362"/>
      <c r="GW202" s="363"/>
      <c r="GX202" s="363"/>
      <c r="GY202" s="363"/>
      <c r="GZ202" s="363"/>
      <c r="HA202" s="363"/>
      <c r="HB202" s="362"/>
      <c r="HC202" s="362"/>
      <c r="HD202" s="362"/>
      <c r="HE202" s="362"/>
      <c r="HF202" s="362"/>
      <c r="HG202" s="362"/>
      <c r="HH202" s="362"/>
      <c r="HI202" s="362"/>
      <c r="HJ202" s="363"/>
      <c r="HK202" s="363"/>
      <c r="HL202" s="363"/>
      <c r="HM202" s="363"/>
      <c r="HN202" s="363"/>
      <c r="HO202" s="363"/>
      <c r="HP202" s="363"/>
      <c r="HQ202" s="363"/>
      <c r="HR202" s="363"/>
      <c r="HS202" s="363"/>
      <c r="HT202" s="363"/>
      <c r="HU202" s="363"/>
      <c r="HV202" s="363"/>
      <c r="HW202" s="363"/>
      <c r="HX202" s="363"/>
      <c r="HY202" s="363"/>
      <c r="HZ202" s="363"/>
      <c r="IA202" s="363"/>
      <c r="IB202" s="363"/>
      <c r="IC202" s="363"/>
      <c r="ID202" s="363"/>
      <c r="IE202" s="363"/>
      <c r="IF202" s="363"/>
      <c r="IG202" s="363"/>
      <c r="IH202" s="363"/>
      <c r="II202" s="363"/>
      <c r="IJ202" s="363"/>
      <c r="IK202" s="363"/>
      <c r="IL202" s="363"/>
      <c r="IM202" s="363"/>
      <c r="IN202" s="363"/>
      <c r="IO202" s="363"/>
      <c r="IP202" s="363"/>
      <c r="IQ202" s="363"/>
      <c r="IR202" s="362"/>
      <c r="IS202" s="362"/>
      <c r="IT202" s="363"/>
      <c r="IU202" s="363"/>
      <c r="IV202" s="363"/>
      <c r="IW202" s="363"/>
      <c r="IX202" s="362"/>
      <c r="IY202" s="362"/>
      <c r="IZ202" s="362"/>
      <c r="JA202" s="362"/>
      <c r="JB202" s="362"/>
      <c r="JC202" s="362"/>
      <c r="JD202" s="362"/>
      <c r="JE202" s="362"/>
      <c r="JF202" s="363"/>
      <c r="JG202" s="363"/>
      <c r="JH202" s="363"/>
      <c r="JI202" s="363"/>
      <c r="JJ202" s="363"/>
      <c r="JK202" s="363"/>
      <c r="JL202" s="363"/>
      <c r="JM202" s="363"/>
      <c r="JN202" s="363"/>
      <c r="JO202" s="363"/>
      <c r="JP202" s="363"/>
      <c r="JQ202" s="363"/>
      <c r="JR202" s="363"/>
      <c r="JS202" s="363"/>
      <c r="JT202" s="363"/>
      <c r="JU202" s="363"/>
      <c r="JV202" s="363"/>
      <c r="JW202" s="363"/>
      <c r="JX202" s="363"/>
      <c r="JY202" s="363"/>
      <c r="JZ202" s="363"/>
      <c r="KA202" s="363"/>
      <c r="KB202" s="363"/>
      <c r="KC202" s="363"/>
      <c r="KD202" s="363"/>
      <c r="KE202" s="363"/>
      <c r="KF202" s="363"/>
      <c r="KG202" s="363"/>
      <c r="KH202" s="363"/>
      <c r="KI202" s="363"/>
      <c r="KJ202" s="363"/>
      <c r="KK202" s="363"/>
      <c r="KL202" s="363"/>
      <c r="KM202" s="363"/>
      <c r="KN202" s="363"/>
      <c r="KO202" s="363"/>
      <c r="KP202" s="362"/>
      <c r="KQ202" s="362"/>
      <c r="KR202" s="363"/>
      <c r="KS202" s="404"/>
    </row>
    <row r="203" spans="1:521" ht="13.5" hidden="1" thickBot="1" x14ac:dyDescent="0.25">
      <c r="A203" s="159"/>
      <c r="B203" s="102"/>
      <c r="C203" s="102"/>
      <c r="D203" s="427"/>
      <c r="E203" s="427"/>
      <c r="F203" s="40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2"/>
      <c r="S203" s="362"/>
      <c r="T203" s="362"/>
      <c r="U203" s="362"/>
      <c r="V203" s="362"/>
      <c r="W203" s="362"/>
      <c r="X203" s="362"/>
      <c r="Y203" s="362"/>
      <c r="Z203" s="362"/>
      <c r="AA203" s="362"/>
      <c r="AB203" s="362"/>
      <c r="AC203" s="362"/>
      <c r="AD203" s="362"/>
      <c r="AE203" s="362"/>
      <c r="AF203" s="362"/>
      <c r="AG203" s="362"/>
      <c r="AH203" s="362"/>
      <c r="AI203" s="362"/>
      <c r="AJ203" s="362"/>
      <c r="AK203" s="362"/>
      <c r="AL203" s="362"/>
      <c r="AM203" s="362"/>
      <c r="AN203" s="362"/>
      <c r="AO203" s="362"/>
      <c r="AP203" s="362"/>
      <c r="AQ203" s="362"/>
      <c r="AR203" s="362"/>
      <c r="AS203" s="362"/>
      <c r="AT203" s="362"/>
      <c r="AU203" s="362"/>
      <c r="AV203" s="362"/>
      <c r="AW203" s="362"/>
      <c r="AX203" s="362"/>
      <c r="AY203" s="362"/>
      <c r="AZ203" s="362"/>
      <c r="BA203" s="362"/>
      <c r="BB203" s="363"/>
      <c r="BC203" s="363"/>
      <c r="BD203" s="362"/>
      <c r="BE203" s="363"/>
      <c r="BF203" s="362"/>
      <c r="BG203" s="362"/>
      <c r="BH203" s="362"/>
      <c r="BI203" s="362"/>
      <c r="BJ203" s="362"/>
      <c r="BK203" s="362"/>
      <c r="BL203" s="362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363"/>
      <c r="DH203" s="363"/>
      <c r="DI203" s="362"/>
      <c r="DJ203" s="362"/>
      <c r="DK203" s="362"/>
      <c r="DL203" s="362"/>
      <c r="DM203" s="362"/>
      <c r="DN203" s="362"/>
      <c r="DO203" s="362"/>
      <c r="DP203" s="362"/>
      <c r="DQ203" s="363"/>
      <c r="DR203" s="363"/>
      <c r="DS203" s="363"/>
      <c r="DT203" s="363"/>
      <c r="DU203" s="363"/>
      <c r="DV203" s="363"/>
      <c r="DW203" s="363"/>
      <c r="DX203" s="363"/>
      <c r="DY203" s="363"/>
      <c r="DZ203" s="363"/>
      <c r="EA203" s="363"/>
      <c r="EB203" s="363"/>
      <c r="EC203" s="363"/>
      <c r="ED203" s="363"/>
      <c r="EE203" s="363"/>
      <c r="EF203" s="363"/>
      <c r="EG203" s="363"/>
      <c r="EH203" s="363"/>
      <c r="EI203" s="363"/>
      <c r="EJ203" s="363"/>
      <c r="EK203" s="363"/>
      <c r="EL203" s="363"/>
      <c r="EM203" s="363"/>
      <c r="EN203" s="363"/>
      <c r="EO203" s="363"/>
      <c r="EP203" s="363"/>
      <c r="EQ203" s="363"/>
      <c r="ER203" s="363"/>
      <c r="ES203" s="363"/>
      <c r="ET203" s="363"/>
      <c r="EU203" s="363"/>
      <c r="EV203" s="363"/>
      <c r="EW203" s="363"/>
      <c r="EX203" s="363"/>
      <c r="EY203" s="362"/>
      <c r="EZ203" s="362"/>
      <c r="FA203" s="363"/>
      <c r="FB203" s="363"/>
      <c r="FC203" s="363"/>
      <c r="FD203" s="363"/>
      <c r="FE203" s="362"/>
      <c r="FF203" s="362"/>
      <c r="FG203" s="362"/>
      <c r="FH203" s="362"/>
      <c r="FI203" s="362"/>
      <c r="FJ203" s="362"/>
      <c r="FK203" s="362"/>
      <c r="FL203" s="362"/>
      <c r="FM203" s="363"/>
      <c r="FN203" s="363"/>
      <c r="FO203" s="363"/>
      <c r="FP203" s="363"/>
      <c r="FQ203" s="363"/>
      <c r="FR203" s="363"/>
      <c r="FS203" s="363"/>
      <c r="FT203" s="363"/>
      <c r="FU203" s="363"/>
      <c r="FV203" s="363"/>
      <c r="FW203" s="363"/>
      <c r="FX203" s="363"/>
      <c r="FY203" s="363"/>
      <c r="FZ203" s="363"/>
      <c r="GA203" s="363"/>
      <c r="GB203" s="363"/>
      <c r="GC203" s="363"/>
      <c r="GD203" s="363"/>
      <c r="GE203" s="363"/>
      <c r="GF203" s="363"/>
      <c r="GG203" s="363"/>
      <c r="GH203" s="363"/>
      <c r="GI203" s="363"/>
      <c r="GJ203" s="363"/>
      <c r="GK203" s="363"/>
      <c r="GL203" s="363"/>
      <c r="GM203" s="363"/>
      <c r="GN203" s="363"/>
      <c r="GO203" s="363"/>
      <c r="GP203" s="363"/>
      <c r="GQ203" s="363"/>
      <c r="GR203" s="363"/>
      <c r="GS203" s="363"/>
      <c r="GT203" s="363"/>
      <c r="GU203" s="362"/>
      <c r="GV203" s="362"/>
      <c r="GW203" s="363"/>
      <c r="GX203" s="363"/>
      <c r="GY203" s="363"/>
      <c r="GZ203" s="363"/>
      <c r="HA203" s="363"/>
      <c r="HB203" s="362"/>
      <c r="HC203" s="362"/>
      <c r="HD203" s="362"/>
      <c r="HE203" s="362"/>
      <c r="HF203" s="362"/>
      <c r="HG203" s="362"/>
      <c r="HH203" s="362"/>
      <c r="HI203" s="362"/>
      <c r="HJ203" s="363"/>
      <c r="HK203" s="363"/>
      <c r="HL203" s="363"/>
      <c r="HM203" s="363"/>
      <c r="HN203" s="363"/>
      <c r="HO203" s="363"/>
      <c r="HP203" s="363"/>
      <c r="HQ203" s="363"/>
      <c r="HR203" s="363"/>
      <c r="HS203" s="363"/>
      <c r="HT203" s="363"/>
      <c r="HU203" s="363"/>
      <c r="HV203" s="363"/>
      <c r="HW203" s="363"/>
      <c r="HX203" s="363"/>
      <c r="HY203" s="363"/>
      <c r="HZ203" s="363"/>
      <c r="IA203" s="363"/>
      <c r="IB203" s="363"/>
      <c r="IC203" s="363"/>
      <c r="ID203" s="363"/>
      <c r="IE203" s="363"/>
      <c r="IF203" s="363"/>
      <c r="IG203" s="363"/>
      <c r="IH203" s="363"/>
      <c r="II203" s="363"/>
      <c r="IJ203" s="363"/>
      <c r="IK203" s="363"/>
      <c r="IL203" s="363"/>
      <c r="IM203" s="363"/>
      <c r="IN203" s="363"/>
      <c r="IO203" s="363"/>
      <c r="IP203" s="363"/>
      <c r="IQ203" s="363"/>
      <c r="IR203" s="362"/>
      <c r="IS203" s="362"/>
      <c r="IT203" s="363"/>
      <c r="IU203" s="363"/>
      <c r="IV203" s="363"/>
      <c r="IW203" s="363"/>
      <c r="IX203" s="362"/>
      <c r="IY203" s="362"/>
      <c r="IZ203" s="362"/>
      <c r="JA203" s="362"/>
      <c r="JB203" s="362"/>
      <c r="JC203" s="362"/>
      <c r="JD203" s="362"/>
      <c r="JE203" s="362"/>
      <c r="JF203" s="363"/>
      <c r="JG203" s="363"/>
      <c r="JH203" s="363"/>
      <c r="JI203" s="363"/>
      <c r="JJ203" s="363"/>
      <c r="JK203" s="363"/>
      <c r="JL203" s="363"/>
      <c r="JM203" s="363"/>
      <c r="JN203" s="363"/>
      <c r="JO203" s="363"/>
      <c r="JP203" s="363"/>
      <c r="JQ203" s="363"/>
      <c r="JR203" s="363"/>
      <c r="JS203" s="363"/>
      <c r="JT203" s="363"/>
      <c r="JU203" s="363"/>
      <c r="JV203" s="363"/>
      <c r="JW203" s="363"/>
      <c r="JX203" s="363"/>
      <c r="JY203" s="363"/>
      <c r="JZ203" s="363"/>
      <c r="KA203" s="363"/>
      <c r="KB203" s="363"/>
      <c r="KC203" s="363"/>
      <c r="KD203" s="363"/>
      <c r="KE203" s="363"/>
      <c r="KF203" s="363"/>
      <c r="KG203" s="363"/>
      <c r="KH203" s="363"/>
      <c r="KI203" s="363"/>
      <c r="KJ203" s="363"/>
      <c r="KK203" s="363"/>
      <c r="KL203" s="363"/>
      <c r="KM203" s="363"/>
      <c r="KN203" s="363"/>
      <c r="KO203" s="363"/>
      <c r="KP203" s="362"/>
      <c r="KQ203" s="362"/>
      <c r="KR203" s="363"/>
      <c r="KS203" s="404"/>
    </row>
    <row r="204" spans="1:521" ht="13.5" hidden="1" thickBot="1" x14ac:dyDescent="0.25">
      <c r="A204" s="159"/>
      <c r="B204" s="102"/>
      <c r="C204" s="102"/>
      <c r="D204" s="427"/>
      <c r="E204" s="427"/>
      <c r="F204" s="40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K204" s="362"/>
      <c r="AL204" s="362"/>
      <c r="AM204" s="362"/>
      <c r="AN204" s="362"/>
      <c r="AO204" s="362"/>
      <c r="AP204" s="362"/>
      <c r="AQ204" s="362"/>
      <c r="AR204" s="362"/>
      <c r="AS204" s="362"/>
      <c r="AT204" s="362"/>
      <c r="AU204" s="362"/>
      <c r="AV204" s="362"/>
      <c r="AW204" s="362"/>
      <c r="AX204" s="362"/>
      <c r="AY204" s="362"/>
      <c r="AZ204" s="362"/>
      <c r="BA204" s="362"/>
      <c r="BB204" s="363"/>
      <c r="BC204" s="363"/>
      <c r="BD204" s="362"/>
      <c r="BE204" s="363"/>
      <c r="BF204" s="362"/>
      <c r="BG204" s="362"/>
      <c r="BH204" s="362"/>
      <c r="BI204" s="362"/>
      <c r="BJ204" s="362"/>
      <c r="BK204" s="362"/>
      <c r="BL204" s="362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363"/>
      <c r="DH204" s="363"/>
      <c r="DI204" s="362"/>
      <c r="DJ204" s="362"/>
      <c r="DK204" s="362"/>
      <c r="DL204" s="362"/>
      <c r="DM204" s="362"/>
      <c r="DN204" s="362"/>
      <c r="DO204" s="362"/>
      <c r="DP204" s="362"/>
      <c r="DQ204" s="363"/>
      <c r="DR204" s="363"/>
      <c r="DS204" s="363"/>
      <c r="DT204" s="363"/>
      <c r="DU204" s="363"/>
      <c r="DV204" s="363"/>
      <c r="DW204" s="363"/>
      <c r="DX204" s="363"/>
      <c r="DY204" s="363"/>
      <c r="DZ204" s="363"/>
      <c r="EA204" s="363"/>
      <c r="EB204" s="363"/>
      <c r="EC204" s="363"/>
      <c r="ED204" s="363"/>
      <c r="EE204" s="363"/>
      <c r="EF204" s="363"/>
      <c r="EG204" s="363"/>
      <c r="EH204" s="363"/>
      <c r="EI204" s="363"/>
      <c r="EJ204" s="363"/>
      <c r="EK204" s="363"/>
      <c r="EL204" s="363"/>
      <c r="EM204" s="363"/>
      <c r="EN204" s="363"/>
      <c r="EO204" s="363"/>
      <c r="EP204" s="363"/>
      <c r="EQ204" s="363"/>
      <c r="ER204" s="363"/>
      <c r="ES204" s="363"/>
      <c r="ET204" s="363"/>
      <c r="EU204" s="363"/>
      <c r="EV204" s="363"/>
      <c r="EW204" s="363"/>
      <c r="EX204" s="363"/>
      <c r="EY204" s="362"/>
      <c r="EZ204" s="362"/>
      <c r="FA204" s="363"/>
      <c r="FB204" s="363"/>
      <c r="FC204" s="363"/>
      <c r="FD204" s="363"/>
      <c r="FE204" s="362"/>
      <c r="FF204" s="362"/>
      <c r="FG204" s="362"/>
      <c r="FH204" s="362"/>
      <c r="FI204" s="362"/>
      <c r="FJ204" s="362"/>
      <c r="FK204" s="362"/>
      <c r="FL204" s="362"/>
      <c r="FM204" s="363"/>
      <c r="FN204" s="363"/>
      <c r="FO204" s="363"/>
      <c r="FP204" s="363"/>
      <c r="FQ204" s="363"/>
      <c r="FR204" s="363"/>
      <c r="FS204" s="363"/>
      <c r="FT204" s="363"/>
      <c r="FU204" s="363"/>
      <c r="FV204" s="363"/>
      <c r="FW204" s="363"/>
      <c r="FX204" s="363"/>
      <c r="FY204" s="363"/>
      <c r="FZ204" s="363"/>
      <c r="GA204" s="363"/>
      <c r="GB204" s="363"/>
      <c r="GC204" s="363"/>
      <c r="GD204" s="363"/>
      <c r="GE204" s="363"/>
      <c r="GF204" s="363"/>
      <c r="GG204" s="363"/>
      <c r="GH204" s="363"/>
      <c r="GI204" s="363"/>
      <c r="GJ204" s="363"/>
      <c r="GK204" s="363"/>
      <c r="GL204" s="363"/>
      <c r="GM204" s="363"/>
      <c r="GN204" s="363"/>
      <c r="GO204" s="363"/>
      <c r="GP204" s="363"/>
      <c r="GQ204" s="363"/>
      <c r="GR204" s="363"/>
      <c r="GS204" s="363"/>
      <c r="GT204" s="363"/>
      <c r="GU204" s="362"/>
      <c r="GV204" s="362"/>
      <c r="GW204" s="363"/>
      <c r="GX204" s="363"/>
      <c r="GY204" s="363"/>
      <c r="GZ204" s="363"/>
      <c r="HA204" s="363"/>
      <c r="HB204" s="362"/>
      <c r="HC204" s="362"/>
      <c r="HD204" s="362"/>
      <c r="HE204" s="362"/>
      <c r="HF204" s="362"/>
      <c r="HG204" s="362"/>
      <c r="HH204" s="362"/>
      <c r="HI204" s="362"/>
      <c r="HJ204" s="363"/>
      <c r="HK204" s="363"/>
      <c r="HL204" s="363"/>
      <c r="HM204" s="363"/>
      <c r="HN204" s="363"/>
      <c r="HO204" s="363"/>
      <c r="HP204" s="363"/>
      <c r="HQ204" s="363"/>
      <c r="HR204" s="363"/>
      <c r="HS204" s="363"/>
      <c r="HT204" s="363"/>
      <c r="HU204" s="363"/>
      <c r="HV204" s="363"/>
      <c r="HW204" s="363"/>
      <c r="HX204" s="363"/>
      <c r="HY204" s="363"/>
      <c r="HZ204" s="363"/>
      <c r="IA204" s="363"/>
      <c r="IB204" s="363"/>
      <c r="IC204" s="363"/>
      <c r="ID204" s="363"/>
      <c r="IE204" s="363"/>
      <c r="IF204" s="363"/>
      <c r="IG204" s="363"/>
      <c r="IH204" s="363"/>
      <c r="II204" s="363"/>
      <c r="IJ204" s="363"/>
      <c r="IK204" s="363"/>
      <c r="IL204" s="363"/>
      <c r="IM204" s="363"/>
      <c r="IN204" s="363"/>
      <c r="IO204" s="363"/>
      <c r="IP204" s="363"/>
      <c r="IQ204" s="363"/>
      <c r="IR204" s="362"/>
      <c r="IS204" s="362"/>
      <c r="IT204" s="363"/>
      <c r="IU204" s="363"/>
      <c r="IV204" s="363"/>
      <c r="IW204" s="363"/>
      <c r="IX204" s="362"/>
      <c r="IY204" s="362"/>
      <c r="IZ204" s="362"/>
      <c r="JA204" s="362"/>
      <c r="JB204" s="362"/>
      <c r="JC204" s="362"/>
      <c r="JD204" s="362"/>
      <c r="JE204" s="362"/>
      <c r="JF204" s="363"/>
      <c r="JG204" s="363"/>
      <c r="JH204" s="363"/>
      <c r="JI204" s="363"/>
      <c r="JJ204" s="363"/>
      <c r="JK204" s="363"/>
      <c r="JL204" s="363"/>
      <c r="JM204" s="363"/>
      <c r="JN204" s="363"/>
      <c r="JO204" s="363"/>
      <c r="JP204" s="363"/>
      <c r="JQ204" s="363"/>
      <c r="JR204" s="363"/>
      <c r="JS204" s="363"/>
      <c r="JT204" s="363"/>
      <c r="JU204" s="363"/>
      <c r="JV204" s="363"/>
      <c r="JW204" s="363"/>
      <c r="JX204" s="363"/>
      <c r="JY204" s="363"/>
      <c r="JZ204" s="363"/>
      <c r="KA204" s="363"/>
      <c r="KB204" s="363"/>
      <c r="KC204" s="363"/>
      <c r="KD204" s="363"/>
      <c r="KE204" s="363"/>
      <c r="KF204" s="363"/>
      <c r="KG204" s="363"/>
      <c r="KH204" s="363"/>
      <c r="KI204" s="363"/>
      <c r="KJ204" s="363"/>
      <c r="KK204" s="363"/>
      <c r="KL204" s="363"/>
      <c r="KM204" s="363"/>
      <c r="KN204" s="363"/>
      <c r="KO204" s="363"/>
      <c r="KP204" s="362"/>
      <c r="KQ204" s="362"/>
      <c r="KR204" s="363"/>
      <c r="KS204" s="404"/>
    </row>
    <row r="205" spans="1:521" ht="13.5" hidden="1" thickBot="1" x14ac:dyDescent="0.25">
      <c r="A205" s="159"/>
      <c r="B205" s="102"/>
      <c r="C205" s="102"/>
      <c r="D205" s="427"/>
      <c r="E205" s="427"/>
      <c r="F205" s="402"/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62"/>
      <c r="R205" s="362"/>
      <c r="S205" s="362"/>
      <c r="T205" s="362"/>
      <c r="U205" s="362"/>
      <c r="V205" s="362"/>
      <c r="W205" s="362"/>
      <c r="X205" s="362"/>
      <c r="Y205" s="362"/>
      <c r="Z205" s="362"/>
      <c r="AA205" s="362"/>
      <c r="AB205" s="362"/>
      <c r="AC205" s="362"/>
      <c r="AD205" s="362"/>
      <c r="AE205" s="362"/>
      <c r="AF205" s="362"/>
      <c r="AG205" s="362"/>
      <c r="AH205" s="362"/>
      <c r="AI205" s="362"/>
      <c r="AJ205" s="362"/>
      <c r="AK205" s="362"/>
      <c r="AL205" s="362"/>
      <c r="AM205" s="362"/>
      <c r="AN205" s="362"/>
      <c r="AO205" s="362"/>
      <c r="AP205" s="362"/>
      <c r="AQ205" s="362"/>
      <c r="AR205" s="362"/>
      <c r="AS205" s="362"/>
      <c r="AT205" s="362"/>
      <c r="AU205" s="362"/>
      <c r="AV205" s="362"/>
      <c r="AW205" s="362"/>
      <c r="AX205" s="362"/>
      <c r="AY205" s="362"/>
      <c r="AZ205" s="362"/>
      <c r="BA205" s="362"/>
      <c r="BB205" s="363"/>
      <c r="BC205" s="363"/>
      <c r="BD205" s="362"/>
      <c r="BE205" s="363"/>
      <c r="BF205" s="362"/>
      <c r="BG205" s="362"/>
      <c r="BH205" s="362"/>
      <c r="BI205" s="362"/>
      <c r="BJ205" s="362"/>
      <c r="BK205" s="362"/>
      <c r="BL205" s="362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363"/>
      <c r="DH205" s="363"/>
      <c r="DI205" s="362"/>
      <c r="DJ205" s="362"/>
      <c r="DK205" s="362"/>
      <c r="DL205" s="362"/>
      <c r="DM205" s="362"/>
      <c r="DN205" s="362"/>
      <c r="DO205" s="362"/>
      <c r="DP205" s="362"/>
      <c r="DQ205" s="363"/>
      <c r="DR205" s="363"/>
      <c r="DS205" s="363"/>
      <c r="DT205" s="363"/>
      <c r="DU205" s="363"/>
      <c r="DV205" s="363"/>
      <c r="DW205" s="363"/>
      <c r="DX205" s="363"/>
      <c r="DY205" s="363"/>
      <c r="DZ205" s="363"/>
      <c r="EA205" s="363"/>
      <c r="EB205" s="363"/>
      <c r="EC205" s="363"/>
      <c r="ED205" s="363"/>
      <c r="EE205" s="363"/>
      <c r="EF205" s="363"/>
      <c r="EG205" s="363"/>
      <c r="EH205" s="363"/>
      <c r="EI205" s="363"/>
      <c r="EJ205" s="363"/>
      <c r="EK205" s="363"/>
      <c r="EL205" s="363"/>
      <c r="EM205" s="363"/>
      <c r="EN205" s="363"/>
      <c r="EO205" s="363"/>
      <c r="EP205" s="363"/>
      <c r="EQ205" s="363"/>
      <c r="ER205" s="363"/>
      <c r="ES205" s="363"/>
      <c r="ET205" s="363"/>
      <c r="EU205" s="363"/>
      <c r="EV205" s="363"/>
      <c r="EW205" s="363"/>
      <c r="EX205" s="363"/>
      <c r="EY205" s="362"/>
      <c r="EZ205" s="362"/>
      <c r="FA205" s="363"/>
      <c r="FB205" s="363"/>
      <c r="FC205" s="363"/>
      <c r="FD205" s="363"/>
      <c r="FE205" s="362"/>
      <c r="FF205" s="362"/>
      <c r="FG205" s="362"/>
      <c r="FH205" s="362"/>
      <c r="FI205" s="362"/>
      <c r="FJ205" s="362"/>
      <c r="FK205" s="362"/>
      <c r="FL205" s="362"/>
      <c r="FM205" s="363"/>
      <c r="FN205" s="363"/>
      <c r="FO205" s="363"/>
      <c r="FP205" s="363"/>
      <c r="FQ205" s="363"/>
      <c r="FR205" s="363"/>
      <c r="FS205" s="363"/>
      <c r="FT205" s="363"/>
      <c r="FU205" s="363"/>
      <c r="FV205" s="363"/>
      <c r="FW205" s="363"/>
      <c r="FX205" s="363"/>
      <c r="FY205" s="363"/>
      <c r="FZ205" s="363"/>
      <c r="GA205" s="363"/>
      <c r="GB205" s="363"/>
      <c r="GC205" s="363"/>
      <c r="GD205" s="363"/>
      <c r="GE205" s="363"/>
      <c r="GF205" s="363"/>
      <c r="GG205" s="363"/>
      <c r="GH205" s="363"/>
      <c r="GI205" s="363"/>
      <c r="GJ205" s="363"/>
      <c r="GK205" s="363"/>
      <c r="GL205" s="363"/>
      <c r="GM205" s="363"/>
      <c r="GN205" s="363"/>
      <c r="GO205" s="363"/>
      <c r="GP205" s="363"/>
      <c r="GQ205" s="363"/>
      <c r="GR205" s="363"/>
      <c r="GS205" s="363"/>
      <c r="GT205" s="363"/>
      <c r="GU205" s="362"/>
      <c r="GV205" s="362"/>
      <c r="GW205" s="363"/>
      <c r="GX205" s="363"/>
      <c r="GY205" s="363"/>
      <c r="GZ205" s="363"/>
      <c r="HA205" s="363"/>
      <c r="HB205" s="362"/>
      <c r="HC205" s="362"/>
      <c r="HD205" s="362"/>
      <c r="HE205" s="362"/>
      <c r="HF205" s="362"/>
      <c r="HG205" s="362"/>
      <c r="HH205" s="362"/>
      <c r="HI205" s="362"/>
      <c r="HJ205" s="363"/>
      <c r="HK205" s="363"/>
      <c r="HL205" s="363"/>
      <c r="HM205" s="363"/>
      <c r="HN205" s="363"/>
      <c r="HO205" s="363"/>
      <c r="HP205" s="363"/>
      <c r="HQ205" s="363"/>
      <c r="HR205" s="363"/>
      <c r="HS205" s="363"/>
      <c r="HT205" s="363"/>
      <c r="HU205" s="363"/>
      <c r="HV205" s="363"/>
      <c r="HW205" s="363"/>
      <c r="HX205" s="363"/>
      <c r="HY205" s="363"/>
      <c r="HZ205" s="363"/>
      <c r="IA205" s="363"/>
      <c r="IB205" s="363"/>
      <c r="IC205" s="363"/>
      <c r="ID205" s="363"/>
      <c r="IE205" s="363"/>
      <c r="IF205" s="363"/>
      <c r="IG205" s="363"/>
      <c r="IH205" s="363"/>
      <c r="II205" s="363"/>
      <c r="IJ205" s="363"/>
      <c r="IK205" s="363"/>
      <c r="IL205" s="363"/>
      <c r="IM205" s="363"/>
      <c r="IN205" s="363"/>
      <c r="IO205" s="363"/>
      <c r="IP205" s="363"/>
      <c r="IQ205" s="363"/>
      <c r="IR205" s="362"/>
      <c r="IS205" s="362"/>
      <c r="IT205" s="363"/>
      <c r="IU205" s="363"/>
      <c r="IV205" s="363"/>
      <c r="IW205" s="363"/>
      <c r="IX205" s="362"/>
      <c r="IY205" s="362"/>
      <c r="IZ205" s="362"/>
      <c r="JA205" s="362"/>
      <c r="JB205" s="362"/>
      <c r="JC205" s="362"/>
      <c r="JD205" s="362"/>
      <c r="JE205" s="362"/>
      <c r="JF205" s="363"/>
      <c r="JG205" s="363"/>
      <c r="JH205" s="363"/>
      <c r="JI205" s="363"/>
      <c r="JJ205" s="363"/>
      <c r="JK205" s="363"/>
      <c r="JL205" s="363"/>
      <c r="JM205" s="363"/>
      <c r="JN205" s="363"/>
      <c r="JO205" s="363"/>
      <c r="JP205" s="363"/>
      <c r="JQ205" s="363"/>
      <c r="JR205" s="363"/>
      <c r="JS205" s="363"/>
      <c r="JT205" s="363"/>
      <c r="JU205" s="363"/>
      <c r="JV205" s="363"/>
      <c r="JW205" s="363"/>
      <c r="JX205" s="363"/>
      <c r="JY205" s="363"/>
      <c r="JZ205" s="363"/>
      <c r="KA205" s="363"/>
      <c r="KB205" s="363"/>
      <c r="KC205" s="363"/>
      <c r="KD205" s="363"/>
      <c r="KE205" s="363"/>
      <c r="KF205" s="363"/>
      <c r="KG205" s="363"/>
      <c r="KH205" s="363"/>
      <c r="KI205" s="363"/>
      <c r="KJ205" s="363"/>
      <c r="KK205" s="363"/>
      <c r="KL205" s="363"/>
      <c r="KM205" s="363"/>
      <c r="KN205" s="363"/>
      <c r="KO205" s="363"/>
      <c r="KP205" s="362"/>
      <c r="KQ205" s="362"/>
      <c r="KR205" s="363"/>
      <c r="KS205" s="404"/>
    </row>
    <row r="206" spans="1:521" ht="13.5" hidden="1" thickBot="1" x14ac:dyDescent="0.25">
      <c r="A206" s="159"/>
      <c r="B206" s="102"/>
      <c r="C206" s="102"/>
      <c r="D206" s="427"/>
      <c r="E206" s="427"/>
      <c r="F206" s="402"/>
      <c r="G206" s="362"/>
      <c r="H206" s="362"/>
      <c r="I206" s="362"/>
      <c r="J206" s="362"/>
      <c r="K206" s="362"/>
      <c r="L206" s="362"/>
      <c r="M206" s="362"/>
      <c r="N206" s="362"/>
      <c r="O206" s="362"/>
      <c r="P206" s="362"/>
      <c r="Q206" s="362"/>
      <c r="R206" s="362"/>
      <c r="S206" s="362"/>
      <c r="T206" s="362"/>
      <c r="U206" s="362"/>
      <c r="V206" s="362"/>
      <c r="W206" s="362"/>
      <c r="X206" s="362"/>
      <c r="Y206" s="362"/>
      <c r="Z206" s="362"/>
      <c r="AA206" s="362"/>
      <c r="AB206" s="362"/>
      <c r="AC206" s="362"/>
      <c r="AD206" s="362"/>
      <c r="AE206" s="362"/>
      <c r="AF206" s="362"/>
      <c r="AG206" s="362"/>
      <c r="AH206" s="362"/>
      <c r="AI206" s="362"/>
      <c r="AJ206" s="362"/>
      <c r="AK206" s="362"/>
      <c r="AL206" s="362"/>
      <c r="AM206" s="362"/>
      <c r="AN206" s="362"/>
      <c r="AO206" s="362"/>
      <c r="AP206" s="362"/>
      <c r="AQ206" s="362"/>
      <c r="AR206" s="362"/>
      <c r="AS206" s="362"/>
      <c r="AT206" s="362"/>
      <c r="AU206" s="362"/>
      <c r="AV206" s="362"/>
      <c r="AW206" s="362"/>
      <c r="AX206" s="362"/>
      <c r="AY206" s="362"/>
      <c r="AZ206" s="362"/>
      <c r="BA206" s="362"/>
      <c r="BB206" s="363"/>
      <c r="BC206" s="363"/>
      <c r="BD206" s="362"/>
      <c r="BE206" s="363"/>
      <c r="BF206" s="362"/>
      <c r="BG206" s="362"/>
      <c r="BH206" s="362"/>
      <c r="BI206" s="362"/>
      <c r="BJ206" s="362"/>
      <c r="BK206" s="362"/>
      <c r="BL206" s="362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363"/>
      <c r="DH206" s="363"/>
      <c r="DI206" s="362"/>
      <c r="DJ206" s="362"/>
      <c r="DK206" s="362"/>
      <c r="DL206" s="362"/>
      <c r="DM206" s="362"/>
      <c r="DN206" s="362"/>
      <c r="DO206" s="362"/>
      <c r="DP206" s="362"/>
      <c r="DQ206" s="363"/>
      <c r="DR206" s="363"/>
      <c r="DS206" s="363"/>
      <c r="DT206" s="363"/>
      <c r="DU206" s="363"/>
      <c r="DV206" s="363"/>
      <c r="DW206" s="363"/>
      <c r="DX206" s="363"/>
      <c r="DY206" s="363"/>
      <c r="DZ206" s="363"/>
      <c r="EA206" s="363"/>
      <c r="EB206" s="363"/>
      <c r="EC206" s="363"/>
      <c r="ED206" s="363"/>
      <c r="EE206" s="363"/>
      <c r="EF206" s="363"/>
      <c r="EG206" s="363"/>
      <c r="EH206" s="363"/>
      <c r="EI206" s="363"/>
      <c r="EJ206" s="363"/>
      <c r="EK206" s="363"/>
      <c r="EL206" s="363"/>
      <c r="EM206" s="363"/>
      <c r="EN206" s="363"/>
      <c r="EO206" s="363"/>
      <c r="EP206" s="363"/>
      <c r="EQ206" s="363"/>
      <c r="ER206" s="363"/>
      <c r="ES206" s="363"/>
      <c r="ET206" s="363"/>
      <c r="EU206" s="363"/>
      <c r="EV206" s="363"/>
      <c r="EW206" s="363"/>
      <c r="EX206" s="363"/>
      <c r="EY206" s="362"/>
      <c r="EZ206" s="362"/>
      <c r="FA206" s="363"/>
      <c r="FB206" s="363"/>
      <c r="FC206" s="363"/>
      <c r="FD206" s="363"/>
      <c r="FE206" s="362"/>
      <c r="FF206" s="362"/>
      <c r="FG206" s="362"/>
      <c r="FH206" s="362"/>
      <c r="FI206" s="362"/>
      <c r="FJ206" s="362"/>
      <c r="FK206" s="362"/>
      <c r="FL206" s="362"/>
      <c r="FM206" s="363"/>
      <c r="FN206" s="363"/>
      <c r="FO206" s="363"/>
      <c r="FP206" s="363"/>
      <c r="FQ206" s="363"/>
      <c r="FR206" s="363"/>
      <c r="FS206" s="363"/>
      <c r="FT206" s="363"/>
      <c r="FU206" s="363"/>
      <c r="FV206" s="363"/>
      <c r="FW206" s="363"/>
      <c r="FX206" s="363"/>
      <c r="FY206" s="363"/>
      <c r="FZ206" s="363"/>
      <c r="GA206" s="363"/>
      <c r="GB206" s="363"/>
      <c r="GC206" s="363"/>
      <c r="GD206" s="363"/>
      <c r="GE206" s="363"/>
      <c r="GF206" s="363"/>
      <c r="GG206" s="363"/>
      <c r="GH206" s="363"/>
      <c r="GI206" s="363"/>
      <c r="GJ206" s="363"/>
      <c r="GK206" s="363"/>
      <c r="GL206" s="363"/>
      <c r="GM206" s="363"/>
      <c r="GN206" s="363"/>
      <c r="GO206" s="363"/>
      <c r="GP206" s="363"/>
      <c r="GQ206" s="363"/>
      <c r="GR206" s="363"/>
      <c r="GS206" s="363"/>
      <c r="GT206" s="363"/>
      <c r="GU206" s="362"/>
      <c r="GV206" s="362"/>
      <c r="GW206" s="363"/>
      <c r="GX206" s="363"/>
      <c r="GY206" s="363"/>
      <c r="GZ206" s="363"/>
      <c r="HA206" s="363"/>
      <c r="HB206" s="362"/>
      <c r="HC206" s="362"/>
      <c r="HD206" s="362"/>
      <c r="HE206" s="362"/>
      <c r="HF206" s="362"/>
      <c r="HG206" s="362"/>
      <c r="HH206" s="362"/>
      <c r="HI206" s="362"/>
      <c r="HJ206" s="363"/>
      <c r="HK206" s="363"/>
      <c r="HL206" s="363"/>
      <c r="HM206" s="363"/>
      <c r="HN206" s="363"/>
      <c r="HO206" s="363"/>
      <c r="HP206" s="363"/>
      <c r="HQ206" s="363"/>
      <c r="HR206" s="363"/>
      <c r="HS206" s="363"/>
      <c r="HT206" s="363"/>
      <c r="HU206" s="363"/>
      <c r="HV206" s="363"/>
      <c r="HW206" s="363"/>
      <c r="HX206" s="363"/>
      <c r="HY206" s="363"/>
      <c r="HZ206" s="363"/>
      <c r="IA206" s="363"/>
      <c r="IB206" s="363"/>
      <c r="IC206" s="363"/>
      <c r="ID206" s="363"/>
      <c r="IE206" s="363"/>
      <c r="IF206" s="363"/>
      <c r="IG206" s="363"/>
      <c r="IH206" s="363"/>
      <c r="II206" s="363"/>
      <c r="IJ206" s="363"/>
      <c r="IK206" s="363"/>
      <c r="IL206" s="363"/>
      <c r="IM206" s="363"/>
      <c r="IN206" s="363"/>
      <c r="IO206" s="363"/>
      <c r="IP206" s="363"/>
      <c r="IQ206" s="363"/>
      <c r="IR206" s="362"/>
      <c r="IS206" s="362"/>
      <c r="IT206" s="363"/>
      <c r="IU206" s="363"/>
      <c r="IV206" s="363"/>
      <c r="IW206" s="363"/>
      <c r="IX206" s="362"/>
      <c r="IY206" s="362"/>
      <c r="IZ206" s="362"/>
      <c r="JA206" s="362"/>
      <c r="JB206" s="362"/>
      <c r="JC206" s="362"/>
      <c r="JD206" s="362"/>
      <c r="JE206" s="362"/>
      <c r="JF206" s="363"/>
      <c r="JG206" s="363"/>
      <c r="JH206" s="363"/>
      <c r="JI206" s="363"/>
      <c r="JJ206" s="363"/>
      <c r="JK206" s="363"/>
      <c r="JL206" s="363"/>
      <c r="JM206" s="363"/>
      <c r="JN206" s="363"/>
      <c r="JO206" s="363"/>
      <c r="JP206" s="363"/>
      <c r="JQ206" s="363"/>
      <c r="JR206" s="363"/>
      <c r="JS206" s="363"/>
      <c r="JT206" s="363"/>
      <c r="JU206" s="363"/>
      <c r="JV206" s="363"/>
      <c r="JW206" s="363"/>
      <c r="JX206" s="363"/>
      <c r="JY206" s="363"/>
      <c r="JZ206" s="363"/>
      <c r="KA206" s="363"/>
      <c r="KB206" s="363"/>
      <c r="KC206" s="363"/>
      <c r="KD206" s="363"/>
      <c r="KE206" s="363"/>
      <c r="KF206" s="363"/>
      <c r="KG206" s="363"/>
      <c r="KH206" s="363"/>
      <c r="KI206" s="363"/>
      <c r="KJ206" s="363"/>
      <c r="KK206" s="363"/>
      <c r="KL206" s="363"/>
      <c r="KM206" s="363"/>
      <c r="KN206" s="363"/>
      <c r="KO206" s="363"/>
      <c r="KP206" s="362"/>
      <c r="KQ206" s="362"/>
      <c r="KR206" s="363"/>
      <c r="KS206" s="404"/>
    </row>
    <row r="207" spans="1:521" ht="13.5" hidden="1" thickBot="1" x14ac:dyDescent="0.25">
      <c r="A207" s="166"/>
      <c r="B207" s="102"/>
      <c r="C207" s="102"/>
      <c r="D207" s="427"/>
      <c r="E207" s="427"/>
      <c r="F207" s="40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  <c r="Y207" s="362"/>
      <c r="Z207" s="362"/>
      <c r="AA207" s="362"/>
      <c r="AB207" s="362"/>
      <c r="AC207" s="362"/>
      <c r="AD207" s="362"/>
      <c r="AE207" s="362"/>
      <c r="AF207" s="362"/>
      <c r="AG207" s="362"/>
      <c r="AH207" s="362"/>
      <c r="AI207" s="362"/>
      <c r="AJ207" s="362"/>
      <c r="AK207" s="362"/>
      <c r="AL207" s="362"/>
      <c r="AM207" s="362"/>
      <c r="AN207" s="362"/>
      <c r="AO207" s="362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3"/>
      <c r="BC207" s="363"/>
      <c r="BD207" s="362"/>
      <c r="BE207" s="363"/>
      <c r="BF207" s="362"/>
      <c r="BG207" s="362"/>
      <c r="BH207" s="362"/>
      <c r="BI207" s="362"/>
      <c r="BJ207" s="362"/>
      <c r="BK207" s="362"/>
      <c r="BL207" s="362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363"/>
      <c r="DH207" s="363"/>
      <c r="DI207" s="362"/>
      <c r="DJ207" s="362"/>
      <c r="DK207" s="362"/>
      <c r="DL207" s="362"/>
      <c r="DM207" s="362"/>
      <c r="DN207" s="362"/>
      <c r="DO207" s="362"/>
      <c r="DP207" s="362"/>
      <c r="DQ207" s="363"/>
      <c r="DR207" s="363"/>
      <c r="DS207" s="363"/>
      <c r="DT207" s="363"/>
      <c r="DU207" s="363"/>
      <c r="DV207" s="363"/>
      <c r="DW207" s="363"/>
      <c r="DX207" s="363"/>
      <c r="DY207" s="363"/>
      <c r="DZ207" s="363"/>
      <c r="EA207" s="363"/>
      <c r="EB207" s="363"/>
      <c r="EC207" s="363"/>
      <c r="ED207" s="363"/>
      <c r="EE207" s="363"/>
      <c r="EF207" s="363"/>
      <c r="EG207" s="363"/>
      <c r="EH207" s="363"/>
      <c r="EI207" s="363"/>
      <c r="EJ207" s="363"/>
      <c r="EK207" s="363"/>
      <c r="EL207" s="363"/>
      <c r="EM207" s="363"/>
      <c r="EN207" s="363"/>
      <c r="EO207" s="363"/>
      <c r="EP207" s="363"/>
      <c r="EQ207" s="363"/>
      <c r="ER207" s="363"/>
      <c r="ES207" s="363"/>
      <c r="ET207" s="363"/>
      <c r="EU207" s="363"/>
      <c r="EV207" s="363"/>
      <c r="EW207" s="363"/>
      <c r="EX207" s="363"/>
      <c r="EY207" s="362"/>
      <c r="EZ207" s="362"/>
      <c r="FA207" s="363"/>
      <c r="FB207" s="363"/>
      <c r="FC207" s="363"/>
      <c r="FD207" s="363"/>
      <c r="FE207" s="362"/>
      <c r="FF207" s="362"/>
      <c r="FG207" s="362"/>
      <c r="FH207" s="362"/>
      <c r="FI207" s="362"/>
      <c r="FJ207" s="362"/>
      <c r="FK207" s="362"/>
      <c r="FL207" s="362"/>
      <c r="FM207" s="363"/>
      <c r="FN207" s="363"/>
      <c r="FO207" s="363"/>
      <c r="FP207" s="363"/>
      <c r="FQ207" s="363"/>
      <c r="FR207" s="363"/>
      <c r="FS207" s="363"/>
      <c r="FT207" s="363"/>
      <c r="FU207" s="363"/>
      <c r="FV207" s="363"/>
      <c r="FW207" s="363"/>
      <c r="FX207" s="363"/>
      <c r="FY207" s="363"/>
      <c r="FZ207" s="363"/>
      <c r="GA207" s="363"/>
      <c r="GB207" s="363"/>
      <c r="GC207" s="363"/>
      <c r="GD207" s="363"/>
      <c r="GE207" s="363"/>
      <c r="GF207" s="363"/>
      <c r="GG207" s="363"/>
      <c r="GH207" s="363"/>
      <c r="GI207" s="363"/>
      <c r="GJ207" s="363"/>
      <c r="GK207" s="363"/>
      <c r="GL207" s="363"/>
      <c r="GM207" s="363"/>
      <c r="GN207" s="363"/>
      <c r="GO207" s="363"/>
      <c r="GP207" s="363"/>
      <c r="GQ207" s="363"/>
      <c r="GR207" s="363"/>
      <c r="GS207" s="363"/>
      <c r="GT207" s="363"/>
      <c r="GU207" s="362"/>
      <c r="GV207" s="362"/>
      <c r="GW207" s="363"/>
      <c r="GX207" s="363"/>
      <c r="GY207" s="363"/>
      <c r="GZ207" s="363"/>
      <c r="HA207" s="363"/>
      <c r="HB207" s="362"/>
      <c r="HC207" s="362"/>
      <c r="HD207" s="362"/>
      <c r="HE207" s="362"/>
      <c r="HF207" s="362"/>
      <c r="HG207" s="362"/>
      <c r="HH207" s="362"/>
      <c r="HI207" s="362"/>
      <c r="HJ207" s="363"/>
      <c r="HK207" s="363"/>
      <c r="HL207" s="363"/>
      <c r="HM207" s="363"/>
      <c r="HN207" s="363"/>
      <c r="HO207" s="363"/>
      <c r="HP207" s="363"/>
      <c r="HQ207" s="363"/>
      <c r="HR207" s="363"/>
      <c r="HS207" s="363"/>
      <c r="HT207" s="363"/>
      <c r="HU207" s="363"/>
      <c r="HV207" s="363"/>
      <c r="HW207" s="363"/>
      <c r="HX207" s="363"/>
      <c r="HY207" s="363"/>
      <c r="HZ207" s="363"/>
      <c r="IA207" s="363"/>
      <c r="IB207" s="363"/>
      <c r="IC207" s="363"/>
      <c r="ID207" s="363"/>
      <c r="IE207" s="363"/>
      <c r="IF207" s="363"/>
      <c r="IG207" s="363"/>
      <c r="IH207" s="363"/>
      <c r="II207" s="363"/>
      <c r="IJ207" s="363"/>
      <c r="IK207" s="363"/>
      <c r="IL207" s="363"/>
      <c r="IM207" s="363"/>
      <c r="IN207" s="363"/>
      <c r="IO207" s="363"/>
      <c r="IP207" s="363"/>
      <c r="IQ207" s="363"/>
      <c r="IR207" s="362"/>
      <c r="IS207" s="362"/>
      <c r="IT207" s="363"/>
      <c r="IU207" s="363"/>
      <c r="IV207" s="363"/>
      <c r="IW207" s="363"/>
      <c r="IX207" s="362"/>
      <c r="IY207" s="362"/>
      <c r="IZ207" s="362"/>
      <c r="JA207" s="362"/>
      <c r="JB207" s="362"/>
      <c r="JC207" s="362"/>
      <c r="JD207" s="362"/>
      <c r="JE207" s="362"/>
      <c r="JF207" s="363"/>
      <c r="JG207" s="363"/>
      <c r="JH207" s="363"/>
      <c r="JI207" s="363"/>
      <c r="JJ207" s="363"/>
      <c r="JK207" s="363"/>
      <c r="JL207" s="363"/>
      <c r="JM207" s="363"/>
      <c r="JN207" s="363"/>
      <c r="JO207" s="363"/>
      <c r="JP207" s="363"/>
      <c r="JQ207" s="363"/>
      <c r="JR207" s="363"/>
      <c r="JS207" s="363"/>
      <c r="JT207" s="363"/>
      <c r="JU207" s="363"/>
      <c r="JV207" s="363"/>
      <c r="JW207" s="363"/>
      <c r="JX207" s="363"/>
      <c r="JY207" s="363"/>
      <c r="JZ207" s="363"/>
      <c r="KA207" s="363"/>
      <c r="KB207" s="363"/>
      <c r="KC207" s="363"/>
      <c r="KD207" s="363"/>
      <c r="KE207" s="363"/>
      <c r="KF207" s="363"/>
      <c r="KG207" s="363"/>
      <c r="KH207" s="363"/>
      <c r="KI207" s="363"/>
      <c r="KJ207" s="363"/>
      <c r="KK207" s="363"/>
      <c r="KL207" s="363"/>
      <c r="KM207" s="363"/>
      <c r="KN207" s="363"/>
      <c r="KO207" s="363"/>
      <c r="KP207" s="362"/>
      <c r="KQ207" s="362"/>
      <c r="KR207" s="363"/>
      <c r="KS207" s="404"/>
    </row>
    <row r="208" spans="1:521" ht="13.5" hidden="1" thickBot="1" x14ac:dyDescent="0.25">
      <c r="A208" s="159"/>
      <c r="B208" s="102"/>
      <c r="C208" s="102"/>
      <c r="D208" s="427"/>
      <c r="E208" s="427"/>
      <c r="F208" s="402"/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62"/>
      <c r="R208" s="362"/>
      <c r="S208" s="362"/>
      <c r="T208" s="362"/>
      <c r="U208" s="362"/>
      <c r="V208" s="362"/>
      <c r="W208" s="362"/>
      <c r="X208" s="362"/>
      <c r="Y208" s="362"/>
      <c r="Z208" s="362"/>
      <c r="AA208" s="362"/>
      <c r="AB208" s="362"/>
      <c r="AC208" s="362"/>
      <c r="AD208" s="362"/>
      <c r="AE208" s="362"/>
      <c r="AF208" s="362"/>
      <c r="AG208" s="362"/>
      <c r="AH208" s="362"/>
      <c r="AI208" s="362"/>
      <c r="AJ208" s="362"/>
      <c r="AK208" s="362"/>
      <c r="AL208" s="362"/>
      <c r="AM208" s="362"/>
      <c r="AN208" s="362"/>
      <c r="AO208" s="362"/>
      <c r="AP208" s="362"/>
      <c r="AQ208" s="362"/>
      <c r="AR208" s="362"/>
      <c r="AS208" s="362"/>
      <c r="AT208" s="362"/>
      <c r="AU208" s="362"/>
      <c r="AV208" s="362"/>
      <c r="AW208" s="362"/>
      <c r="AX208" s="362"/>
      <c r="AY208" s="362"/>
      <c r="AZ208" s="362"/>
      <c r="BA208" s="362"/>
      <c r="BB208" s="363"/>
      <c r="BC208" s="363"/>
      <c r="BD208" s="362"/>
      <c r="BE208" s="363"/>
      <c r="BF208" s="362"/>
      <c r="BG208" s="362"/>
      <c r="BH208" s="362"/>
      <c r="BI208" s="362"/>
      <c r="BJ208" s="362"/>
      <c r="BK208" s="362"/>
      <c r="BL208" s="362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363"/>
      <c r="DH208" s="363"/>
      <c r="DI208" s="362"/>
      <c r="DJ208" s="362"/>
      <c r="DK208" s="362"/>
      <c r="DL208" s="362"/>
      <c r="DM208" s="362"/>
      <c r="DN208" s="362"/>
      <c r="DO208" s="362"/>
      <c r="DP208" s="362"/>
      <c r="DQ208" s="363"/>
      <c r="DR208" s="363"/>
      <c r="DS208" s="363"/>
      <c r="DT208" s="363"/>
      <c r="DU208" s="363"/>
      <c r="DV208" s="363"/>
      <c r="DW208" s="363"/>
      <c r="DX208" s="363"/>
      <c r="DY208" s="363"/>
      <c r="DZ208" s="363"/>
      <c r="EA208" s="363"/>
      <c r="EB208" s="363"/>
      <c r="EC208" s="363"/>
      <c r="ED208" s="363"/>
      <c r="EE208" s="363"/>
      <c r="EF208" s="363"/>
      <c r="EG208" s="363"/>
      <c r="EH208" s="363"/>
      <c r="EI208" s="363"/>
      <c r="EJ208" s="363"/>
      <c r="EK208" s="363"/>
      <c r="EL208" s="363"/>
      <c r="EM208" s="363"/>
      <c r="EN208" s="363"/>
      <c r="EO208" s="363"/>
      <c r="EP208" s="363"/>
      <c r="EQ208" s="363"/>
      <c r="ER208" s="363"/>
      <c r="ES208" s="363"/>
      <c r="ET208" s="363"/>
      <c r="EU208" s="363"/>
      <c r="EV208" s="363"/>
      <c r="EW208" s="363"/>
      <c r="EX208" s="363"/>
      <c r="EY208" s="362"/>
      <c r="EZ208" s="362"/>
      <c r="FA208" s="363"/>
      <c r="FB208" s="363"/>
      <c r="FC208" s="363"/>
      <c r="FD208" s="363"/>
      <c r="FE208" s="362"/>
      <c r="FF208" s="362"/>
      <c r="FG208" s="362"/>
      <c r="FH208" s="362"/>
      <c r="FI208" s="362"/>
      <c r="FJ208" s="362"/>
      <c r="FK208" s="362"/>
      <c r="FL208" s="362"/>
      <c r="FM208" s="363"/>
      <c r="FN208" s="363"/>
      <c r="FO208" s="363"/>
      <c r="FP208" s="363"/>
      <c r="FQ208" s="363"/>
      <c r="FR208" s="363"/>
      <c r="FS208" s="363"/>
      <c r="FT208" s="363"/>
      <c r="FU208" s="363"/>
      <c r="FV208" s="363"/>
      <c r="FW208" s="363"/>
      <c r="FX208" s="363"/>
      <c r="FY208" s="363"/>
      <c r="FZ208" s="363"/>
      <c r="GA208" s="363"/>
      <c r="GB208" s="363"/>
      <c r="GC208" s="363"/>
      <c r="GD208" s="363"/>
      <c r="GE208" s="363"/>
      <c r="GF208" s="363"/>
      <c r="GG208" s="363"/>
      <c r="GH208" s="363"/>
      <c r="GI208" s="363"/>
      <c r="GJ208" s="363"/>
      <c r="GK208" s="363"/>
      <c r="GL208" s="363"/>
      <c r="GM208" s="363"/>
      <c r="GN208" s="363"/>
      <c r="GO208" s="363"/>
      <c r="GP208" s="363"/>
      <c r="GQ208" s="363"/>
      <c r="GR208" s="363"/>
      <c r="GS208" s="363"/>
      <c r="GT208" s="363"/>
      <c r="GU208" s="362"/>
      <c r="GV208" s="362"/>
      <c r="GW208" s="363"/>
      <c r="GX208" s="363"/>
      <c r="GY208" s="363"/>
      <c r="GZ208" s="363"/>
      <c r="HA208" s="363"/>
      <c r="HB208" s="362"/>
      <c r="HC208" s="362"/>
      <c r="HD208" s="362"/>
      <c r="HE208" s="362"/>
      <c r="HF208" s="362"/>
      <c r="HG208" s="362"/>
      <c r="HH208" s="362"/>
      <c r="HI208" s="362"/>
      <c r="HJ208" s="363"/>
      <c r="HK208" s="363"/>
      <c r="HL208" s="363"/>
      <c r="HM208" s="363"/>
      <c r="HN208" s="363"/>
      <c r="HO208" s="363"/>
      <c r="HP208" s="363"/>
      <c r="HQ208" s="363"/>
      <c r="HR208" s="363"/>
      <c r="HS208" s="363"/>
      <c r="HT208" s="363"/>
      <c r="HU208" s="363"/>
      <c r="HV208" s="363"/>
      <c r="HW208" s="363"/>
      <c r="HX208" s="363"/>
      <c r="HY208" s="363"/>
      <c r="HZ208" s="363"/>
      <c r="IA208" s="363"/>
      <c r="IB208" s="363"/>
      <c r="IC208" s="363"/>
      <c r="ID208" s="363"/>
      <c r="IE208" s="363"/>
      <c r="IF208" s="363"/>
      <c r="IG208" s="363"/>
      <c r="IH208" s="363"/>
      <c r="II208" s="363"/>
      <c r="IJ208" s="363"/>
      <c r="IK208" s="363"/>
      <c r="IL208" s="363"/>
      <c r="IM208" s="363"/>
      <c r="IN208" s="363"/>
      <c r="IO208" s="363"/>
      <c r="IP208" s="363"/>
      <c r="IQ208" s="363"/>
      <c r="IR208" s="362"/>
      <c r="IS208" s="362"/>
      <c r="IT208" s="363"/>
      <c r="IU208" s="363"/>
      <c r="IV208" s="363"/>
      <c r="IW208" s="363"/>
      <c r="IX208" s="362"/>
      <c r="IY208" s="362"/>
      <c r="IZ208" s="362"/>
      <c r="JA208" s="362"/>
      <c r="JB208" s="362"/>
      <c r="JC208" s="362"/>
      <c r="JD208" s="362"/>
      <c r="JE208" s="362"/>
      <c r="JF208" s="363"/>
      <c r="JG208" s="363"/>
      <c r="JH208" s="363"/>
      <c r="JI208" s="363"/>
      <c r="JJ208" s="363"/>
      <c r="JK208" s="363"/>
      <c r="JL208" s="363"/>
      <c r="JM208" s="363"/>
      <c r="JN208" s="363"/>
      <c r="JO208" s="363"/>
      <c r="JP208" s="363"/>
      <c r="JQ208" s="363"/>
      <c r="JR208" s="363"/>
      <c r="JS208" s="363"/>
      <c r="JT208" s="363"/>
      <c r="JU208" s="363"/>
      <c r="JV208" s="363"/>
      <c r="JW208" s="363"/>
      <c r="JX208" s="363"/>
      <c r="JY208" s="363"/>
      <c r="JZ208" s="363"/>
      <c r="KA208" s="363"/>
      <c r="KB208" s="363"/>
      <c r="KC208" s="363"/>
      <c r="KD208" s="363"/>
      <c r="KE208" s="363"/>
      <c r="KF208" s="363"/>
      <c r="KG208" s="363"/>
      <c r="KH208" s="363"/>
      <c r="KI208" s="363"/>
      <c r="KJ208" s="363"/>
      <c r="KK208" s="363"/>
      <c r="KL208" s="363"/>
      <c r="KM208" s="363"/>
      <c r="KN208" s="363"/>
      <c r="KO208" s="363"/>
      <c r="KP208" s="362"/>
      <c r="KQ208" s="362"/>
      <c r="KR208" s="363"/>
      <c r="KS208" s="404"/>
    </row>
    <row r="209" spans="1:305" ht="13.5" hidden="1" thickBot="1" x14ac:dyDescent="0.25">
      <c r="A209" s="159"/>
      <c r="B209" s="102"/>
      <c r="C209" s="102"/>
      <c r="D209" s="427"/>
      <c r="E209" s="427"/>
      <c r="F209" s="402"/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362"/>
      <c r="AH209" s="362"/>
      <c r="AI209" s="362"/>
      <c r="AJ209" s="362"/>
      <c r="AK209" s="362"/>
      <c r="AL209" s="362"/>
      <c r="AM209" s="362"/>
      <c r="AN209" s="362"/>
      <c r="AO209" s="362"/>
      <c r="AP209" s="362"/>
      <c r="AQ209" s="362"/>
      <c r="AR209" s="362"/>
      <c r="AS209" s="362"/>
      <c r="AT209" s="362"/>
      <c r="AU209" s="362"/>
      <c r="AV209" s="362"/>
      <c r="AW209" s="362"/>
      <c r="AX209" s="362"/>
      <c r="AY209" s="362"/>
      <c r="AZ209" s="362"/>
      <c r="BA209" s="362"/>
      <c r="BB209" s="363"/>
      <c r="BC209" s="363"/>
      <c r="BD209" s="362"/>
      <c r="BE209" s="363"/>
      <c r="BF209" s="362"/>
      <c r="BG209" s="362"/>
      <c r="BH209" s="362"/>
      <c r="BI209" s="362"/>
      <c r="BJ209" s="362"/>
      <c r="BK209" s="362"/>
      <c r="BL209" s="362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363"/>
      <c r="DH209" s="363"/>
      <c r="DI209" s="362"/>
      <c r="DJ209" s="362"/>
      <c r="DK209" s="362"/>
      <c r="DL209" s="362"/>
      <c r="DM209" s="362"/>
      <c r="DN209" s="362"/>
      <c r="DO209" s="362"/>
      <c r="DP209" s="362"/>
      <c r="DQ209" s="363"/>
      <c r="DR209" s="363"/>
      <c r="DS209" s="363"/>
      <c r="DT209" s="363"/>
      <c r="DU209" s="363"/>
      <c r="DV209" s="363"/>
      <c r="DW209" s="363"/>
      <c r="DX209" s="363"/>
      <c r="DY209" s="363"/>
      <c r="DZ209" s="363"/>
      <c r="EA209" s="363"/>
      <c r="EB209" s="363"/>
      <c r="EC209" s="363"/>
      <c r="ED209" s="363"/>
      <c r="EE209" s="363"/>
      <c r="EF209" s="363"/>
      <c r="EG209" s="363"/>
      <c r="EH209" s="363"/>
      <c r="EI209" s="363"/>
      <c r="EJ209" s="363"/>
      <c r="EK209" s="363"/>
      <c r="EL209" s="363"/>
      <c r="EM209" s="363"/>
      <c r="EN209" s="363"/>
      <c r="EO209" s="363"/>
      <c r="EP209" s="363"/>
      <c r="EQ209" s="363"/>
      <c r="ER209" s="363"/>
      <c r="ES209" s="363"/>
      <c r="ET209" s="363"/>
      <c r="EU209" s="363"/>
      <c r="EV209" s="363"/>
      <c r="EW209" s="363"/>
      <c r="EX209" s="363"/>
      <c r="EY209" s="362"/>
      <c r="EZ209" s="362"/>
      <c r="FA209" s="363"/>
      <c r="FB209" s="363"/>
      <c r="FC209" s="363"/>
      <c r="FD209" s="363"/>
      <c r="FE209" s="362"/>
      <c r="FF209" s="362"/>
      <c r="FG209" s="362"/>
      <c r="FH209" s="362"/>
      <c r="FI209" s="362"/>
      <c r="FJ209" s="362"/>
      <c r="FK209" s="362"/>
      <c r="FL209" s="362"/>
      <c r="FM209" s="363"/>
      <c r="FN209" s="363"/>
      <c r="FO209" s="363"/>
      <c r="FP209" s="363"/>
      <c r="FQ209" s="363"/>
      <c r="FR209" s="363"/>
      <c r="FS209" s="363"/>
      <c r="FT209" s="363"/>
      <c r="FU209" s="363"/>
      <c r="FV209" s="363"/>
      <c r="FW209" s="363"/>
      <c r="FX209" s="363"/>
      <c r="FY209" s="363"/>
      <c r="FZ209" s="363"/>
      <c r="GA209" s="363"/>
      <c r="GB209" s="363"/>
      <c r="GC209" s="363"/>
      <c r="GD209" s="363"/>
      <c r="GE209" s="363"/>
      <c r="GF209" s="363"/>
      <c r="GG209" s="363"/>
      <c r="GH209" s="363"/>
      <c r="GI209" s="363"/>
      <c r="GJ209" s="363"/>
      <c r="GK209" s="363"/>
      <c r="GL209" s="363"/>
      <c r="GM209" s="363"/>
      <c r="GN209" s="363"/>
      <c r="GO209" s="363"/>
      <c r="GP209" s="363"/>
      <c r="GQ209" s="363"/>
      <c r="GR209" s="363"/>
      <c r="GS209" s="363"/>
      <c r="GT209" s="363"/>
      <c r="GU209" s="362"/>
      <c r="GV209" s="362"/>
      <c r="GW209" s="363"/>
      <c r="GX209" s="363"/>
      <c r="GY209" s="363"/>
      <c r="GZ209" s="363"/>
      <c r="HA209" s="363"/>
      <c r="HB209" s="362"/>
      <c r="HC209" s="362"/>
      <c r="HD209" s="362"/>
      <c r="HE209" s="362"/>
      <c r="HF209" s="362"/>
      <c r="HG209" s="362"/>
      <c r="HH209" s="362"/>
      <c r="HI209" s="362"/>
      <c r="HJ209" s="363"/>
      <c r="HK209" s="363"/>
      <c r="HL209" s="363"/>
      <c r="HM209" s="363"/>
      <c r="HN209" s="363"/>
      <c r="HO209" s="363"/>
      <c r="HP209" s="363"/>
      <c r="HQ209" s="363"/>
      <c r="HR209" s="363"/>
      <c r="HS209" s="363"/>
      <c r="HT209" s="363"/>
      <c r="HU209" s="363"/>
      <c r="HV209" s="363"/>
      <c r="HW209" s="363"/>
      <c r="HX209" s="363"/>
      <c r="HY209" s="363"/>
      <c r="HZ209" s="363"/>
      <c r="IA209" s="363"/>
      <c r="IB209" s="363"/>
      <c r="IC209" s="363"/>
      <c r="ID209" s="363"/>
      <c r="IE209" s="363"/>
      <c r="IF209" s="363"/>
      <c r="IG209" s="363"/>
      <c r="IH209" s="363"/>
      <c r="II209" s="363"/>
      <c r="IJ209" s="363"/>
      <c r="IK209" s="363"/>
      <c r="IL209" s="363"/>
      <c r="IM209" s="363"/>
      <c r="IN209" s="363"/>
      <c r="IO209" s="363"/>
      <c r="IP209" s="363"/>
      <c r="IQ209" s="363"/>
      <c r="IR209" s="362"/>
      <c r="IS209" s="362"/>
      <c r="IT209" s="363"/>
      <c r="IU209" s="363"/>
      <c r="IV209" s="363"/>
      <c r="IW209" s="363"/>
      <c r="IX209" s="362"/>
      <c r="IY209" s="362"/>
      <c r="IZ209" s="362"/>
      <c r="JA209" s="362"/>
      <c r="JB209" s="362"/>
      <c r="JC209" s="362"/>
      <c r="JD209" s="362"/>
      <c r="JE209" s="362"/>
      <c r="JF209" s="363"/>
      <c r="JG209" s="363"/>
      <c r="JH209" s="363"/>
      <c r="JI209" s="363"/>
      <c r="JJ209" s="363"/>
      <c r="JK209" s="363"/>
      <c r="JL209" s="363"/>
      <c r="JM209" s="363"/>
      <c r="JN209" s="363"/>
      <c r="JO209" s="363"/>
      <c r="JP209" s="363"/>
      <c r="JQ209" s="363"/>
      <c r="JR209" s="363"/>
      <c r="JS209" s="363"/>
      <c r="JT209" s="363"/>
      <c r="JU209" s="363"/>
      <c r="JV209" s="363"/>
      <c r="JW209" s="363"/>
      <c r="JX209" s="363"/>
      <c r="JY209" s="363"/>
      <c r="JZ209" s="363"/>
      <c r="KA209" s="363"/>
      <c r="KB209" s="363"/>
      <c r="KC209" s="363"/>
      <c r="KD209" s="363"/>
      <c r="KE209" s="363"/>
      <c r="KF209" s="363"/>
      <c r="KG209" s="363"/>
      <c r="KH209" s="363"/>
      <c r="KI209" s="363"/>
      <c r="KJ209" s="363"/>
      <c r="KK209" s="363"/>
      <c r="KL209" s="363"/>
      <c r="KM209" s="363"/>
      <c r="KN209" s="363"/>
      <c r="KO209" s="363"/>
      <c r="KP209" s="362"/>
      <c r="KQ209" s="362"/>
      <c r="KR209" s="363"/>
      <c r="KS209" s="404"/>
    </row>
    <row r="210" spans="1:305" ht="13.5" hidden="1" thickBot="1" x14ac:dyDescent="0.25">
      <c r="A210" s="159"/>
      <c r="B210" s="102"/>
      <c r="C210" s="102"/>
      <c r="D210" s="427"/>
      <c r="E210" s="427"/>
      <c r="F210" s="402"/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62"/>
      <c r="R210" s="362"/>
      <c r="S210" s="362"/>
      <c r="T210" s="362"/>
      <c r="U210" s="362"/>
      <c r="V210" s="362"/>
      <c r="W210" s="362"/>
      <c r="X210" s="362"/>
      <c r="Y210" s="362"/>
      <c r="Z210" s="362"/>
      <c r="AA210" s="362"/>
      <c r="AB210" s="362"/>
      <c r="AC210" s="362"/>
      <c r="AD210" s="362"/>
      <c r="AE210" s="362"/>
      <c r="AF210" s="362"/>
      <c r="AG210" s="362"/>
      <c r="AH210" s="362"/>
      <c r="AI210" s="362"/>
      <c r="AJ210" s="362"/>
      <c r="AK210" s="362"/>
      <c r="AL210" s="362"/>
      <c r="AM210" s="362"/>
      <c r="AN210" s="362"/>
      <c r="AO210" s="362"/>
      <c r="AP210" s="362"/>
      <c r="AQ210" s="362"/>
      <c r="AR210" s="362"/>
      <c r="AS210" s="362"/>
      <c r="AT210" s="362"/>
      <c r="AU210" s="362"/>
      <c r="AV210" s="362"/>
      <c r="AW210" s="362"/>
      <c r="AX210" s="362"/>
      <c r="AY210" s="362"/>
      <c r="AZ210" s="362"/>
      <c r="BA210" s="362"/>
      <c r="BB210" s="363"/>
      <c r="BC210" s="363"/>
      <c r="BD210" s="362"/>
      <c r="BE210" s="363"/>
      <c r="BF210" s="362"/>
      <c r="BG210" s="362"/>
      <c r="BH210" s="362"/>
      <c r="BI210" s="362"/>
      <c r="BJ210" s="362"/>
      <c r="BK210" s="362"/>
      <c r="BL210" s="362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363"/>
      <c r="DH210" s="363"/>
      <c r="DI210" s="362"/>
      <c r="DJ210" s="362"/>
      <c r="DK210" s="362"/>
      <c r="DL210" s="362"/>
      <c r="DM210" s="362"/>
      <c r="DN210" s="362"/>
      <c r="DO210" s="362"/>
      <c r="DP210" s="362"/>
      <c r="DQ210" s="363"/>
      <c r="DR210" s="363"/>
      <c r="DS210" s="363"/>
      <c r="DT210" s="363"/>
      <c r="DU210" s="363"/>
      <c r="DV210" s="363"/>
      <c r="DW210" s="363"/>
      <c r="DX210" s="363"/>
      <c r="DY210" s="363"/>
      <c r="DZ210" s="363"/>
      <c r="EA210" s="363"/>
      <c r="EB210" s="363"/>
      <c r="EC210" s="363"/>
      <c r="ED210" s="363"/>
      <c r="EE210" s="363"/>
      <c r="EF210" s="363"/>
      <c r="EG210" s="363"/>
      <c r="EH210" s="363"/>
      <c r="EI210" s="363"/>
      <c r="EJ210" s="363"/>
      <c r="EK210" s="363"/>
      <c r="EL210" s="363"/>
      <c r="EM210" s="363"/>
      <c r="EN210" s="363"/>
      <c r="EO210" s="363"/>
      <c r="EP210" s="363"/>
      <c r="EQ210" s="363"/>
      <c r="ER210" s="363"/>
      <c r="ES210" s="363"/>
      <c r="ET210" s="363"/>
      <c r="EU210" s="363"/>
      <c r="EV210" s="363"/>
      <c r="EW210" s="363"/>
      <c r="EX210" s="363"/>
      <c r="EY210" s="362"/>
      <c r="EZ210" s="362"/>
      <c r="FA210" s="363"/>
      <c r="FB210" s="363"/>
      <c r="FC210" s="363"/>
      <c r="FD210" s="363"/>
      <c r="FE210" s="362"/>
      <c r="FF210" s="362"/>
      <c r="FG210" s="362"/>
      <c r="FH210" s="362"/>
      <c r="FI210" s="362"/>
      <c r="FJ210" s="362"/>
      <c r="FK210" s="362"/>
      <c r="FL210" s="362"/>
      <c r="FM210" s="363"/>
      <c r="FN210" s="363"/>
      <c r="FO210" s="363"/>
      <c r="FP210" s="363"/>
      <c r="FQ210" s="363"/>
      <c r="FR210" s="363"/>
      <c r="FS210" s="363"/>
      <c r="FT210" s="363"/>
      <c r="FU210" s="363"/>
      <c r="FV210" s="363"/>
      <c r="FW210" s="363"/>
      <c r="FX210" s="363"/>
      <c r="FY210" s="363"/>
      <c r="FZ210" s="363"/>
      <c r="GA210" s="363"/>
      <c r="GB210" s="363"/>
      <c r="GC210" s="363"/>
      <c r="GD210" s="363"/>
      <c r="GE210" s="363"/>
      <c r="GF210" s="363"/>
      <c r="GG210" s="363"/>
      <c r="GH210" s="363"/>
      <c r="GI210" s="363"/>
      <c r="GJ210" s="363"/>
      <c r="GK210" s="363"/>
      <c r="GL210" s="363"/>
      <c r="GM210" s="363"/>
      <c r="GN210" s="363"/>
      <c r="GO210" s="363"/>
      <c r="GP210" s="363"/>
      <c r="GQ210" s="363"/>
      <c r="GR210" s="363"/>
      <c r="GS210" s="363"/>
      <c r="GT210" s="363"/>
      <c r="GU210" s="362"/>
      <c r="GV210" s="362"/>
      <c r="GW210" s="363"/>
      <c r="GX210" s="363"/>
      <c r="GY210" s="363"/>
      <c r="GZ210" s="363"/>
      <c r="HA210" s="363"/>
      <c r="HB210" s="362"/>
      <c r="HC210" s="362"/>
      <c r="HD210" s="362"/>
      <c r="HE210" s="362"/>
      <c r="HF210" s="362"/>
      <c r="HG210" s="362"/>
      <c r="HH210" s="362"/>
      <c r="HI210" s="362"/>
      <c r="HJ210" s="363"/>
      <c r="HK210" s="363"/>
      <c r="HL210" s="363"/>
      <c r="HM210" s="363"/>
      <c r="HN210" s="363"/>
      <c r="HO210" s="363"/>
      <c r="HP210" s="363"/>
      <c r="HQ210" s="363"/>
      <c r="HR210" s="363"/>
      <c r="HS210" s="363"/>
      <c r="HT210" s="363"/>
      <c r="HU210" s="363"/>
      <c r="HV210" s="363"/>
      <c r="HW210" s="363"/>
      <c r="HX210" s="363"/>
      <c r="HY210" s="363"/>
      <c r="HZ210" s="363"/>
      <c r="IA210" s="363"/>
      <c r="IB210" s="363"/>
      <c r="IC210" s="363"/>
      <c r="ID210" s="363"/>
      <c r="IE210" s="363"/>
      <c r="IF210" s="363"/>
      <c r="IG210" s="363"/>
      <c r="IH210" s="363"/>
      <c r="II210" s="363"/>
      <c r="IJ210" s="363"/>
      <c r="IK210" s="363"/>
      <c r="IL210" s="363"/>
      <c r="IM210" s="363"/>
      <c r="IN210" s="363"/>
      <c r="IO210" s="363"/>
      <c r="IP210" s="363"/>
      <c r="IQ210" s="363"/>
      <c r="IR210" s="362"/>
      <c r="IS210" s="362"/>
      <c r="IT210" s="363"/>
      <c r="IU210" s="363"/>
      <c r="IV210" s="363"/>
      <c r="IW210" s="363"/>
      <c r="IX210" s="362"/>
      <c r="IY210" s="362"/>
      <c r="IZ210" s="362"/>
      <c r="JA210" s="362"/>
      <c r="JB210" s="362"/>
      <c r="JC210" s="362"/>
      <c r="JD210" s="362"/>
      <c r="JE210" s="362"/>
      <c r="JF210" s="363"/>
      <c r="JG210" s="363"/>
      <c r="JH210" s="363"/>
      <c r="JI210" s="363"/>
      <c r="JJ210" s="363"/>
      <c r="JK210" s="363"/>
      <c r="JL210" s="363"/>
      <c r="JM210" s="363"/>
      <c r="JN210" s="363"/>
      <c r="JO210" s="363"/>
      <c r="JP210" s="363"/>
      <c r="JQ210" s="363"/>
      <c r="JR210" s="363"/>
      <c r="JS210" s="363"/>
      <c r="JT210" s="363"/>
      <c r="JU210" s="363"/>
      <c r="JV210" s="363"/>
      <c r="JW210" s="363"/>
      <c r="JX210" s="363"/>
      <c r="JY210" s="363"/>
      <c r="JZ210" s="363"/>
      <c r="KA210" s="363"/>
      <c r="KB210" s="363"/>
      <c r="KC210" s="363"/>
      <c r="KD210" s="363"/>
      <c r="KE210" s="363"/>
      <c r="KF210" s="363"/>
      <c r="KG210" s="363"/>
      <c r="KH210" s="363"/>
      <c r="KI210" s="363"/>
      <c r="KJ210" s="363"/>
      <c r="KK210" s="363"/>
      <c r="KL210" s="363"/>
      <c r="KM210" s="363"/>
      <c r="KN210" s="363"/>
      <c r="KO210" s="363"/>
      <c r="KP210" s="362"/>
      <c r="KQ210" s="362"/>
      <c r="KR210" s="363"/>
      <c r="KS210" s="404"/>
    </row>
    <row r="211" spans="1:305" ht="13.5" hidden="1" thickBot="1" x14ac:dyDescent="0.25">
      <c r="A211" s="159"/>
      <c r="B211" s="102"/>
      <c r="C211" s="102"/>
      <c r="D211" s="427"/>
      <c r="E211" s="427"/>
      <c r="F211" s="402"/>
      <c r="G211" s="362"/>
      <c r="H211" s="362"/>
      <c r="I211" s="362"/>
      <c r="J211" s="362"/>
      <c r="K211" s="362"/>
      <c r="L211" s="362"/>
      <c r="M211" s="362"/>
      <c r="N211" s="362"/>
      <c r="O211" s="362"/>
      <c r="P211" s="362"/>
      <c r="Q211" s="362"/>
      <c r="R211" s="362"/>
      <c r="S211" s="362"/>
      <c r="T211" s="362"/>
      <c r="U211" s="362"/>
      <c r="V211" s="362"/>
      <c r="W211" s="362"/>
      <c r="X211" s="362"/>
      <c r="Y211" s="362"/>
      <c r="Z211" s="362"/>
      <c r="AA211" s="362"/>
      <c r="AB211" s="362"/>
      <c r="AC211" s="362"/>
      <c r="AD211" s="362"/>
      <c r="AE211" s="362"/>
      <c r="AF211" s="362"/>
      <c r="AG211" s="362"/>
      <c r="AH211" s="362"/>
      <c r="AI211" s="362"/>
      <c r="AJ211" s="362"/>
      <c r="AK211" s="362"/>
      <c r="AL211" s="362"/>
      <c r="AM211" s="362"/>
      <c r="AN211" s="362"/>
      <c r="AO211" s="362"/>
      <c r="AP211" s="362"/>
      <c r="AQ211" s="362"/>
      <c r="AR211" s="362"/>
      <c r="AS211" s="362"/>
      <c r="AT211" s="362"/>
      <c r="AU211" s="362"/>
      <c r="AV211" s="362"/>
      <c r="AW211" s="362"/>
      <c r="AX211" s="362"/>
      <c r="AY211" s="362"/>
      <c r="AZ211" s="362"/>
      <c r="BA211" s="362"/>
      <c r="BB211" s="363"/>
      <c r="BC211" s="363"/>
      <c r="BD211" s="362"/>
      <c r="BE211" s="363"/>
      <c r="BF211" s="362"/>
      <c r="BG211" s="362"/>
      <c r="BH211" s="362"/>
      <c r="BI211" s="362"/>
      <c r="BJ211" s="362"/>
      <c r="BK211" s="362"/>
      <c r="BL211" s="362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363"/>
      <c r="DH211" s="363"/>
      <c r="DI211" s="362"/>
      <c r="DJ211" s="362"/>
      <c r="DK211" s="362"/>
      <c r="DL211" s="362"/>
      <c r="DM211" s="362"/>
      <c r="DN211" s="362"/>
      <c r="DO211" s="362"/>
      <c r="DP211" s="362"/>
      <c r="DQ211" s="363"/>
      <c r="DR211" s="363"/>
      <c r="DS211" s="363"/>
      <c r="DT211" s="363"/>
      <c r="DU211" s="363"/>
      <c r="DV211" s="363"/>
      <c r="DW211" s="363"/>
      <c r="DX211" s="363"/>
      <c r="DY211" s="363"/>
      <c r="DZ211" s="363"/>
      <c r="EA211" s="363"/>
      <c r="EB211" s="363"/>
      <c r="EC211" s="363"/>
      <c r="ED211" s="363"/>
      <c r="EE211" s="363"/>
      <c r="EF211" s="363"/>
      <c r="EG211" s="363"/>
      <c r="EH211" s="363"/>
      <c r="EI211" s="363"/>
      <c r="EJ211" s="363"/>
      <c r="EK211" s="363"/>
      <c r="EL211" s="363"/>
      <c r="EM211" s="363"/>
      <c r="EN211" s="363"/>
      <c r="EO211" s="363"/>
      <c r="EP211" s="363"/>
      <c r="EQ211" s="363"/>
      <c r="ER211" s="363"/>
      <c r="ES211" s="363"/>
      <c r="ET211" s="363"/>
      <c r="EU211" s="363"/>
      <c r="EV211" s="363"/>
      <c r="EW211" s="363"/>
      <c r="EX211" s="363"/>
      <c r="EY211" s="362"/>
      <c r="EZ211" s="362"/>
      <c r="FA211" s="363"/>
      <c r="FB211" s="363"/>
      <c r="FC211" s="363"/>
      <c r="FD211" s="363"/>
      <c r="FE211" s="362"/>
      <c r="FF211" s="362"/>
      <c r="FG211" s="362"/>
      <c r="FH211" s="362"/>
      <c r="FI211" s="362"/>
      <c r="FJ211" s="362"/>
      <c r="FK211" s="362"/>
      <c r="FL211" s="362"/>
      <c r="FM211" s="363"/>
      <c r="FN211" s="363"/>
      <c r="FO211" s="363"/>
      <c r="FP211" s="363"/>
      <c r="FQ211" s="363"/>
      <c r="FR211" s="363"/>
      <c r="FS211" s="363"/>
      <c r="FT211" s="363"/>
      <c r="FU211" s="363"/>
      <c r="FV211" s="363"/>
      <c r="FW211" s="363"/>
      <c r="FX211" s="363"/>
      <c r="FY211" s="363"/>
      <c r="FZ211" s="363"/>
      <c r="GA211" s="363"/>
      <c r="GB211" s="363"/>
      <c r="GC211" s="363"/>
      <c r="GD211" s="363"/>
      <c r="GE211" s="363"/>
      <c r="GF211" s="363"/>
      <c r="GG211" s="363"/>
      <c r="GH211" s="363"/>
      <c r="GI211" s="363"/>
      <c r="GJ211" s="363"/>
      <c r="GK211" s="363"/>
      <c r="GL211" s="363"/>
      <c r="GM211" s="363"/>
      <c r="GN211" s="363"/>
      <c r="GO211" s="363"/>
      <c r="GP211" s="363"/>
      <c r="GQ211" s="363"/>
      <c r="GR211" s="363"/>
      <c r="GS211" s="363"/>
      <c r="GT211" s="363"/>
      <c r="GU211" s="362"/>
      <c r="GV211" s="362"/>
      <c r="GW211" s="363"/>
      <c r="GX211" s="363"/>
      <c r="GY211" s="363"/>
      <c r="GZ211" s="363"/>
      <c r="HA211" s="363"/>
      <c r="HB211" s="362"/>
      <c r="HC211" s="362"/>
      <c r="HD211" s="362"/>
      <c r="HE211" s="362"/>
      <c r="HF211" s="362"/>
      <c r="HG211" s="362"/>
      <c r="HH211" s="362"/>
      <c r="HI211" s="362"/>
      <c r="HJ211" s="363"/>
      <c r="HK211" s="363"/>
      <c r="HL211" s="363"/>
      <c r="HM211" s="363"/>
      <c r="HN211" s="363"/>
      <c r="HO211" s="363"/>
      <c r="HP211" s="363"/>
      <c r="HQ211" s="363"/>
      <c r="HR211" s="363"/>
      <c r="HS211" s="363"/>
      <c r="HT211" s="363"/>
      <c r="HU211" s="363"/>
      <c r="HV211" s="363"/>
      <c r="HW211" s="363"/>
      <c r="HX211" s="363"/>
      <c r="HY211" s="363"/>
      <c r="HZ211" s="363"/>
      <c r="IA211" s="363"/>
      <c r="IB211" s="363"/>
      <c r="IC211" s="363"/>
      <c r="ID211" s="363"/>
      <c r="IE211" s="363"/>
      <c r="IF211" s="363"/>
      <c r="IG211" s="363"/>
      <c r="IH211" s="363"/>
      <c r="II211" s="363"/>
      <c r="IJ211" s="363"/>
      <c r="IK211" s="363"/>
      <c r="IL211" s="363"/>
      <c r="IM211" s="363"/>
      <c r="IN211" s="363"/>
      <c r="IO211" s="363"/>
      <c r="IP211" s="363"/>
      <c r="IQ211" s="363"/>
      <c r="IR211" s="362"/>
      <c r="IS211" s="362"/>
      <c r="IT211" s="363"/>
      <c r="IU211" s="363"/>
      <c r="IV211" s="363"/>
      <c r="IW211" s="363"/>
      <c r="IX211" s="362"/>
      <c r="IY211" s="362"/>
      <c r="IZ211" s="362"/>
      <c r="JA211" s="362"/>
      <c r="JB211" s="362"/>
      <c r="JC211" s="362"/>
      <c r="JD211" s="362"/>
      <c r="JE211" s="362"/>
      <c r="JF211" s="363"/>
      <c r="JG211" s="363"/>
      <c r="JH211" s="363"/>
      <c r="JI211" s="363"/>
      <c r="JJ211" s="363"/>
      <c r="JK211" s="363"/>
      <c r="JL211" s="363"/>
      <c r="JM211" s="363"/>
      <c r="JN211" s="363"/>
      <c r="JO211" s="363"/>
      <c r="JP211" s="363"/>
      <c r="JQ211" s="363"/>
      <c r="JR211" s="363"/>
      <c r="JS211" s="363"/>
      <c r="JT211" s="363"/>
      <c r="JU211" s="363"/>
      <c r="JV211" s="363"/>
      <c r="JW211" s="363"/>
      <c r="JX211" s="363"/>
      <c r="JY211" s="363"/>
      <c r="JZ211" s="363"/>
      <c r="KA211" s="363"/>
      <c r="KB211" s="363"/>
      <c r="KC211" s="363"/>
      <c r="KD211" s="363"/>
      <c r="KE211" s="363"/>
      <c r="KF211" s="363"/>
      <c r="KG211" s="363"/>
      <c r="KH211" s="363"/>
      <c r="KI211" s="363"/>
      <c r="KJ211" s="363"/>
      <c r="KK211" s="363"/>
      <c r="KL211" s="363"/>
      <c r="KM211" s="363"/>
      <c r="KN211" s="363"/>
      <c r="KO211" s="363"/>
      <c r="KP211" s="362"/>
      <c r="KQ211" s="362"/>
      <c r="KR211" s="363"/>
      <c r="KS211" s="404"/>
    </row>
    <row r="212" spans="1:305" ht="13.5" hidden="1" thickBot="1" x14ac:dyDescent="0.25">
      <c r="A212" s="159"/>
      <c r="B212" s="102"/>
      <c r="C212" s="102"/>
      <c r="D212" s="427"/>
      <c r="E212" s="427"/>
      <c r="F212" s="40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362"/>
      <c r="AH212" s="362"/>
      <c r="AI212" s="362"/>
      <c r="AJ212" s="362"/>
      <c r="AK212" s="362"/>
      <c r="AL212" s="362"/>
      <c r="AM212" s="362"/>
      <c r="AN212" s="362"/>
      <c r="AO212" s="362"/>
      <c r="AP212" s="362"/>
      <c r="AQ212" s="362"/>
      <c r="AR212" s="362"/>
      <c r="AS212" s="362"/>
      <c r="AT212" s="362"/>
      <c r="AU212" s="362"/>
      <c r="AV212" s="362"/>
      <c r="AW212" s="362"/>
      <c r="AX212" s="362"/>
      <c r="AY212" s="362"/>
      <c r="AZ212" s="362"/>
      <c r="BA212" s="362"/>
      <c r="BB212" s="363"/>
      <c r="BC212" s="363"/>
      <c r="BD212" s="362"/>
      <c r="BE212" s="363"/>
      <c r="BF212" s="362"/>
      <c r="BG212" s="362"/>
      <c r="BH212" s="362"/>
      <c r="BI212" s="362"/>
      <c r="BJ212" s="362"/>
      <c r="BK212" s="362"/>
      <c r="BL212" s="362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363"/>
      <c r="DH212" s="363"/>
      <c r="DI212" s="362"/>
      <c r="DJ212" s="362"/>
      <c r="DK212" s="362"/>
      <c r="DL212" s="362"/>
      <c r="DM212" s="362"/>
      <c r="DN212" s="362"/>
      <c r="DO212" s="362"/>
      <c r="DP212" s="362"/>
      <c r="DQ212" s="363"/>
      <c r="DR212" s="363"/>
      <c r="DS212" s="363"/>
      <c r="DT212" s="363"/>
      <c r="DU212" s="363"/>
      <c r="DV212" s="363"/>
      <c r="DW212" s="363"/>
      <c r="DX212" s="363"/>
      <c r="DY212" s="363"/>
      <c r="DZ212" s="363"/>
      <c r="EA212" s="363"/>
      <c r="EB212" s="363"/>
      <c r="EC212" s="363"/>
      <c r="ED212" s="363"/>
      <c r="EE212" s="363"/>
      <c r="EF212" s="363"/>
      <c r="EG212" s="363"/>
      <c r="EH212" s="363"/>
      <c r="EI212" s="363"/>
      <c r="EJ212" s="363"/>
      <c r="EK212" s="363"/>
      <c r="EL212" s="363"/>
      <c r="EM212" s="363"/>
      <c r="EN212" s="363"/>
      <c r="EO212" s="363"/>
      <c r="EP212" s="363"/>
      <c r="EQ212" s="363"/>
      <c r="ER212" s="363"/>
      <c r="ES212" s="363"/>
      <c r="ET212" s="363"/>
      <c r="EU212" s="363"/>
      <c r="EV212" s="363"/>
      <c r="EW212" s="363"/>
      <c r="EX212" s="363"/>
      <c r="EY212" s="362"/>
      <c r="EZ212" s="362"/>
      <c r="FA212" s="363"/>
      <c r="FB212" s="363"/>
      <c r="FC212" s="363"/>
      <c r="FD212" s="363"/>
      <c r="FE212" s="362"/>
      <c r="FF212" s="362"/>
      <c r="FG212" s="362"/>
      <c r="FH212" s="362"/>
      <c r="FI212" s="362"/>
      <c r="FJ212" s="362"/>
      <c r="FK212" s="362"/>
      <c r="FL212" s="362"/>
      <c r="FM212" s="363"/>
      <c r="FN212" s="363"/>
      <c r="FO212" s="363"/>
      <c r="FP212" s="363"/>
      <c r="FQ212" s="363"/>
      <c r="FR212" s="363"/>
      <c r="FS212" s="363"/>
      <c r="FT212" s="363"/>
      <c r="FU212" s="363"/>
      <c r="FV212" s="363"/>
      <c r="FW212" s="363"/>
      <c r="FX212" s="363"/>
      <c r="FY212" s="363"/>
      <c r="FZ212" s="363"/>
      <c r="GA212" s="363"/>
      <c r="GB212" s="363"/>
      <c r="GC212" s="363"/>
      <c r="GD212" s="363"/>
      <c r="GE212" s="363"/>
      <c r="GF212" s="363"/>
      <c r="GG212" s="363"/>
      <c r="GH212" s="363"/>
      <c r="GI212" s="363"/>
      <c r="GJ212" s="363"/>
      <c r="GK212" s="363"/>
      <c r="GL212" s="363"/>
      <c r="GM212" s="363"/>
      <c r="GN212" s="363"/>
      <c r="GO212" s="363"/>
      <c r="GP212" s="363"/>
      <c r="GQ212" s="363"/>
      <c r="GR212" s="363"/>
      <c r="GS212" s="363"/>
      <c r="GT212" s="363"/>
      <c r="GU212" s="362"/>
      <c r="GV212" s="362"/>
      <c r="GW212" s="363"/>
      <c r="GX212" s="363"/>
      <c r="GY212" s="363"/>
      <c r="GZ212" s="363"/>
      <c r="HA212" s="363"/>
      <c r="HB212" s="362"/>
      <c r="HC212" s="362"/>
      <c r="HD212" s="362"/>
      <c r="HE212" s="362"/>
      <c r="HF212" s="362"/>
      <c r="HG212" s="362"/>
      <c r="HH212" s="362"/>
      <c r="HI212" s="362"/>
      <c r="HJ212" s="363"/>
      <c r="HK212" s="363"/>
      <c r="HL212" s="363"/>
      <c r="HM212" s="363"/>
      <c r="HN212" s="363"/>
      <c r="HO212" s="363"/>
      <c r="HP212" s="363"/>
      <c r="HQ212" s="363"/>
      <c r="HR212" s="363"/>
      <c r="HS212" s="363"/>
      <c r="HT212" s="363"/>
      <c r="HU212" s="363"/>
      <c r="HV212" s="363"/>
      <c r="HW212" s="363"/>
      <c r="HX212" s="363"/>
      <c r="HY212" s="363"/>
      <c r="HZ212" s="363"/>
      <c r="IA212" s="363"/>
      <c r="IB212" s="363"/>
      <c r="IC212" s="363"/>
      <c r="ID212" s="363"/>
      <c r="IE212" s="363"/>
      <c r="IF212" s="363"/>
      <c r="IG212" s="363"/>
      <c r="IH212" s="363"/>
      <c r="II212" s="363"/>
      <c r="IJ212" s="363"/>
      <c r="IK212" s="363"/>
      <c r="IL212" s="363"/>
      <c r="IM212" s="363"/>
      <c r="IN212" s="363"/>
      <c r="IO212" s="363"/>
      <c r="IP212" s="363"/>
      <c r="IQ212" s="363"/>
      <c r="IR212" s="362"/>
      <c r="IS212" s="362"/>
      <c r="IT212" s="363"/>
      <c r="IU212" s="363"/>
      <c r="IV212" s="363"/>
      <c r="IW212" s="363"/>
      <c r="IX212" s="362"/>
      <c r="IY212" s="362"/>
      <c r="IZ212" s="362"/>
      <c r="JA212" s="362"/>
      <c r="JB212" s="362"/>
      <c r="JC212" s="362"/>
      <c r="JD212" s="362"/>
      <c r="JE212" s="362"/>
      <c r="JF212" s="363"/>
      <c r="JG212" s="363"/>
      <c r="JH212" s="363"/>
      <c r="JI212" s="363"/>
      <c r="JJ212" s="363"/>
      <c r="JK212" s="363"/>
      <c r="JL212" s="363"/>
      <c r="JM212" s="363"/>
      <c r="JN212" s="363"/>
      <c r="JO212" s="363"/>
      <c r="JP212" s="363"/>
      <c r="JQ212" s="363"/>
      <c r="JR212" s="363"/>
      <c r="JS212" s="363"/>
      <c r="JT212" s="363"/>
      <c r="JU212" s="363"/>
      <c r="JV212" s="363"/>
      <c r="JW212" s="363"/>
      <c r="JX212" s="363"/>
      <c r="JY212" s="363"/>
      <c r="JZ212" s="363"/>
      <c r="KA212" s="363"/>
      <c r="KB212" s="363"/>
      <c r="KC212" s="363"/>
      <c r="KD212" s="363"/>
      <c r="KE212" s="363"/>
      <c r="KF212" s="363"/>
      <c r="KG212" s="363"/>
      <c r="KH212" s="363"/>
      <c r="KI212" s="363"/>
      <c r="KJ212" s="363"/>
      <c r="KK212" s="363"/>
      <c r="KL212" s="363"/>
      <c r="KM212" s="363"/>
      <c r="KN212" s="363"/>
      <c r="KO212" s="363"/>
      <c r="KP212" s="362"/>
      <c r="KQ212" s="362"/>
      <c r="KR212" s="363"/>
      <c r="KS212" s="404"/>
    </row>
    <row r="213" spans="1:305" ht="13.5" hidden="1" thickBot="1" x14ac:dyDescent="0.25">
      <c r="A213" s="165"/>
      <c r="B213" s="102"/>
      <c r="C213" s="102"/>
      <c r="D213" s="427"/>
      <c r="E213" s="427"/>
      <c r="F213" s="402"/>
      <c r="G213" s="362"/>
      <c r="H213" s="362"/>
      <c r="I213" s="362"/>
      <c r="J213" s="362"/>
      <c r="K213" s="362"/>
      <c r="L213" s="362"/>
      <c r="M213" s="362"/>
      <c r="N213" s="362"/>
      <c r="O213" s="362"/>
      <c r="P213" s="362"/>
      <c r="Q213" s="362"/>
      <c r="R213" s="362"/>
      <c r="S213" s="362"/>
      <c r="T213" s="362"/>
      <c r="U213" s="362"/>
      <c r="V213" s="362"/>
      <c r="W213" s="362"/>
      <c r="X213" s="362"/>
      <c r="Y213" s="362"/>
      <c r="Z213" s="362"/>
      <c r="AA213" s="362"/>
      <c r="AB213" s="362"/>
      <c r="AC213" s="362"/>
      <c r="AD213" s="362"/>
      <c r="AE213" s="362"/>
      <c r="AF213" s="362"/>
      <c r="AG213" s="362"/>
      <c r="AH213" s="362"/>
      <c r="AI213" s="362"/>
      <c r="AJ213" s="362"/>
      <c r="AK213" s="362"/>
      <c r="AL213" s="362"/>
      <c r="AM213" s="362"/>
      <c r="AN213" s="362"/>
      <c r="AO213" s="362"/>
      <c r="AP213" s="362"/>
      <c r="AQ213" s="362"/>
      <c r="AR213" s="362"/>
      <c r="AS213" s="362"/>
      <c r="AT213" s="362"/>
      <c r="AU213" s="362"/>
      <c r="AV213" s="362"/>
      <c r="AW213" s="362"/>
      <c r="AX213" s="362"/>
      <c r="AY213" s="362"/>
      <c r="AZ213" s="362"/>
      <c r="BA213" s="362"/>
      <c r="BB213" s="363"/>
      <c r="BC213" s="363"/>
      <c r="BD213" s="362"/>
      <c r="BE213" s="363"/>
      <c r="BF213" s="362"/>
      <c r="BG213" s="362"/>
      <c r="BH213" s="362"/>
      <c r="BI213" s="362"/>
      <c r="BJ213" s="362"/>
      <c r="BK213" s="362"/>
      <c r="BL213" s="362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363"/>
      <c r="DH213" s="363"/>
      <c r="DI213" s="362"/>
      <c r="DJ213" s="362"/>
      <c r="DK213" s="362"/>
      <c r="DL213" s="362"/>
      <c r="DM213" s="362"/>
      <c r="DN213" s="362"/>
      <c r="DO213" s="362"/>
      <c r="DP213" s="362"/>
      <c r="DQ213" s="363"/>
      <c r="DR213" s="363"/>
      <c r="DS213" s="363"/>
      <c r="DT213" s="363"/>
      <c r="DU213" s="363"/>
      <c r="DV213" s="363"/>
      <c r="DW213" s="363"/>
      <c r="DX213" s="363"/>
      <c r="DY213" s="363"/>
      <c r="DZ213" s="363"/>
      <c r="EA213" s="363"/>
      <c r="EB213" s="363"/>
      <c r="EC213" s="363"/>
      <c r="ED213" s="363"/>
      <c r="EE213" s="363"/>
      <c r="EF213" s="363"/>
      <c r="EG213" s="363"/>
      <c r="EH213" s="363"/>
      <c r="EI213" s="363"/>
      <c r="EJ213" s="363"/>
      <c r="EK213" s="363"/>
      <c r="EL213" s="363"/>
      <c r="EM213" s="363"/>
      <c r="EN213" s="363"/>
      <c r="EO213" s="363"/>
      <c r="EP213" s="363"/>
      <c r="EQ213" s="363"/>
      <c r="ER213" s="363"/>
      <c r="ES213" s="363"/>
      <c r="ET213" s="363"/>
      <c r="EU213" s="363"/>
      <c r="EV213" s="363"/>
      <c r="EW213" s="363"/>
      <c r="EX213" s="363"/>
      <c r="EY213" s="362"/>
      <c r="EZ213" s="362"/>
      <c r="FA213" s="363"/>
      <c r="FB213" s="363"/>
      <c r="FC213" s="363"/>
      <c r="FD213" s="363"/>
      <c r="FE213" s="362"/>
      <c r="FF213" s="362"/>
      <c r="FG213" s="362"/>
      <c r="FH213" s="362"/>
      <c r="FI213" s="362"/>
      <c r="FJ213" s="362"/>
      <c r="FK213" s="362"/>
      <c r="FL213" s="362"/>
      <c r="FM213" s="363"/>
      <c r="FN213" s="363"/>
      <c r="FO213" s="363"/>
      <c r="FP213" s="363"/>
      <c r="FQ213" s="363"/>
      <c r="FR213" s="363"/>
      <c r="FS213" s="363"/>
      <c r="FT213" s="363"/>
      <c r="FU213" s="363"/>
      <c r="FV213" s="363"/>
      <c r="FW213" s="363"/>
      <c r="FX213" s="363"/>
      <c r="FY213" s="363"/>
      <c r="FZ213" s="363"/>
      <c r="GA213" s="363"/>
      <c r="GB213" s="363"/>
      <c r="GC213" s="363"/>
      <c r="GD213" s="363"/>
      <c r="GE213" s="363"/>
      <c r="GF213" s="363"/>
      <c r="GG213" s="363"/>
      <c r="GH213" s="363"/>
      <c r="GI213" s="363"/>
      <c r="GJ213" s="363"/>
      <c r="GK213" s="363"/>
      <c r="GL213" s="363"/>
      <c r="GM213" s="363"/>
      <c r="GN213" s="363"/>
      <c r="GO213" s="363"/>
      <c r="GP213" s="363"/>
      <c r="GQ213" s="363"/>
      <c r="GR213" s="363"/>
      <c r="GS213" s="363"/>
      <c r="GT213" s="363"/>
      <c r="GU213" s="362"/>
      <c r="GV213" s="362"/>
      <c r="GW213" s="363"/>
      <c r="GX213" s="363"/>
      <c r="GY213" s="363"/>
      <c r="GZ213" s="363"/>
      <c r="HA213" s="363"/>
      <c r="HB213" s="362"/>
      <c r="HC213" s="362"/>
      <c r="HD213" s="362"/>
      <c r="HE213" s="362"/>
      <c r="HF213" s="362"/>
      <c r="HG213" s="362"/>
      <c r="HH213" s="362"/>
      <c r="HI213" s="362"/>
      <c r="HJ213" s="363"/>
      <c r="HK213" s="363"/>
      <c r="HL213" s="363"/>
      <c r="HM213" s="363"/>
      <c r="HN213" s="363"/>
      <c r="HO213" s="363"/>
      <c r="HP213" s="363"/>
      <c r="HQ213" s="363"/>
      <c r="HR213" s="363"/>
      <c r="HS213" s="363"/>
      <c r="HT213" s="363"/>
      <c r="HU213" s="363"/>
      <c r="HV213" s="363"/>
      <c r="HW213" s="363"/>
      <c r="HX213" s="363"/>
      <c r="HY213" s="363"/>
      <c r="HZ213" s="363"/>
      <c r="IA213" s="363"/>
      <c r="IB213" s="363"/>
      <c r="IC213" s="363"/>
      <c r="ID213" s="363"/>
      <c r="IE213" s="363"/>
      <c r="IF213" s="363"/>
      <c r="IG213" s="363"/>
      <c r="IH213" s="363"/>
      <c r="II213" s="363"/>
      <c r="IJ213" s="363"/>
      <c r="IK213" s="363"/>
      <c r="IL213" s="363"/>
      <c r="IM213" s="363"/>
      <c r="IN213" s="363"/>
      <c r="IO213" s="363"/>
      <c r="IP213" s="363"/>
      <c r="IQ213" s="363"/>
      <c r="IR213" s="362"/>
      <c r="IS213" s="362"/>
      <c r="IT213" s="363"/>
      <c r="IU213" s="363"/>
      <c r="IV213" s="363"/>
      <c r="IW213" s="363"/>
      <c r="IX213" s="362"/>
      <c r="IY213" s="362"/>
      <c r="IZ213" s="362"/>
      <c r="JA213" s="362"/>
      <c r="JB213" s="362"/>
      <c r="JC213" s="362"/>
      <c r="JD213" s="362"/>
      <c r="JE213" s="362"/>
      <c r="JF213" s="363"/>
      <c r="JG213" s="363"/>
      <c r="JH213" s="363"/>
      <c r="JI213" s="363"/>
      <c r="JJ213" s="363"/>
      <c r="JK213" s="363"/>
      <c r="JL213" s="363"/>
      <c r="JM213" s="363"/>
      <c r="JN213" s="363"/>
      <c r="JO213" s="363"/>
      <c r="JP213" s="363"/>
      <c r="JQ213" s="363"/>
      <c r="JR213" s="363"/>
      <c r="JS213" s="363"/>
      <c r="JT213" s="363"/>
      <c r="JU213" s="363"/>
      <c r="JV213" s="363"/>
      <c r="JW213" s="363"/>
      <c r="JX213" s="363"/>
      <c r="JY213" s="363"/>
      <c r="JZ213" s="363"/>
      <c r="KA213" s="363"/>
      <c r="KB213" s="363"/>
      <c r="KC213" s="363"/>
      <c r="KD213" s="363"/>
      <c r="KE213" s="363"/>
      <c r="KF213" s="363"/>
      <c r="KG213" s="363"/>
      <c r="KH213" s="363"/>
      <c r="KI213" s="363"/>
      <c r="KJ213" s="363"/>
      <c r="KK213" s="363"/>
      <c r="KL213" s="363"/>
      <c r="KM213" s="363"/>
      <c r="KN213" s="363"/>
      <c r="KO213" s="363"/>
      <c r="KP213" s="362"/>
      <c r="KQ213" s="362"/>
      <c r="KR213" s="363"/>
      <c r="KS213" s="404"/>
    </row>
    <row r="214" spans="1:305" ht="13.5" hidden="1" thickBot="1" x14ac:dyDescent="0.25">
      <c r="A214" s="159"/>
      <c r="B214" s="102"/>
      <c r="C214" s="102"/>
      <c r="D214" s="427"/>
      <c r="E214" s="427"/>
      <c r="F214" s="402"/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62"/>
      <c r="R214" s="362"/>
      <c r="S214" s="362"/>
      <c r="T214" s="362"/>
      <c r="U214" s="362"/>
      <c r="V214" s="362"/>
      <c r="W214" s="362"/>
      <c r="X214" s="362"/>
      <c r="Y214" s="362"/>
      <c r="Z214" s="362"/>
      <c r="AA214" s="362"/>
      <c r="AB214" s="362"/>
      <c r="AC214" s="362"/>
      <c r="AD214" s="362"/>
      <c r="AE214" s="362"/>
      <c r="AF214" s="362"/>
      <c r="AG214" s="362"/>
      <c r="AH214" s="362"/>
      <c r="AI214" s="362"/>
      <c r="AJ214" s="362"/>
      <c r="AK214" s="362"/>
      <c r="AL214" s="362"/>
      <c r="AM214" s="362"/>
      <c r="AN214" s="362"/>
      <c r="AO214" s="362"/>
      <c r="AP214" s="362"/>
      <c r="AQ214" s="362"/>
      <c r="AR214" s="362"/>
      <c r="AS214" s="362"/>
      <c r="AT214" s="362"/>
      <c r="AU214" s="362"/>
      <c r="AV214" s="362"/>
      <c r="AW214" s="362"/>
      <c r="AX214" s="362"/>
      <c r="AY214" s="362"/>
      <c r="AZ214" s="362"/>
      <c r="BA214" s="362"/>
      <c r="BB214" s="363"/>
      <c r="BC214" s="363"/>
      <c r="BD214" s="362"/>
      <c r="BE214" s="363"/>
      <c r="BF214" s="362"/>
      <c r="BG214" s="362"/>
      <c r="BH214" s="362"/>
      <c r="BI214" s="362"/>
      <c r="BJ214" s="362"/>
      <c r="BK214" s="362"/>
      <c r="BL214" s="362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363"/>
      <c r="DH214" s="363"/>
      <c r="DI214" s="362"/>
      <c r="DJ214" s="362"/>
      <c r="DK214" s="362"/>
      <c r="DL214" s="362"/>
      <c r="DM214" s="362"/>
      <c r="DN214" s="362"/>
      <c r="DO214" s="362"/>
      <c r="DP214" s="362"/>
      <c r="DQ214" s="363"/>
      <c r="DR214" s="363"/>
      <c r="DS214" s="363"/>
      <c r="DT214" s="363"/>
      <c r="DU214" s="363"/>
      <c r="DV214" s="363"/>
      <c r="DW214" s="363"/>
      <c r="DX214" s="363"/>
      <c r="DY214" s="363"/>
      <c r="DZ214" s="363"/>
      <c r="EA214" s="363"/>
      <c r="EB214" s="363"/>
      <c r="EC214" s="363"/>
      <c r="ED214" s="363"/>
      <c r="EE214" s="363"/>
      <c r="EF214" s="363"/>
      <c r="EG214" s="363"/>
      <c r="EH214" s="363"/>
      <c r="EI214" s="363"/>
      <c r="EJ214" s="363"/>
      <c r="EK214" s="363"/>
      <c r="EL214" s="363"/>
      <c r="EM214" s="363"/>
      <c r="EN214" s="363"/>
      <c r="EO214" s="363"/>
      <c r="EP214" s="363"/>
      <c r="EQ214" s="363"/>
      <c r="ER214" s="363"/>
      <c r="ES214" s="363"/>
      <c r="ET214" s="363"/>
      <c r="EU214" s="363"/>
      <c r="EV214" s="363"/>
      <c r="EW214" s="363"/>
      <c r="EX214" s="363"/>
      <c r="EY214" s="362"/>
      <c r="EZ214" s="362"/>
      <c r="FA214" s="363"/>
      <c r="FB214" s="363"/>
      <c r="FC214" s="363"/>
      <c r="FD214" s="363"/>
      <c r="FE214" s="362"/>
      <c r="FF214" s="362"/>
      <c r="FG214" s="362"/>
      <c r="FH214" s="362"/>
      <c r="FI214" s="362"/>
      <c r="FJ214" s="362"/>
      <c r="FK214" s="362"/>
      <c r="FL214" s="362"/>
      <c r="FM214" s="363"/>
      <c r="FN214" s="363"/>
      <c r="FO214" s="363"/>
      <c r="FP214" s="363"/>
      <c r="FQ214" s="363"/>
      <c r="FR214" s="363"/>
      <c r="FS214" s="363"/>
      <c r="FT214" s="363"/>
      <c r="FU214" s="363"/>
      <c r="FV214" s="363"/>
      <c r="FW214" s="363"/>
      <c r="FX214" s="363"/>
      <c r="FY214" s="363"/>
      <c r="FZ214" s="363"/>
      <c r="GA214" s="363"/>
      <c r="GB214" s="363"/>
      <c r="GC214" s="363"/>
      <c r="GD214" s="363"/>
      <c r="GE214" s="363"/>
      <c r="GF214" s="363"/>
      <c r="GG214" s="363"/>
      <c r="GH214" s="363"/>
      <c r="GI214" s="363"/>
      <c r="GJ214" s="363"/>
      <c r="GK214" s="363"/>
      <c r="GL214" s="363"/>
      <c r="GM214" s="363"/>
      <c r="GN214" s="363"/>
      <c r="GO214" s="363"/>
      <c r="GP214" s="363"/>
      <c r="GQ214" s="363"/>
      <c r="GR214" s="363"/>
      <c r="GS214" s="363"/>
      <c r="GT214" s="363"/>
      <c r="GU214" s="362"/>
      <c r="GV214" s="362"/>
      <c r="GW214" s="363"/>
      <c r="GX214" s="363"/>
      <c r="GY214" s="363"/>
      <c r="GZ214" s="363"/>
      <c r="HA214" s="363"/>
      <c r="HB214" s="362"/>
      <c r="HC214" s="362"/>
      <c r="HD214" s="362"/>
      <c r="HE214" s="362"/>
      <c r="HF214" s="362"/>
      <c r="HG214" s="362"/>
      <c r="HH214" s="362"/>
      <c r="HI214" s="362"/>
      <c r="HJ214" s="363"/>
      <c r="HK214" s="363"/>
      <c r="HL214" s="363"/>
      <c r="HM214" s="363"/>
      <c r="HN214" s="363"/>
      <c r="HO214" s="363"/>
      <c r="HP214" s="363"/>
      <c r="HQ214" s="363"/>
      <c r="HR214" s="363"/>
      <c r="HS214" s="363"/>
      <c r="HT214" s="363"/>
      <c r="HU214" s="363"/>
      <c r="HV214" s="363"/>
      <c r="HW214" s="363"/>
      <c r="HX214" s="363"/>
      <c r="HY214" s="363"/>
      <c r="HZ214" s="363"/>
      <c r="IA214" s="363"/>
      <c r="IB214" s="363"/>
      <c r="IC214" s="363"/>
      <c r="ID214" s="363"/>
      <c r="IE214" s="363"/>
      <c r="IF214" s="363"/>
      <c r="IG214" s="363"/>
      <c r="IH214" s="363"/>
      <c r="II214" s="363"/>
      <c r="IJ214" s="363"/>
      <c r="IK214" s="363"/>
      <c r="IL214" s="363"/>
      <c r="IM214" s="363"/>
      <c r="IN214" s="363"/>
      <c r="IO214" s="363"/>
      <c r="IP214" s="363"/>
      <c r="IQ214" s="363"/>
      <c r="IR214" s="362"/>
      <c r="IS214" s="362"/>
      <c r="IT214" s="363"/>
      <c r="IU214" s="363"/>
      <c r="IV214" s="363"/>
      <c r="IW214" s="363"/>
      <c r="IX214" s="362"/>
      <c r="IY214" s="362"/>
      <c r="IZ214" s="362"/>
      <c r="JA214" s="362"/>
      <c r="JB214" s="362"/>
      <c r="JC214" s="362"/>
      <c r="JD214" s="362"/>
      <c r="JE214" s="362"/>
      <c r="JF214" s="363"/>
      <c r="JG214" s="363"/>
      <c r="JH214" s="363"/>
      <c r="JI214" s="363"/>
      <c r="JJ214" s="363"/>
      <c r="JK214" s="363"/>
      <c r="JL214" s="363"/>
      <c r="JM214" s="363"/>
      <c r="JN214" s="363"/>
      <c r="JO214" s="363"/>
      <c r="JP214" s="363"/>
      <c r="JQ214" s="363"/>
      <c r="JR214" s="363"/>
      <c r="JS214" s="363"/>
      <c r="JT214" s="363"/>
      <c r="JU214" s="363"/>
      <c r="JV214" s="363"/>
      <c r="JW214" s="363"/>
      <c r="JX214" s="363"/>
      <c r="JY214" s="363"/>
      <c r="JZ214" s="363"/>
      <c r="KA214" s="363"/>
      <c r="KB214" s="363"/>
      <c r="KC214" s="363"/>
      <c r="KD214" s="363"/>
      <c r="KE214" s="363"/>
      <c r="KF214" s="363"/>
      <c r="KG214" s="363"/>
      <c r="KH214" s="363"/>
      <c r="KI214" s="363"/>
      <c r="KJ214" s="363"/>
      <c r="KK214" s="363"/>
      <c r="KL214" s="363"/>
      <c r="KM214" s="363"/>
      <c r="KN214" s="363"/>
      <c r="KO214" s="363"/>
      <c r="KP214" s="362"/>
      <c r="KQ214" s="362"/>
      <c r="KR214" s="363"/>
      <c r="KS214" s="404"/>
    </row>
    <row r="215" spans="1:305" ht="13.5" hidden="1" thickBot="1" x14ac:dyDescent="0.25">
      <c r="A215" s="159"/>
      <c r="B215" s="102"/>
      <c r="C215" s="102"/>
      <c r="D215" s="427"/>
      <c r="E215" s="427"/>
      <c r="F215" s="40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62"/>
      <c r="R215" s="362"/>
      <c r="S215" s="362"/>
      <c r="T215" s="362"/>
      <c r="U215" s="362"/>
      <c r="V215" s="362"/>
      <c r="W215" s="362"/>
      <c r="X215" s="362"/>
      <c r="Y215" s="362"/>
      <c r="Z215" s="362"/>
      <c r="AA215" s="362"/>
      <c r="AB215" s="362"/>
      <c r="AC215" s="362"/>
      <c r="AD215" s="362"/>
      <c r="AE215" s="362"/>
      <c r="AF215" s="362"/>
      <c r="AG215" s="362"/>
      <c r="AH215" s="362"/>
      <c r="AI215" s="362"/>
      <c r="AJ215" s="362"/>
      <c r="AK215" s="362"/>
      <c r="AL215" s="362"/>
      <c r="AM215" s="362"/>
      <c r="AN215" s="362"/>
      <c r="AO215" s="362"/>
      <c r="AP215" s="362"/>
      <c r="AQ215" s="362"/>
      <c r="AR215" s="362"/>
      <c r="AS215" s="362"/>
      <c r="AT215" s="362"/>
      <c r="AU215" s="362"/>
      <c r="AV215" s="362"/>
      <c r="AW215" s="362"/>
      <c r="AX215" s="362"/>
      <c r="AY215" s="362"/>
      <c r="AZ215" s="362"/>
      <c r="BA215" s="362"/>
      <c r="BB215" s="363"/>
      <c r="BC215" s="363"/>
      <c r="BD215" s="362"/>
      <c r="BE215" s="363"/>
      <c r="BF215" s="362"/>
      <c r="BG215" s="362"/>
      <c r="BH215" s="362"/>
      <c r="BI215" s="362"/>
      <c r="BJ215" s="362"/>
      <c r="BK215" s="362"/>
      <c r="BL215" s="362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363"/>
      <c r="DH215" s="363"/>
      <c r="DI215" s="362"/>
      <c r="DJ215" s="362"/>
      <c r="DK215" s="362"/>
      <c r="DL215" s="362"/>
      <c r="DM215" s="362"/>
      <c r="DN215" s="362"/>
      <c r="DO215" s="362"/>
      <c r="DP215" s="362"/>
      <c r="DQ215" s="363"/>
      <c r="DR215" s="363"/>
      <c r="DS215" s="363"/>
      <c r="DT215" s="363"/>
      <c r="DU215" s="363"/>
      <c r="DV215" s="363"/>
      <c r="DW215" s="363"/>
      <c r="DX215" s="363"/>
      <c r="DY215" s="363"/>
      <c r="DZ215" s="363"/>
      <c r="EA215" s="363"/>
      <c r="EB215" s="363"/>
      <c r="EC215" s="363"/>
      <c r="ED215" s="363"/>
      <c r="EE215" s="363"/>
      <c r="EF215" s="363"/>
      <c r="EG215" s="363"/>
      <c r="EH215" s="363"/>
      <c r="EI215" s="363"/>
      <c r="EJ215" s="363"/>
      <c r="EK215" s="363"/>
      <c r="EL215" s="363"/>
      <c r="EM215" s="363"/>
      <c r="EN215" s="363"/>
      <c r="EO215" s="363"/>
      <c r="EP215" s="363"/>
      <c r="EQ215" s="363"/>
      <c r="ER215" s="363"/>
      <c r="ES215" s="363"/>
      <c r="ET215" s="363"/>
      <c r="EU215" s="363"/>
      <c r="EV215" s="363"/>
      <c r="EW215" s="363"/>
      <c r="EX215" s="363"/>
      <c r="EY215" s="362"/>
      <c r="EZ215" s="362"/>
      <c r="FA215" s="363"/>
      <c r="FB215" s="363"/>
      <c r="FC215" s="363"/>
      <c r="FD215" s="363"/>
      <c r="FE215" s="362"/>
      <c r="FF215" s="362"/>
      <c r="FG215" s="362"/>
      <c r="FH215" s="362"/>
      <c r="FI215" s="362"/>
      <c r="FJ215" s="362"/>
      <c r="FK215" s="362"/>
      <c r="FL215" s="362"/>
      <c r="FM215" s="363"/>
      <c r="FN215" s="363"/>
      <c r="FO215" s="363"/>
      <c r="FP215" s="363"/>
      <c r="FQ215" s="363"/>
      <c r="FR215" s="363"/>
      <c r="FS215" s="363"/>
      <c r="FT215" s="363"/>
      <c r="FU215" s="363"/>
      <c r="FV215" s="363"/>
      <c r="FW215" s="363"/>
      <c r="FX215" s="363"/>
      <c r="FY215" s="363"/>
      <c r="FZ215" s="363"/>
      <c r="GA215" s="363"/>
      <c r="GB215" s="363"/>
      <c r="GC215" s="363"/>
      <c r="GD215" s="363"/>
      <c r="GE215" s="363"/>
      <c r="GF215" s="363"/>
      <c r="GG215" s="363"/>
      <c r="GH215" s="363"/>
      <c r="GI215" s="363"/>
      <c r="GJ215" s="363"/>
      <c r="GK215" s="363"/>
      <c r="GL215" s="363"/>
      <c r="GM215" s="363"/>
      <c r="GN215" s="363"/>
      <c r="GO215" s="363"/>
      <c r="GP215" s="363"/>
      <c r="GQ215" s="363"/>
      <c r="GR215" s="363"/>
      <c r="GS215" s="363"/>
      <c r="GT215" s="363"/>
      <c r="GU215" s="362"/>
      <c r="GV215" s="362"/>
      <c r="GW215" s="363"/>
      <c r="GX215" s="363"/>
      <c r="GY215" s="363"/>
      <c r="GZ215" s="363"/>
      <c r="HA215" s="363"/>
      <c r="HB215" s="362"/>
      <c r="HC215" s="362"/>
      <c r="HD215" s="362"/>
      <c r="HE215" s="362"/>
      <c r="HF215" s="362"/>
      <c r="HG215" s="362"/>
      <c r="HH215" s="362"/>
      <c r="HI215" s="362"/>
      <c r="HJ215" s="363"/>
      <c r="HK215" s="363"/>
      <c r="HL215" s="363"/>
      <c r="HM215" s="363"/>
      <c r="HN215" s="363"/>
      <c r="HO215" s="363"/>
      <c r="HP215" s="363"/>
      <c r="HQ215" s="363"/>
      <c r="HR215" s="363"/>
      <c r="HS215" s="363"/>
      <c r="HT215" s="363"/>
      <c r="HU215" s="363"/>
      <c r="HV215" s="363"/>
      <c r="HW215" s="363"/>
      <c r="HX215" s="363"/>
      <c r="HY215" s="363"/>
      <c r="HZ215" s="363"/>
      <c r="IA215" s="363"/>
      <c r="IB215" s="363"/>
      <c r="IC215" s="363"/>
      <c r="ID215" s="363"/>
      <c r="IE215" s="363"/>
      <c r="IF215" s="363"/>
      <c r="IG215" s="363"/>
      <c r="IH215" s="363"/>
      <c r="II215" s="363"/>
      <c r="IJ215" s="363"/>
      <c r="IK215" s="363"/>
      <c r="IL215" s="363"/>
      <c r="IM215" s="363"/>
      <c r="IN215" s="363"/>
      <c r="IO215" s="363"/>
      <c r="IP215" s="363"/>
      <c r="IQ215" s="363"/>
      <c r="IR215" s="362"/>
      <c r="IS215" s="362"/>
      <c r="IT215" s="363"/>
      <c r="IU215" s="363"/>
      <c r="IV215" s="363"/>
      <c r="IW215" s="363"/>
      <c r="IX215" s="362"/>
      <c r="IY215" s="362"/>
      <c r="IZ215" s="362"/>
      <c r="JA215" s="362"/>
      <c r="JB215" s="362"/>
      <c r="JC215" s="362"/>
      <c r="JD215" s="362"/>
      <c r="JE215" s="362"/>
      <c r="JF215" s="363"/>
      <c r="JG215" s="363"/>
      <c r="JH215" s="363"/>
      <c r="JI215" s="363"/>
      <c r="JJ215" s="363"/>
      <c r="JK215" s="363"/>
      <c r="JL215" s="363"/>
      <c r="JM215" s="363"/>
      <c r="JN215" s="363"/>
      <c r="JO215" s="363"/>
      <c r="JP215" s="363"/>
      <c r="JQ215" s="363"/>
      <c r="JR215" s="363"/>
      <c r="JS215" s="363"/>
      <c r="JT215" s="363"/>
      <c r="JU215" s="363"/>
      <c r="JV215" s="363"/>
      <c r="JW215" s="363"/>
      <c r="JX215" s="363"/>
      <c r="JY215" s="363"/>
      <c r="JZ215" s="363"/>
      <c r="KA215" s="363"/>
      <c r="KB215" s="363"/>
      <c r="KC215" s="363"/>
      <c r="KD215" s="363"/>
      <c r="KE215" s="363"/>
      <c r="KF215" s="363"/>
      <c r="KG215" s="363"/>
      <c r="KH215" s="363"/>
      <c r="KI215" s="363"/>
      <c r="KJ215" s="363"/>
      <c r="KK215" s="363"/>
      <c r="KL215" s="363"/>
      <c r="KM215" s="363"/>
      <c r="KN215" s="363"/>
      <c r="KO215" s="363"/>
      <c r="KP215" s="362"/>
      <c r="KQ215" s="362"/>
      <c r="KR215" s="363"/>
      <c r="KS215" s="404"/>
    </row>
    <row r="216" spans="1:305" ht="13.5" hidden="1" thickBot="1" x14ac:dyDescent="0.25">
      <c r="A216" s="165"/>
      <c r="B216" s="102"/>
      <c r="C216" s="102"/>
      <c r="D216" s="427"/>
      <c r="E216" s="427"/>
      <c r="F216" s="402"/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62"/>
      <c r="R216" s="362"/>
      <c r="S216" s="362"/>
      <c r="T216" s="362"/>
      <c r="U216" s="362"/>
      <c r="V216" s="362"/>
      <c r="W216" s="362"/>
      <c r="X216" s="362"/>
      <c r="Y216" s="362"/>
      <c r="Z216" s="362"/>
      <c r="AA216" s="362"/>
      <c r="AB216" s="362"/>
      <c r="AC216" s="362"/>
      <c r="AD216" s="362"/>
      <c r="AE216" s="362"/>
      <c r="AF216" s="362"/>
      <c r="AG216" s="362"/>
      <c r="AH216" s="362"/>
      <c r="AI216" s="362"/>
      <c r="AJ216" s="362"/>
      <c r="AK216" s="362"/>
      <c r="AL216" s="362"/>
      <c r="AM216" s="362"/>
      <c r="AN216" s="362"/>
      <c r="AO216" s="362"/>
      <c r="AP216" s="362"/>
      <c r="AQ216" s="362"/>
      <c r="AR216" s="362"/>
      <c r="AS216" s="362"/>
      <c r="AT216" s="362"/>
      <c r="AU216" s="362"/>
      <c r="AV216" s="362"/>
      <c r="AW216" s="362"/>
      <c r="AX216" s="362"/>
      <c r="AY216" s="362"/>
      <c r="AZ216" s="362"/>
      <c r="BA216" s="362"/>
      <c r="BB216" s="363"/>
      <c r="BC216" s="363"/>
      <c r="BD216" s="362"/>
      <c r="BE216" s="363"/>
      <c r="BF216" s="362"/>
      <c r="BG216" s="362"/>
      <c r="BH216" s="362"/>
      <c r="BI216" s="362"/>
      <c r="BJ216" s="362"/>
      <c r="BK216" s="362"/>
      <c r="BL216" s="362"/>
      <c r="BM216" s="236"/>
      <c r="BN216" s="236"/>
      <c r="BO216" s="236"/>
      <c r="BP216" s="236"/>
      <c r="BQ216" s="236"/>
      <c r="BR216" s="236"/>
      <c r="BS216" s="236"/>
      <c r="BT216" s="236"/>
      <c r="BU216" s="236"/>
      <c r="BV216" s="236"/>
      <c r="BW216" s="236"/>
      <c r="BX216" s="236"/>
      <c r="BY216" s="236"/>
      <c r="BZ216" s="236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  <c r="CM216" s="236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6"/>
      <c r="CY216" s="236"/>
      <c r="CZ216" s="236"/>
      <c r="DA216" s="236"/>
      <c r="DB216" s="236"/>
      <c r="DC216" s="236"/>
      <c r="DD216" s="236"/>
      <c r="DE216" s="236"/>
      <c r="DF216" s="236"/>
      <c r="DG216" s="363"/>
      <c r="DH216" s="363"/>
      <c r="DI216" s="362"/>
      <c r="DJ216" s="362"/>
      <c r="DK216" s="362"/>
      <c r="DL216" s="362"/>
      <c r="DM216" s="362"/>
      <c r="DN216" s="362"/>
      <c r="DO216" s="362"/>
      <c r="DP216" s="362"/>
      <c r="DQ216" s="363"/>
      <c r="DR216" s="363"/>
      <c r="DS216" s="363"/>
      <c r="DT216" s="363"/>
      <c r="DU216" s="363"/>
      <c r="DV216" s="363"/>
      <c r="DW216" s="363"/>
      <c r="DX216" s="363"/>
      <c r="DY216" s="363"/>
      <c r="DZ216" s="363"/>
      <c r="EA216" s="363"/>
      <c r="EB216" s="363"/>
      <c r="EC216" s="363"/>
      <c r="ED216" s="363"/>
      <c r="EE216" s="363"/>
      <c r="EF216" s="363"/>
      <c r="EG216" s="363"/>
      <c r="EH216" s="363"/>
      <c r="EI216" s="363"/>
      <c r="EJ216" s="363"/>
      <c r="EK216" s="363"/>
      <c r="EL216" s="363"/>
      <c r="EM216" s="363"/>
      <c r="EN216" s="363"/>
      <c r="EO216" s="363"/>
      <c r="EP216" s="363"/>
      <c r="EQ216" s="363"/>
      <c r="ER216" s="363"/>
      <c r="ES216" s="363"/>
      <c r="ET216" s="363"/>
      <c r="EU216" s="363"/>
      <c r="EV216" s="363"/>
      <c r="EW216" s="363"/>
      <c r="EX216" s="363"/>
      <c r="EY216" s="362"/>
      <c r="EZ216" s="362"/>
      <c r="FA216" s="363"/>
      <c r="FB216" s="363"/>
      <c r="FC216" s="363"/>
      <c r="FD216" s="363"/>
      <c r="FE216" s="362"/>
      <c r="FF216" s="362"/>
      <c r="FG216" s="362"/>
      <c r="FH216" s="362"/>
      <c r="FI216" s="362"/>
      <c r="FJ216" s="362"/>
      <c r="FK216" s="362"/>
      <c r="FL216" s="362"/>
      <c r="FM216" s="363"/>
      <c r="FN216" s="363"/>
      <c r="FO216" s="363"/>
      <c r="FP216" s="363"/>
      <c r="FQ216" s="363"/>
      <c r="FR216" s="363"/>
      <c r="FS216" s="363"/>
      <c r="FT216" s="363"/>
      <c r="FU216" s="363"/>
      <c r="FV216" s="363"/>
      <c r="FW216" s="363"/>
      <c r="FX216" s="363"/>
      <c r="FY216" s="363"/>
      <c r="FZ216" s="363"/>
      <c r="GA216" s="363"/>
      <c r="GB216" s="363"/>
      <c r="GC216" s="363"/>
      <c r="GD216" s="363"/>
      <c r="GE216" s="363"/>
      <c r="GF216" s="363"/>
      <c r="GG216" s="363"/>
      <c r="GH216" s="363"/>
      <c r="GI216" s="363"/>
      <c r="GJ216" s="363"/>
      <c r="GK216" s="363"/>
      <c r="GL216" s="363"/>
      <c r="GM216" s="363"/>
      <c r="GN216" s="363"/>
      <c r="GO216" s="363"/>
      <c r="GP216" s="363"/>
      <c r="GQ216" s="363"/>
      <c r="GR216" s="363"/>
      <c r="GS216" s="363"/>
      <c r="GT216" s="363"/>
      <c r="GU216" s="362"/>
      <c r="GV216" s="362"/>
      <c r="GW216" s="363"/>
      <c r="GX216" s="363"/>
      <c r="GY216" s="363"/>
      <c r="GZ216" s="363"/>
      <c r="HA216" s="363"/>
      <c r="HB216" s="362"/>
      <c r="HC216" s="362"/>
      <c r="HD216" s="362"/>
      <c r="HE216" s="362"/>
      <c r="HF216" s="362"/>
      <c r="HG216" s="362"/>
      <c r="HH216" s="362"/>
      <c r="HI216" s="362"/>
      <c r="HJ216" s="363"/>
      <c r="HK216" s="363"/>
      <c r="HL216" s="363"/>
      <c r="HM216" s="363"/>
      <c r="HN216" s="363"/>
      <c r="HO216" s="363"/>
      <c r="HP216" s="363"/>
      <c r="HQ216" s="363"/>
      <c r="HR216" s="363"/>
      <c r="HS216" s="363"/>
      <c r="HT216" s="363"/>
      <c r="HU216" s="363"/>
      <c r="HV216" s="363"/>
      <c r="HW216" s="363"/>
      <c r="HX216" s="363"/>
      <c r="HY216" s="363"/>
      <c r="HZ216" s="363"/>
      <c r="IA216" s="363"/>
      <c r="IB216" s="363"/>
      <c r="IC216" s="363"/>
      <c r="ID216" s="363"/>
      <c r="IE216" s="363"/>
      <c r="IF216" s="363"/>
      <c r="IG216" s="363"/>
      <c r="IH216" s="363"/>
      <c r="II216" s="363"/>
      <c r="IJ216" s="363"/>
      <c r="IK216" s="363"/>
      <c r="IL216" s="363"/>
      <c r="IM216" s="363"/>
      <c r="IN216" s="363"/>
      <c r="IO216" s="363"/>
      <c r="IP216" s="363"/>
      <c r="IQ216" s="363"/>
      <c r="IR216" s="362"/>
      <c r="IS216" s="362"/>
      <c r="IT216" s="363"/>
      <c r="IU216" s="363"/>
      <c r="IV216" s="363"/>
      <c r="IW216" s="363"/>
      <c r="IX216" s="362"/>
      <c r="IY216" s="362"/>
      <c r="IZ216" s="362"/>
      <c r="JA216" s="362"/>
      <c r="JB216" s="362"/>
      <c r="JC216" s="362"/>
      <c r="JD216" s="362"/>
      <c r="JE216" s="362"/>
      <c r="JF216" s="363"/>
      <c r="JG216" s="363"/>
      <c r="JH216" s="363"/>
      <c r="JI216" s="363"/>
      <c r="JJ216" s="363"/>
      <c r="JK216" s="363"/>
      <c r="JL216" s="363"/>
      <c r="JM216" s="363"/>
      <c r="JN216" s="363"/>
      <c r="JO216" s="363"/>
      <c r="JP216" s="363"/>
      <c r="JQ216" s="363"/>
      <c r="JR216" s="363"/>
      <c r="JS216" s="363"/>
      <c r="JT216" s="363"/>
      <c r="JU216" s="363"/>
      <c r="JV216" s="363"/>
      <c r="JW216" s="363"/>
      <c r="JX216" s="363"/>
      <c r="JY216" s="363"/>
      <c r="JZ216" s="363"/>
      <c r="KA216" s="363"/>
      <c r="KB216" s="363"/>
      <c r="KC216" s="363"/>
      <c r="KD216" s="363"/>
      <c r="KE216" s="363"/>
      <c r="KF216" s="363"/>
      <c r="KG216" s="363"/>
      <c r="KH216" s="363"/>
      <c r="KI216" s="363"/>
      <c r="KJ216" s="363"/>
      <c r="KK216" s="363"/>
      <c r="KL216" s="363"/>
      <c r="KM216" s="363"/>
      <c r="KN216" s="363"/>
      <c r="KO216" s="363"/>
      <c r="KP216" s="362"/>
      <c r="KQ216" s="362"/>
      <c r="KR216" s="363"/>
      <c r="KS216" s="404"/>
    </row>
    <row r="217" spans="1:305" ht="13.5" hidden="1" thickBot="1" x14ac:dyDescent="0.25">
      <c r="A217" s="159"/>
      <c r="B217" s="102"/>
      <c r="C217" s="102"/>
      <c r="D217" s="427"/>
      <c r="E217" s="427"/>
      <c r="F217" s="402"/>
      <c r="G217" s="362"/>
      <c r="H217" s="362"/>
      <c r="I217" s="362"/>
      <c r="J217" s="362"/>
      <c r="K217" s="362"/>
      <c r="L217" s="362"/>
      <c r="M217" s="362"/>
      <c r="N217" s="362"/>
      <c r="O217" s="362"/>
      <c r="P217" s="362"/>
      <c r="Q217" s="362"/>
      <c r="R217" s="362"/>
      <c r="S217" s="362"/>
      <c r="T217" s="362"/>
      <c r="U217" s="362"/>
      <c r="V217" s="362"/>
      <c r="W217" s="362"/>
      <c r="X217" s="362"/>
      <c r="Y217" s="362"/>
      <c r="Z217" s="362"/>
      <c r="AA217" s="362"/>
      <c r="AB217" s="362"/>
      <c r="AC217" s="362"/>
      <c r="AD217" s="362"/>
      <c r="AE217" s="362"/>
      <c r="AF217" s="362"/>
      <c r="AG217" s="362"/>
      <c r="AH217" s="362"/>
      <c r="AI217" s="362"/>
      <c r="AJ217" s="362"/>
      <c r="AK217" s="362"/>
      <c r="AL217" s="362"/>
      <c r="AM217" s="362"/>
      <c r="AN217" s="362"/>
      <c r="AO217" s="362"/>
      <c r="AP217" s="362"/>
      <c r="AQ217" s="362"/>
      <c r="AR217" s="362"/>
      <c r="AS217" s="362"/>
      <c r="AT217" s="362"/>
      <c r="AU217" s="362"/>
      <c r="AV217" s="362"/>
      <c r="AW217" s="362"/>
      <c r="AX217" s="362"/>
      <c r="AY217" s="362"/>
      <c r="AZ217" s="362"/>
      <c r="BA217" s="362"/>
      <c r="BB217" s="363"/>
      <c r="BC217" s="363"/>
      <c r="BD217" s="362"/>
      <c r="BE217" s="363"/>
      <c r="BF217" s="362"/>
      <c r="BG217" s="362"/>
      <c r="BH217" s="362"/>
      <c r="BI217" s="362"/>
      <c r="BJ217" s="362"/>
      <c r="BK217" s="362"/>
      <c r="BL217" s="362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363"/>
      <c r="DH217" s="363"/>
      <c r="DI217" s="362"/>
      <c r="DJ217" s="362"/>
      <c r="DK217" s="362"/>
      <c r="DL217" s="362"/>
      <c r="DM217" s="362"/>
      <c r="DN217" s="362"/>
      <c r="DO217" s="362"/>
      <c r="DP217" s="362"/>
      <c r="DQ217" s="363"/>
      <c r="DR217" s="363"/>
      <c r="DS217" s="363"/>
      <c r="DT217" s="363"/>
      <c r="DU217" s="363"/>
      <c r="DV217" s="363"/>
      <c r="DW217" s="363"/>
      <c r="DX217" s="363"/>
      <c r="DY217" s="363"/>
      <c r="DZ217" s="363"/>
      <c r="EA217" s="363"/>
      <c r="EB217" s="363"/>
      <c r="EC217" s="363"/>
      <c r="ED217" s="363"/>
      <c r="EE217" s="363"/>
      <c r="EF217" s="363"/>
      <c r="EG217" s="363"/>
      <c r="EH217" s="363"/>
      <c r="EI217" s="363"/>
      <c r="EJ217" s="363"/>
      <c r="EK217" s="363"/>
      <c r="EL217" s="363"/>
      <c r="EM217" s="363"/>
      <c r="EN217" s="363"/>
      <c r="EO217" s="363"/>
      <c r="EP217" s="363"/>
      <c r="EQ217" s="363"/>
      <c r="ER217" s="363"/>
      <c r="ES217" s="363"/>
      <c r="ET217" s="363"/>
      <c r="EU217" s="363"/>
      <c r="EV217" s="363"/>
      <c r="EW217" s="363"/>
      <c r="EX217" s="363"/>
      <c r="EY217" s="362"/>
      <c r="EZ217" s="362"/>
      <c r="FA217" s="363"/>
      <c r="FB217" s="363"/>
      <c r="FC217" s="363"/>
      <c r="FD217" s="363"/>
      <c r="FE217" s="362"/>
      <c r="FF217" s="362"/>
      <c r="FG217" s="362"/>
      <c r="FH217" s="362"/>
      <c r="FI217" s="362"/>
      <c r="FJ217" s="362"/>
      <c r="FK217" s="362"/>
      <c r="FL217" s="362"/>
      <c r="FM217" s="363"/>
      <c r="FN217" s="363"/>
      <c r="FO217" s="363"/>
      <c r="FP217" s="363"/>
      <c r="FQ217" s="363"/>
      <c r="FR217" s="363"/>
      <c r="FS217" s="363"/>
      <c r="FT217" s="363"/>
      <c r="FU217" s="363"/>
      <c r="FV217" s="363"/>
      <c r="FW217" s="363"/>
      <c r="FX217" s="363"/>
      <c r="FY217" s="363"/>
      <c r="FZ217" s="363"/>
      <c r="GA217" s="363"/>
      <c r="GB217" s="363"/>
      <c r="GC217" s="363"/>
      <c r="GD217" s="363"/>
      <c r="GE217" s="363"/>
      <c r="GF217" s="363"/>
      <c r="GG217" s="363"/>
      <c r="GH217" s="363"/>
      <c r="GI217" s="363"/>
      <c r="GJ217" s="363"/>
      <c r="GK217" s="363"/>
      <c r="GL217" s="363"/>
      <c r="GM217" s="363"/>
      <c r="GN217" s="363"/>
      <c r="GO217" s="363"/>
      <c r="GP217" s="363"/>
      <c r="GQ217" s="363"/>
      <c r="GR217" s="363"/>
      <c r="GS217" s="363"/>
      <c r="GT217" s="363"/>
      <c r="GU217" s="362"/>
      <c r="GV217" s="362"/>
      <c r="GW217" s="363"/>
      <c r="GX217" s="363"/>
      <c r="GY217" s="363"/>
      <c r="GZ217" s="363"/>
      <c r="HA217" s="363"/>
      <c r="HB217" s="362"/>
      <c r="HC217" s="362"/>
      <c r="HD217" s="362"/>
      <c r="HE217" s="362"/>
      <c r="HF217" s="362"/>
      <c r="HG217" s="362"/>
      <c r="HH217" s="362"/>
      <c r="HI217" s="362"/>
      <c r="HJ217" s="363"/>
      <c r="HK217" s="363"/>
      <c r="HL217" s="363"/>
      <c r="HM217" s="363"/>
      <c r="HN217" s="363"/>
      <c r="HO217" s="363"/>
      <c r="HP217" s="363"/>
      <c r="HQ217" s="363"/>
      <c r="HR217" s="363"/>
      <c r="HS217" s="363"/>
      <c r="HT217" s="363"/>
      <c r="HU217" s="363"/>
      <c r="HV217" s="363"/>
      <c r="HW217" s="363"/>
      <c r="HX217" s="363"/>
      <c r="HY217" s="363"/>
      <c r="HZ217" s="363"/>
      <c r="IA217" s="363"/>
      <c r="IB217" s="363"/>
      <c r="IC217" s="363"/>
      <c r="ID217" s="363"/>
      <c r="IE217" s="363"/>
      <c r="IF217" s="363"/>
      <c r="IG217" s="363"/>
      <c r="IH217" s="363"/>
      <c r="II217" s="363"/>
      <c r="IJ217" s="363"/>
      <c r="IK217" s="363"/>
      <c r="IL217" s="363"/>
      <c r="IM217" s="363"/>
      <c r="IN217" s="363"/>
      <c r="IO217" s="363"/>
      <c r="IP217" s="363"/>
      <c r="IQ217" s="363"/>
      <c r="IR217" s="362"/>
      <c r="IS217" s="362"/>
      <c r="IT217" s="363"/>
      <c r="IU217" s="363"/>
      <c r="IV217" s="363"/>
      <c r="IW217" s="363"/>
      <c r="IX217" s="362"/>
      <c r="IY217" s="362"/>
      <c r="IZ217" s="362"/>
      <c r="JA217" s="362"/>
      <c r="JB217" s="362"/>
      <c r="JC217" s="362"/>
      <c r="JD217" s="362"/>
      <c r="JE217" s="362"/>
      <c r="JF217" s="363"/>
      <c r="JG217" s="363"/>
      <c r="JH217" s="363"/>
      <c r="JI217" s="363"/>
      <c r="JJ217" s="363"/>
      <c r="JK217" s="363"/>
      <c r="JL217" s="363"/>
      <c r="JM217" s="363"/>
      <c r="JN217" s="363"/>
      <c r="JO217" s="363"/>
      <c r="JP217" s="363"/>
      <c r="JQ217" s="363"/>
      <c r="JR217" s="363"/>
      <c r="JS217" s="363"/>
      <c r="JT217" s="363"/>
      <c r="JU217" s="363"/>
      <c r="JV217" s="363"/>
      <c r="JW217" s="363"/>
      <c r="JX217" s="363"/>
      <c r="JY217" s="363"/>
      <c r="JZ217" s="363"/>
      <c r="KA217" s="363"/>
      <c r="KB217" s="363"/>
      <c r="KC217" s="363"/>
      <c r="KD217" s="363"/>
      <c r="KE217" s="363"/>
      <c r="KF217" s="363"/>
      <c r="KG217" s="363"/>
      <c r="KH217" s="363"/>
      <c r="KI217" s="363"/>
      <c r="KJ217" s="363"/>
      <c r="KK217" s="363"/>
      <c r="KL217" s="363"/>
      <c r="KM217" s="363"/>
      <c r="KN217" s="363"/>
      <c r="KO217" s="363"/>
      <c r="KP217" s="362"/>
      <c r="KQ217" s="362"/>
      <c r="KR217" s="363"/>
      <c r="KS217" s="404"/>
    </row>
    <row r="218" spans="1:305" ht="13.5" hidden="1" thickBot="1" x14ac:dyDescent="0.25">
      <c r="A218" s="159"/>
      <c r="B218" s="102"/>
      <c r="C218" s="102"/>
      <c r="D218" s="427"/>
      <c r="E218" s="427"/>
      <c r="F218" s="402"/>
      <c r="G218" s="362"/>
      <c r="H218" s="362"/>
      <c r="I218" s="362"/>
      <c r="J218" s="362"/>
      <c r="K218" s="362"/>
      <c r="L218" s="362"/>
      <c r="M218" s="362"/>
      <c r="N218" s="362"/>
      <c r="O218" s="362"/>
      <c r="P218" s="362"/>
      <c r="Q218" s="362"/>
      <c r="R218" s="362"/>
      <c r="S218" s="362"/>
      <c r="T218" s="362"/>
      <c r="U218" s="362"/>
      <c r="V218" s="362"/>
      <c r="W218" s="362"/>
      <c r="X218" s="362"/>
      <c r="Y218" s="362"/>
      <c r="Z218" s="362"/>
      <c r="AA218" s="362"/>
      <c r="AB218" s="362"/>
      <c r="AC218" s="362"/>
      <c r="AD218" s="362"/>
      <c r="AE218" s="362"/>
      <c r="AF218" s="362"/>
      <c r="AG218" s="362"/>
      <c r="AH218" s="362"/>
      <c r="AI218" s="362"/>
      <c r="AJ218" s="362"/>
      <c r="AK218" s="362"/>
      <c r="AL218" s="362"/>
      <c r="AM218" s="362"/>
      <c r="AN218" s="362"/>
      <c r="AO218" s="362"/>
      <c r="AP218" s="362"/>
      <c r="AQ218" s="362"/>
      <c r="AR218" s="362"/>
      <c r="AS218" s="362"/>
      <c r="AT218" s="362"/>
      <c r="AU218" s="362"/>
      <c r="AV218" s="362"/>
      <c r="AW218" s="362"/>
      <c r="AX218" s="362"/>
      <c r="AY218" s="362"/>
      <c r="AZ218" s="362"/>
      <c r="BA218" s="362"/>
      <c r="BB218" s="363"/>
      <c r="BC218" s="363"/>
      <c r="BD218" s="362"/>
      <c r="BE218" s="363"/>
      <c r="BF218" s="362"/>
      <c r="BG218" s="362"/>
      <c r="BH218" s="362"/>
      <c r="BI218" s="362"/>
      <c r="BJ218" s="362"/>
      <c r="BK218" s="362"/>
      <c r="BL218" s="362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363"/>
      <c r="DH218" s="363"/>
      <c r="DI218" s="362"/>
      <c r="DJ218" s="362"/>
      <c r="DK218" s="362"/>
      <c r="DL218" s="362"/>
      <c r="DM218" s="362"/>
      <c r="DN218" s="362"/>
      <c r="DO218" s="362"/>
      <c r="DP218" s="362"/>
      <c r="DQ218" s="363"/>
      <c r="DR218" s="363"/>
      <c r="DS218" s="363"/>
      <c r="DT218" s="363"/>
      <c r="DU218" s="363"/>
      <c r="DV218" s="363"/>
      <c r="DW218" s="363"/>
      <c r="DX218" s="363"/>
      <c r="DY218" s="363"/>
      <c r="DZ218" s="363"/>
      <c r="EA218" s="363"/>
      <c r="EB218" s="363"/>
      <c r="EC218" s="363"/>
      <c r="ED218" s="363"/>
      <c r="EE218" s="363"/>
      <c r="EF218" s="363"/>
      <c r="EG218" s="363"/>
      <c r="EH218" s="363"/>
      <c r="EI218" s="363"/>
      <c r="EJ218" s="363"/>
      <c r="EK218" s="363"/>
      <c r="EL218" s="363"/>
      <c r="EM218" s="363"/>
      <c r="EN218" s="363"/>
      <c r="EO218" s="363"/>
      <c r="EP218" s="363"/>
      <c r="EQ218" s="363"/>
      <c r="ER218" s="363"/>
      <c r="ES218" s="363"/>
      <c r="ET218" s="363"/>
      <c r="EU218" s="363"/>
      <c r="EV218" s="363"/>
      <c r="EW218" s="363"/>
      <c r="EX218" s="363"/>
      <c r="EY218" s="362"/>
      <c r="EZ218" s="362"/>
      <c r="FA218" s="363"/>
      <c r="FB218" s="363"/>
      <c r="FC218" s="363"/>
      <c r="FD218" s="363"/>
      <c r="FE218" s="362"/>
      <c r="FF218" s="362"/>
      <c r="FG218" s="362"/>
      <c r="FH218" s="362"/>
      <c r="FI218" s="362"/>
      <c r="FJ218" s="362"/>
      <c r="FK218" s="362"/>
      <c r="FL218" s="362"/>
      <c r="FM218" s="363"/>
      <c r="FN218" s="363"/>
      <c r="FO218" s="363"/>
      <c r="FP218" s="363"/>
      <c r="FQ218" s="363"/>
      <c r="FR218" s="363"/>
      <c r="FS218" s="363"/>
      <c r="FT218" s="363"/>
      <c r="FU218" s="363"/>
      <c r="FV218" s="363"/>
      <c r="FW218" s="363"/>
      <c r="FX218" s="363"/>
      <c r="FY218" s="363"/>
      <c r="FZ218" s="363"/>
      <c r="GA218" s="363"/>
      <c r="GB218" s="363"/>
      <c r="GC218" s="363"/>
      <c r="GD218" s="363"/>
      <c r="GE218" s="363"/>
      <c r="GF218" s="363"/>
      <c r="GG218" s="363"/>
      <c r="GH218" s="363"/>
      <c r="GI218" s="363"/>
      <c r="GJ218" s="363"/>
      <c r="GK218" s="363"/>
      <c r="GL218" s="363"/>
      <c r="GM218" s="363"/>
      <c r="GN218" s="363"/>
      <c r="GO218" s="363"/>
      <c r="GP218" s="363"/>
      <c r="GQ218" s="363"/>
      <c r="GR218" s="363"/>
      <c r="GS218" s="363"/>
      <c r="GT218" s="363"/>
      <c r="GU218" s="362"/>
      <c r="GV218" s="362"/>
      <c r="GW218" s="363"/>
      <c r="GX218" s="363"/>
      <c r="GY218" s="363"/>
      <c r="GZ218" s="363"/>
      <c r="HA218" s="363"/>
      <c r="HB218" s="362"/>
      <c r="HC218" s="362"/>
      <c r="HD218" s="362"/>
      <c r="HE218" s="362"/>
      <c r="HF218" s="362"/>
      <c r="HG218" s="362"/>
      <c r="HH218" s="362"/>
      <c r="HI218" s="362"/>
      <c r="HJ218" s="363"/>
      <c r="HK218" s="363"/>
      <c r="HL218" s="363"/>
      <c r="HM218" s="363"/>
      <c r="HN218" s="363"/>
      <c r="HO218" s="363"/>
      <c r="HP218" s="363"/>
      <c r="HQ218" s="363"/>
      <c r="HR218" s="363"/>
      <c r="HS218" s="363"/>
      <c r="HT218" s="363"/>
      <c r="HU218" s="363"/>
      <c r="HV218" s="363"/>
      <c r="HW218" s="363"/>
      <c r="HX218" s="363"/>
      <c r="HY218" s="363"/>
      <c r="HZ218" s="363"/>
      <c r="IA218" s="363"/>
      <c r="IB218" s="363"/>
      <c r="IC218" s="363"/>
      <c r="ID218" s="363"/>
      <c r="IE218" s="363"/>
      <c r="IF218" s="363"/>
      <c r="IG218" s="363"/>
      <c r="IH218" s="363"/>
      <c r="II218" s="363"/>
      <c r="IJ218" s="363"/>
      <c r="IK218" s="363"/>
      <c r="IL218" s="363"/>
      <c r="IM218" s="363"/>
      <c r="IN218" s="363"/>
      <c r="IO218" s="363"/>
      <c r="IP218" s="363"/>
      <c r="IQ218" s="363"/>
      <c r="IR218" s="362"/>
      <c r="IS218" s="362"/>
      <c r="IT218" s="363"/>
      <c r="IU218" s="363"/>
      <c r="IV218" s="363"/>
      <c r="IW218" s="363"/>
      <c r="IX218" s="362"/>
      <c r="IY218" s="362"/>
      <c r="IZ218" s="362"/>
      <c r="JA218" s="362"/>
      <c r="JB218" s="362"/>
      <c r="JC218" s="362"/>
      <c r="JD218" s="362"/>
      <c r="JE218" s="362"/>
      <c r="JF218" s="363"/>
      <c r="JG218" s="363"/>
      <c r="JH218" s="363"/>
      <c r="JI218" s="363"/>
      <c r="JJ218" s="363"/>
      <c r="JK218" s="363"/>
      <c r="JL218" s="363"/>
      <c r="JM218" s="363"/>
      <c r="JN218" s="363"/>
      <c r="JO218" s="363"/>
      <c r="JP218" s="363"/>
      <c r="JQ218" s="363"/>
      <c r="JR218" s="363"/>
      <c r="JS218" s="363"/>
      <c r="JT218" s="363"/>
      <c r="JU218" s="363"/>
      <c r="JV218" s="363"/>
      <c r="JW218" s="363"/>
      <c r="JX218" s="363"/>
      <c r="JY218" s="363"/>
      <c r="JZ218" s="363"/>
      <c r="KA218" s="363"/>
      <c r="KB218" s="363"/>
      <c r="KC218" s="363"/>
      <c r="KD218" s="363"/>
      <c r="KE218" s="363"/>
      <c r="KF218" s="363"/>
      <c r="KG218" s="363"/>
      <c r="KH218" s="363"/>
      <c r="KI218" s="363"/>
      <c r="KJ218" s="363"/>
      <c r="KK218" s="363"/>
      <c r="KL218" s="363"/>
      <c r="KM218" s="363"/>
      <c r="KN218" s="363"/>
      <c r="KO218" s="363"/>
      <c r="KP218" s="362"/>
      <c r="KQ218" s="362"/>
      <c r="KR218" s="363"/>
      <c r="KS218" s="404"/>
    </row>
    <row r="219" spans="1:305" ht="13.5" hidden="1" thickBot="1" x14ac:dyDescent="0.25">
      <c r="A219" s="159"/>
      <c r="B219" s="102"/>
      <c r="C219" s="102"/>
      <c r="D219" s="427"/>
      <c r="E219" s="427"/>
      <c r="F219" s="402"/>
      <c r="G219" s="362"/>
      <c r="H219" s="362"/>
      <c r="I219" s="362"/>
      <c r="J219" s="362"/>
      <c r="K219" s="362"/>
      <c r="L219" s="362"/>
      <c r="M219" s="362"/>
      <c r="N219" s="362"/>
      <c r="O219" s="362"/>
      <c r="P219" s="362"/>
      <c r="Q219" s="362"/>
      <c r="R219" s="362"/>
      <c r="S219" s="362"/>
      <c r="T219" s="362"/>
      <c r="U219" s="362"/>
      <c r="V219" s="362"/>
      <c r="W219" s="362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2"/>
      <c r="AH219" s="362"/>
      <c r="AI219" s="362"/>
      <c r="AJ219" s="362"/>
      <c r="AK219" s="362"/>
      <c r="AL219" s="362"/>
      <c r="AM219" s="362"/>
      <c r="AN219" s="362"/>
      <c r="AO219" s="362"/>
      <c r="AP219" s="362"/>
      <c r="AQ219" s="362"/>
      <c r="AR219" s="362"/>
      <c r="AS219" s="362"/>
      <c r="AT219" s="362"/>
      <c r="AU219" s="362"/>
      <c r="AV219" s="362"/>
      <c r="AW219" s="362"/>
      <c r="AX219" s="362"/>
      <c r="AY219" s="362"/>
      <c r="AZ219" s="362"/>
      <c r="BA219" s="362"/>
      <c r="BB219" s="363"/>
      <c r="BC219" s="363"/>
      <c r="BD219" s="362"/>
      <c r="BE219" s="363"/>
      <c r="BF219" s="362"/>
      <c r="BG219" s="362"/>
      <c r="BH219" s="362"/>
      <c r="BI219" s="362"/>
      <c r="BJ219" s="362"/>
      <c r="BK219" s="362"/>
      <c r="BL219" s="362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363"/>
      <c r="DH219" s="363"/>
      <c r="DI219" s="362"/>
      <c r="DJ219" s="362"/>
      <c r="DK219" s="362"/>
      <c r="DL219" s="362"/>
      <c r="DM219" s="362"/>
      <c r="DN219" s="362"/>
      <c r="DO219" s="362"/>
      <c r="DP219" s="362"/>
      <c r="DQ219" s="363"/>
      <c r="DR219" s="363"/>
      <c r="DS219" s="363"/>
      <c r="DT219" s="363"/>
      <c r="DU219" s="363"/>
      <c r="DV219" s="363"/>
      <c r="DW219" s="363"/>
      <c r="DX219" s="363"/>
      <c r="DY219" s="363"/>
      <c r="DZ219" s="363"/>
      <c r="EA219" s="363"/>
      <c r="EB219" s="363"/>
      <c r="EC219" s="363"/>
      <c r="ED219" s="363"/>
      <c r="EE219" s="363"/>
      <c r="EF219" s="363"/>
      <c r="EG219" s="363"/>
      <c r="EH219" s="363"/>
      <c r="EI219" s="363"/>
      <c r="EJ219" s="363"/>
      <c r="EK219" s="363"/>
      <c r="EL219" s="363"/>
      <c r="EM219" s="363"/>
      <c r="EN219" s="363"/>
      <c r="EO219" s="363"/>
      <c r="EP219" s="363"/>
      <c r="EQ219" s="363"/>
      <c r="ER219" s="363"/>
      <c r="ES219" s="363"/>
      <c r="ET219" s="363"/>
      <c r="EU219" s="363"/>
      <c r="EV219" s="363"/>
      <c r="EW219" s="363"/>
      <c r="EX219" s="363"/>
      <c r="EY219" s="362"/>
      <c r="EZ219" s="362"/>
      <c r="FA219" s="363"/>
      <c r="FB219" s="363"/>
      <c r="FC219" s="363"/>
      <c r="FD219" s="363"/>
      <c r="FE219" s="362"/>
      <c r="FF219" s="362"/>
      <c r="FG219" s="362"/>
      <c r="FH219" s="362"/>
      <c r="FI219" s="362"/>
      <c r="FJ219" s="362"/>
      <c r="FK219" s="362"/>
      <c r="FL219" s="362"/>
      <c r="FM219" s="363"/>
      <c r="FN219" s="363"/>
      <c r="FO219" s="363"/>
      <c r="FP219" s="363"/>
      <c r="FQ219" s="363"/>
      <c r="FR219" s="363"/>
      <c r="FS219" s="363"/>
      <c r="FT219" s="363"/>
      <c r="FU219" s="363"/>
      <c r="FV219" s="363"/>
      <c r="FW219" s="363"/>
      <c r="FX219" s="363"/>
      <c r="FY219" s="363"/>
      <c r="FZ219" s="363"/>
      <c r="GA219" s="363"/>
      <c r="GB219" s="363"/>
      <c r="GC219" s="363"/>
      <c r="GD219" s="363"/>
      <c r="GE219" s="363"/>
      <c r="GF219" s="363"/>
      <c r="GG219" s="363"/>
      <c r="GH219" s="363"/>
      <c r="GI219" s="363"/>
      <c r="GJ219" s="363"/>
      <c r="GK219" s="363"/>
      <c r="GL219" s="363"/>
      <c r="GM219" s="363"/>
      <c r="GN219" s="363"/>
      <c r="GO219" s="363"/>
      <c r="GP219" s="363"/>
      <c r="GQ219" s="363"/>
      <c r="GR219" s="363"/>
      <c r="GS219" s="363"/>
      <c r="GT219" s="363"/>
      <c r="GU219" s="362"/>
      <c r="GV219" s="362"/>
      <c r="GW219" s="363"/>
      <c r="GX219" s="363"/>
      <c r="GY219" s="363"/>
      <c r="GZ219" s="363"/>
      <c r="HA219" s="363"/>
      <c r="HB219" s="362"/>
      <c r="HC219" s="362"/>
      <c r="HD219" s="362"/>
      <c r="HE219" s="362"/>
      <c r="HF219" s="362"/>
      <c r="HG219" s="362"/>
      <c r="HH219" s="362"/>
      <c r="HI219" s="362"/>
      <c r="HJ219" s="363"/>
      <c r="HK219" s="363"/>
      <c r="HL219" s="363"/>
      <c r="HM219" s="363"/>
      <c r="HN219" s="363"/>
      <c r="HO219" s="363"/>
      <c r="HP219" s="363"/>
      <c r="HQ219" s="363"/>
      <c r="HR219" s="363"/>
      <c r="HS219" s="363"/>
      <c r="HT219" s="363"/>
      <c r="HU219" s="363"/>
      <c r="HV219" s="363"/>
      <c r="HW219" s="363"/>
      <c r="HX219" s="363"/>
      <c r="HY219" s="363"/>
      <c r="HZ219" s="363"/>
      <c r="IA219" s="363"/>
      <c r="IB219" s="363"/>
      <c r="IC219" s="363"/>
      <c r="ID219" s="363"/>
      <c r="IE219" s="363"/>
      <c r="IF219" s="363"/>
      <c r="IG219" s="363"/>
      <c r="IH219" s="363"/>
      <c r="II219" s="363"/>
      <c r="IJ219" s="363"/>
      <c r="IK219" s="363"/>
      <c r="IL219" s="363"/>
      <c r="IM219" s="363"/>
      <c r="IN219" s="363"/>
      <c r="IO219" s="363"/>
      <c r="IP219" s="363"/>
      <c r="IQ219" s="363"/>
      <c r="IR219" s="362"/>
      <c r="IS219" s="362"/>
      <c r="IT219" s="363"/>
      <c r="IU219" s="363"/>
      <c r="IV219" s="363"/>
      <c r="IW219" s="363"/>
      <c r="IX219" s="362"/>
      <c r="IY219" s="362"/>
      <c r="IZ219" s="362"/>
      <c r="JA219" s="362"/>
      <c r="JB219" s="362"/>
      <c r="JC219" s="362"/>
      <c r="JD219" s="362"/>
      <c r="JE219" s="362"/>
      <c r="JF219" s="363"/>
      <c r="JG219" s="363"/>
      <c r="JH219" s="363"/>
      <c r="JI219" s="363"/>
      <c r="JJ219" s="363"/>
      <c r="JK219" s="363"/>
      <c r="JL219" s="363"/>
      <c r="JM219" s="363"/>
      <c r="JN219" s="363"/>
      <c r="JO219" s="363"/>
      <c r="JP219" s="363"/>
      <c r="JQ219" s="363"/>
      <c r="JR219" s="363"/>
      <c r="JS219" s="363"/>
      <c r="JT219" s="363"/>
      <c r="JU219" s="363"/>
      <c r="JV219" s="363"/>
      <c r="JW219" s="363"/>
      <c r="JX219" s="363"/>
      <c r="JY219" s="363"/>
      <c r="JZ219" s="363"/>
      <c r="KA219" s="363"/>
      <c r="KB219" s="363"/>
      <c r="KC219" s="363"/>
      <c r="KD219" s="363"/>
      <c r="KE219" s="363"/>
      <c r="KF219" s="363"/>
      <c r="KG219" s="363"/>
      <c r="KH219" s="363"/>
      <c r="KI219" s="363"/>
      <c r="KJ219" s="363"/>
      <c r="KK219" s="363"/>
      <c r="KL219" s="363"/>
      <c r="KM219" s="363"/>
      <c r="KN219" s="363"/>
      <c r="KO219" s="363"/>
      <c r="KP219" s="362"/>
      <c r="KQ219" s="362"/>
      <c r="KR219" s="363"/>
      <c r="KS219" s="404"/>
    </row>
    <row r="220" spans="1:305" ht="13.5" hidden="1" thickBot="1" x14ac:dyDescent="0.25">
      <c r="A220" s="159"/>
      <c r="B220" s="102"/>
      <c r="C220" s="102"/>
      <c r="D220" s="427"/>
      <c r="E220" s="427"/>
      <c r="F220" s="40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2"/>
      <c r="AH220" s="362"/>
      <c r="AI220" s="362"/>
      <c r="AJ220" s="362"/>
      <c r="AK220" s="362"/>
      <c r="AL220" s="362"/>
      <c r="AM220" s="362"/>
      <c r="AN220" s="362"/>
      <c r="AO220" s="362"/>
      <c r="AP220" s="362"/>
      <c r="AQ220" s="362"/>
      <c r="AR220" s="362"/>
      <c r="AS220" s="362"/>
      <c r="AT220" s="362"/>
      <c r="AU220" s="362"/>
      <c r="AV220" s="362"/>
      <c r="AW220" s="362"/>
      <c r="AX220" s="362"/>
      <c r="AY220" s="362"/>
      <c r="AZ220" s="362"/>
      <c r="BA220" s="362"/>
      <c r="BB220" s="363"/>
      <c r="BC220" s="363"/>
      <c r="BD220" s="362"/>
      <c r="BE220" s="363"/>
      <c r="BF220" s="362"/>
      <c r="BG220" s="362"/>
      <c r="BH220" s="362"/>
      <c r="BI220" s="362"/>
      <c r="BJ220" s="362"/>
      <c r="BK220" s="362"/>
      <c r="BL220" s="362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363"/>
      <c r="DH220" s="363"/>
      <c r="DI220" s="362"/>
      <c r="DJ220" s="362"/>
      <c r="DK220" s="362"/>
      <c r="DL220" s="362"/>
      <c r="DM220" s="362"/>
      <c r="DN220" s="362"/>
      <c r="DO220" s="362"/>
      <c r="DP220" s="362"/>
      <c r="DQ220" s="363"/>
      <c r="DR220" s="363"/>
      <c r="DS220" s="363"/>
      <c r="DT220" s="363"/>
      <c r="DU220" s="363"/>
      <c r="DV220" s="363"/>
      <c r="DW220" s="363"/>
      <c r="DX220" s="363"/>
      <c r="DY220" s="363"/>
      <c r="DZ220" s="363"/>
      <c r="EA220" s="363"/>
      <c r="EB220" s="363"/>
      <c r="EC220" s="363"/>
      <c r="ED220" s="363"/>
      <c r="EE220" s="363"/>
      <c r="EF220" s="363"/>
      <c r="EG220" s="363"/>
      <c r="EH220" s="363"/>
      <c r="EI220" s="363"/>
      <c r="EJ220" s="363"/>
      <c r="EK220" s="363"/>
      <c r="EL220" s="363"/>
      <c r="EM220" s="363"/>
      <c r="EN220" s="363"/>
      <c r="EO220" s="363"/>
      <c r="EP220" s="363"/>
      <c r="EQ220" s="363"/>
      <c r="ER220" s="363"/>
      <c r="ES220" s="363"/>
      <c r="ET220" s="363"/>
      <c r="EU220" s="363"/>
      <c r="EV220" s="363"/>
      <c r="EW220" s="363"/>
      <c r="EX220" s="363"/>
      <c r="EY220" s="362"/>
      <c r="EZ220" s="362"/>
      <c r="FA220" s="363"/>
      <c r="FB220" s="363"/>
      <c r="FC220" s="363"/>
      <c r="FD220" s="363"/>
      <c r="FE220" s="362"/>
      <c r="FF220" s="362"/>
      <c r="FG220" s="362"/>
      <c r="FH220" s="362"/>
      <c r="FI220" s="362"/>
      <c r="FJ220" s="362"/>
      <c r="FK220" s="362"/>
      <c r="FL220" s="362"/>
      <c r="FM220" s="363"/>
      <c r="FN220" s="363"/>
      <c r="FO220" s="363"/>
      <c r="FP220" s="363"/>
      <c r="FQ220" s="363"/>
      <c r="FR220" s="363"/>
      <c r="FS220" s="363"/>
      <c r="FT220" s="363"/>
      <c r="FU220" s="363"/>
      <c r="FV220" s="363"/>
      <c r="FW220" s="363"/>
      <c r="FX220" s="363"/>
      <c r="FY220" s="363"/>
      <c r="FZ220" s="363"/>
      <c r="GA220" s="363"/>
      <c r="GB220" s="363"/>
      <c r="GC220" s="363"/>
      <c r="GD220" s="363"/>
      <c r="GE220" s="363"/>
      <c r="GF220" s="363"/>
      <c r="GG220" s="363"/>
      <c r="GH220" s="363"/>
      <c r="GI220" s="363"/>
      <c r="GJ220" s="363"/>
      <c r="GK220" s="363"/>
      <c r="GL220" s="363"/>
      <c r="GM220" s="363"/>
      <c r="GN220" s="363"/>
      <c r="GO220" s="363"/>
      <c r="GP220" s="363"/>
      <c r="GQ220" s="363"/>
      <c r="GR220" s="363"/>
      <c r="GS220" s="363"/>
      <c r="GT220" s="363"/>
      <c r="GU220" s="362"/>
      <c r="GV220" s="362"/>
      <c r="GW220" s="363"/>
      <c r="GX220" s="363"/>
      <c r="GY220" s="363"/>
      <c r="GZ220" s="363"/>
      <c r="HA220" s="363"/>
      <c r="HB220" s="362"/>
      <c r="HC220" s="362"/>
      <c r="HD220" s="362"/>
      <c r="HE220" s="362"/>
      <c r="HF220" s="362"/>
      <c r="HG220" s="362"/>
      <c r="HH220" s="362"/>
      <c r="HI220" s="362"/>
      <c r="HJ220" s="363"/>
      <c r="HK220" s="363"/>
      <c r="HL220" s="363"/>
      <c r="HM220" s="363"/>
      <c r="HN220" s="363"/>
      <c r="HO220" s="363"/>
      <c r="HP220" s="363"/>
      <c r="HQ220" s="363"/>
      <c r="HR220" s="363"/>
      <c r="HS220" s="363"/>
      <c r="HT220" s="363"/>
      <c r="HU220" s="363"/>
      <c r="HV220" s="363"/>
      <c r="HW220" s="363"/>
      <c r="HX220" s="363"/>
      <c r="HY220" s="363"/>
      <c r="HZ220" s="363"/>
      <c r="IA220" s="363"/>
      <c r="IB220" s="363"/>
      <c r="IC220" s="363"/>
      <c r="ID220" s="363"/>
      <c r="IE220" s="363"/>
      <c r="IF220" s="363"/>
      <c r="IG220" s="363"/>
      <c r="IH220" s="363"/>
      <c r="II220" s="363"/>
      <c r="IJ220" s="363"/>
      <c r="IK220" s="363"/>
      <c r="IL220" s="363"/>
      <c r="IM220" s="363"/>
      <c r="IN220" s="363"/>
      <c r="IO220" s="363"/>
      <c r="IP220" s="363"/>
      <c r="IQ220" s="363"/>
      <c r="IR220" s="362"/>
      <c r="IS220" s="362"/>
      <c r="IT220" s="363"/>
      <c r="IU220" s="363"/>
      <c r="IV220" s="363"/>
      <c r="IW220" s="363"/>
      <c r="IX220" s="362"/>
      <c r="IY220" s="362"/>
      <c r="IZ220" s="362"/>
      <c r="JA220" s="362"/>
      <c r="JB220" s="362"/>
      <c r="JC220" s="362"/>
      <c r="JD220" s="362"/>
      <c r="JE220" s="362"/>
      <c r="JF220" s="363"/>
      <c r="JG220" s="363"/>
      <c r="JH220" s="363"/>
      <c r="JI220" s="363"/>
      <c r="JJ220" s="363"/>
      <c r="JK220" s="363"/>
      <c r="JL220" s="363"/>
      <c r="JM220" s="363"/>
      <c r="JN220" s="363"/>
      <c r="JO220" s="363"/>
      <c r="JP220" s="363"/>
      <c r="JQ220" s="363"/>
      <c r="JR220" s="363"/>
      <c r="JS220" s="363"/>
      <c r="JT220" s="363"/>
      <c r="JU220" s="363"/>
      <c r="JV220" s="363"/>
      <c r="JW220" s="363"/>
      <c r="JX220" s="363"/>
      <c r="JY220" s="363"/>
      <c r="JZ220" s="363"/>
      <c r="KA220" s="363"/>
      <c r="KB220" s="363"/>
      <c r="KC220" s="363"/>
      <c r="KD220" s="363"/>
      <c r="KE220" s="363"/>
      <c r="KF220" s="363"/>
      <c r="KG220" s="363"/>
      <c r="KH220" s="363"/>
      <c r="KI220" s="363"/>
      <c r="KJ220" s="363"/>
      <c r="KK220" s="363"/>
      <c r="KL220" s="363"/>
      <c r="KM220" s="363"/>
      <c r="KN220" s="363"/>
      <c r="KO220" s="363"/>
      <c r="KP220" s="362"/>
      <c r="KQ220" s="362"/>
      <c r="KR220" s="363"/>
      <c r="KS220" s="404"/>
    </row>
    <row r="221" spans="1:305" ht="13.5" hidden="1" thickBot="1" x14ac:dyDescent="0.25">
      <c r="A221" s="159"/>
      <c r="B221" s="102"/>
      <c r="C221" s="102"/>
      <c r="D221" s="427"/>
      <c r="E221" s="427"/>
      <c r="F221" s="402"/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62"/>
      <c r="R221" s="362"/>
      <c r="S221" s="362"/>
      <c r="T221" s="362"/>
      <c r="U221" s="362"/>
      <c r="V221" s="362"/>
      <c r="W221" s="362"/>
      <c r="X221" s="362"/>
      <c r="Y221" s="362"/>
      <c r="Z221" s="362"/>
      <c r="AA221" s="362"/>
      <c r="AB221" s="362"/>
      <c r="AC221" s="362"/>
      <c r="AD221" s="362"/>
      <c r="AE221" s="362"/>
      <c r="AF221" s="362"/>
      <c r="AG221" s="362"/>
      <c r="AH221" s="362"/>
      <c r="AI221" s="362"/>
      <c r="AJ221" s="362"/>
      <c r="AK221" s="362"/>
      <c r="AL221" s="362"/>
      <c r="AM221" s="362"/>
      <c r="AN221" s="362"/>
      <c r="AO221" s="362"/>
      <c r="AP221" s="362"/>
      <c r="AQ221" s="362"/>
      <c r="AR221" s="362"/>
      <c r="AS221" s="362"/>
      <c r="AT221" s="362"/>
      <c r="AU221" s="362"/>
      <c r="AV221" s="362"/>
      <c r="AW221" s="362"/>
      <c r="AX221" s="362"/>
      <c r="AY221" s="362"/>
      <c r="AZ221" s="362"/>
      <c r="BA221" s="362"/>
      <c r="BB221" s="363"/>
      <c r="BC221" s="363"/>
      <c r="BD221" s="362"/>
      <c r="BE221" s="363"/>
      <c r="BF221" s="362"/>
      <c r="BG221" s="362"/>
      <c r="BH221" s="362"/>
      <c r="BI221" s="362"/>
      <c r="BJ221" s="362"/>
      <c r="BK221" s="362"/>
      <c r="BL221" s="362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363"/>
      <c r="DH221" s="363"/>
      <c r="DI221" s="362"/>
      <c r="DJ221" s="362"/>
      <c r="DK221" s="362"/>
      <c r="DL221" s="362"/>
      <c r="DM221" s="362"/>
      <c r="DN221" s="362"/>
      <c r="DO221" s="362"/>
      <c r="DP221" s="362"/>
      <c r="DQ221" s="363"/>
      <c r="DR221" s="363"/>
      <c r="DS221" s="363"/>
      <c r="DT221" s="363"/>
      <c r="DU221" s="363"/>
      <c r="DV221" s="363"/>
      <c r="DW221" s="363"/>
      <c r="DX221" s="363"/>
      <c r="DY221" s="363"/>
      <c r="DZ221" s="363"/>
      <c r="EA221" s="363"/>
      <c r="EB221" s="363"/>
      <c r="EC221" s="363"/>
      <c r="ED221" s="363"/>
      <c r="EE221" s="363"/>
      <c r="EF221" s="363"/>
      <c r="EG221" s="363"/>
      <c r="EH221" s="363"/>
      <c r="EI221" s="363"/>
      <c r="EJ221" s="363"/>
      <c r="EK221" s="363"/>
      <c r="EL221" s="363"/>
      <c r="EM221" s="363"/>
      <c r="EN221" s="363"/>
      <c r="EO221" s="363"/>
      <c r="EP221" s="363"/>
      <c r="EQ221" s="363"/>
      <c r="ER221" s="363"/>
      <c r="ES221" s="363"/>
      <c r="ET221" s="363"/>
      <c r="EU221" s="363"/>
      <c r="EV221" s="363"/>
      <c r="EW221" s="363"/>
      <c r="EX221" s="363"/>
      <c r="EY221" s="362"/>
      <c r="EZ221" s="362"/>
      <c r="FA221" s="363"/>
      <c r="FB221" s="363"/>
      <c r="FC221" s="363"/>
      <c r="FD221" s="363"/>
      <c r="FE221" s="362"/>
      <c r="FF221" s="362"/>
      <c r="FG221" s="362"/>
      <c r="FH221" s="362"/>
      <c r="FI221" s="362"/>
      <c r="FJ221" s="362"/>
      <c r="FK221" s="362"/>
      <c r="FL221" s="362"/>
      <c r="FM221" s="363"/>
      <c r="FN221" s="363"/>
      <c r="FO221" s="363"/>
      <c r="FP221" s="363"/>
      <c r="FQ221" s="363"/>
      <c r="FR221" s="363"/>
      <c r="FS221" s="363"/>
      <c r="FT221" s="363"/>
      <c r="FU221" s="363"/>
      <c r="FV221" s="363"/>
      <c r="FW221" s="363"/>
      <c r="FX221" s="363"/>
      <c r="FY221" s="363"/>
      <c r="FZ221" s="363"/>
      <c r="GA221" s="363"/>
      <c r="GB221" s="363"/>
      <c r="GC221" s="363"/>
      <c r="GD221" s="363"/>
      <c r="GE221" s="363"/>
      <c r="GF221" s="363"/>
      <c r="GG221" s="363"/>
      <c r="GH221" s="363"/>
      <c r="GI221" s="363"/>
      <c r="GJ221" s="363"/>
      <c r="GK221" s="363"/>
      <c r="GL221" s="363"/>
      <c r="GM221" s="363"/>
      <c r="GN221" s="363"/>
      <c r="GO221" s="363"/>
      <c r="GP221" s="363"/>
      <c r="GQ221" s="363"/>
      <c r="GR221" s="363"/>
      <c r="GS221" s="363"/>
      <c r="GT221" s="363"/>
      <c r="GU221" s="362"/>
      <c r="GV221" s="362"/>
      <c r="GW221" s="363"/>
      <c r="GX221" s="363"/>
      <c r="GY221" s="363"/>
      <c r="GZ221" s="363"/>
      <c r="HA221" s="363"/>
      <c r="HB221" s="362"/>
      <c r="HC221" s="362"/>
      <c r="HD221" s="362"/>
      <c r="HE221" s="362"/>
      <c r="HF221" s="362"/>
      <c r="HG221" s="362"/>
      <c r="HH221" s="362"/>
      <c r="HI221" s="362"/>
      <c r="HJ221" s="363"/>
      <c r="HK221" s="363"/>
      <c r="HL221" s="363"/>
      <c r="HM221" s="363"/>
      <c r="HN221" s="363"/>
      <c r="HO221" s="363"/>
      <c r="HP221" s="363"/>
      <c r="HQ221" s="363"/>
      <c r="HR221" s="363"/>
      <c r="HS221" s="363"/>
      <c r="HT221" s="363"/>
      <c r="HU221" s="363"/>
      <c r="HV221" s="363"/>
      <c r="HW221" s="363"/>
      <c r="HX221" s="363"/>
      <c r="HY221" s="363"/>
      <c r="HZ221" s="363"/>
      <c r="IA221" s="363"/>
      <c r="IB221" s="363"/>
      <c r="IC221" s="363"/>
      <c r="ID221" s="363"/>
      <c r="IE221" s="363"/>
      <c r="IF221" s="363"/>
      <c r="IG221" s="363"/>
      <c r="IH221" s="363"/>
      <c r="II221" s="363"/>
      <c r="IJ221" s="363"/>
      <c r="IK221" s="363"/>
      <c r="IL221" s="363"/>
      <c r="IM221" s="363"/>
      <c r="IN221" s="363"/>
      <c r="IO221" s="363"/>
      <c r="IP221" s="363"/>
      <c r="IQ221" s="363"/>
      <c r="IR221" s="362"/>
      <c r="IS221" s="362"/>
      <c r="IT221" s="363"/>
      <c r="IU221" s="363"/>
      <c r="IV221" s="363"/>
      <c r="IW221" s="363"/>
      <c r="IX221" s="362"/>
      <c r="IY221" s="362"/>
      <c r="IZ221" s="362"/>
      <c r="JA221" s="362"/>
      <c r="JB221" s="362"/>
      <c r="JC221" s="362"/>
      <c r="JD221" s="362"/>
      <c r="JE221" s="362"/>
      <c r="JF221" s="363"/>
      <c r="JG221" s="363"/>
      <c r="JH221" s="363"/>
      <c r="JI221" s="363"/>
      <c r="JJ221" s="363"/>
      <c r="JK221" s="363"/>
      <c r="JL221" s="363"/>
      <c r="JM221" s="363"/>
      <c r="JN221" s="363"/>
      <c r="JO221" s="363"/>
      <c r="JP221" s="363"/>
      <c r="JQ221" s="363"/>
      <c r="JR221" s="363"/>
      <c r="JS221" s="363"/>
      <c r="JT221" s="363"/>
      <c r="JU221" s="363"/>
      <c r="JV221" s="363"/>
      <c r="JW221" s="363"/>
      <c r="JX221" s="363"/>
      <c r="JY221" s="363"/>
      <c r="JZ221" s="363"/>
      <c r="KA221" s="363"/>
      <c r="KB221" s="363"/>
      <c r="KC221" s="363"/>
      <c r="KD221" s="363"/>
      <c r="KE221" s="363"/>
      <c r="KF221" s="363"/>
      <c r="KG221" s="363"/>
      <c r="KH221" s="363"/>
      <c r="KI221" s="363"/>
      <c r="KJ221" s="363"/>
      <c r="KK221" s="363"/>
      <c r="KL221" s="363"/>
      <c r="KM221" s="363"/>
      <c r="KN221" s="363"/>
      <c r="KO221" s="363"/>
      <c r="KP221" s="362"/>
      <c r="KQ221" s="362"/>
      <c r="KR221" s="363"/>
      <c r="KS221" s="404"/>
    </row>
    <row r="222" spans="1:305" ht="13.5" hidden="1" thickBot="1" x14ac:dyDescent="0.25">
      <c r="A222" s="159"/>
      <c r="B222" s="102"/>
      <c r="C222" s="102"/>
      <c r="D222" s="427"/>
      <c r="E222" s="427"/>
      <c r="F222" s="402"/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62"/>
      <c r="R222" s="362"/>
      <c r="S222" s="362"/>
      <c r="T222" s="362"/>
      <c r="U222" s="362"/>
      <c r="V222" s="362"/>
      <c r="W222" s="362"/>
      <c r="X222" s="362"/>
      <c r="Y222" s="362"/>
      <c r="Z222" s="362"/>
      <c r="AA222" s="362"/>
      <c r="AB222" s="362"/>
      <c r="AC222" s="362"/>
      <c r="AD222" s="362"/>
      <c r="AE222" s="362"/>
      <c r="AF222" s="362"/>
      <c r="AG222" s="362"/>
      <c r="AH222" s="362"/>
      <c r="AI222" s="362"/>
      <c r="AJ222" s="362"/>
      <c r="AK222" s="362"/>
      <c r="AL222" s="362"/>
      <c r="AM222" s="362"/>
      <c r="AN222" s="362"/>
      <c r="AO222" s="362"/>
      <c r="AP222" s="362"/>
      <c r="AQ222" s="362"/>
      <c r="AR222" s="362"/>
      <c r="AS222" s="362"/>
      <c r="AT222" s="362"/>
      <c r="AU222" s="362"/>
      <c r="AV222" s="362"/>
      <c r="AW222" s="362"/>
      <c r="AX222" s="362"/>
      <c r="AY222" s="362"/>
      <c r="AZ222" s="362"/>
      <c r="BA222" s="362"/>
      <c r="BB222" s="363"/>
      <c r="BC222" s="363"/>
      <c r="BD222" s="362"/>
      <c r="BE222" s="363"/>
      <c r="BF222" s="362"/>
      <c r="BG222" s="362"/>
      <c r="BH222" s="362"/>
      <c r="BI222" s="362"/>
      <c r="BJ222" s="362"/>
      <c r="BK222" s="362"/>
      <c r="BL222" s="362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363"/>
      <c r="DH222" s="363"/>
      <c r="DI222" s="362"/>
      <c r="DJ222" s="362"/>
      <c r="DK222" s="362"/>
      <c r="DL222" s="362"/>
      <c r="DM222" s="362"/>
      <c r="DN222" s="362"/>
      <c r="DO222" s="362"/>
      <c r="DP222" s="362"/>
      <c r="DQ222" s="363"/>
      <c r="DR222" s="363"/>
      <c r="DS222" s="363"/>
      <c r="DT222" s="363"/>
      <c r="DU222" s="363"/>
      <c r="DV222" s="363"/>
      <c r="DW222" s="363"/>
      <c r="DX222" s="363"/>
      <c r="DY222" s="363"/>
      <c r="DZ222" s="363"/>
      <c r="EA222" s="363"/>
      <c r="EB222" s="363"/>
      <c r="EC222" s="363"/>
      <c r="ED222" s="363"/>
      <c r="EE222" s="363"/>
      <c r="EF222" s="363"/>
      <c r="EG222" s="363"/>
      <c r="EH222" s="363"/>
      <c r="EI222" s="363"/>
      <c r="EJ222" s="363"/>
      <c r="EK222" s="363"/>
      <c r="EL222" s="363"/>
      <c r="EM222" s="363"/>
      <c r="EN222" s="363"/>
      <c r="EO222" s="363"/>
      <c r="EP222" s="363"/>
      <c r="EQ222" s="363"/>
      <c r="ER222" s="363"/>
      <c r="ES222" s="363"/>
      <c r="ET222" s="363"/>
      <c r="EU222" s="363"/>
      <c r="EV222" s="363"/>
      <c r="EW222" s="363"/>
      <c r="EX222" s="363"/>
      <c r="EY222" s="362"/>
      <c r="EZ222" s="362"/>
      <c r="FA222" s="363"/>
      <c r="FB222" s="363"/>
      <c r="FC222" s="363"/>
      <c r="FD222" s="363"/>
      <c r="FE222" s="362"/>
      <c r="FF222" s="362"/>
      <c r="FG222" s="362"/>
      <c r="FH222" s="362"/>
      <c r="FI222" s="362"/>
      <c r="FJ222" s="362"/>
      <c r="FK222" s="362"/>
      <c r="FL222" s="362"/>
      <c r="FM222" s="363"/>
      <c r="FN222" s="363"/>
      <c r="FO222" s="363"/>
      <c r="FP222" s="363"/>
      <c r="FQ222" s="363"/>
      <c r="FR222" s="363"/>
      <c r="FS222" s="363"/>
      <c r="FT222" s="363"/>
      <c r="FU222" s="363"/>
      <c r="FV222" s="363"/>
      <c r="FW222" s="363"/>
      <c r="FX222" s="363"/>
      <c r="FY222" s="363"/>
      <c r="FZ222" s="363"/>
      <c r="GA222" s="363"/>
      <c r="GB222" s="363"/>
      <c r="GC222" s="363"/>
      <c r="GD222" s="363"/>
      <c r="GE222" s="363"/>
      <c r="GF222" s="363"/>
      <c r="GG222" s="363"/>
      <c r="GH222" s="363"/>
      <c r="GI222" s="363"/>
      <c r="GJ222" s="363"/>
      <c r="GK222" s="363"/>
      <c r="GL222" s="363"/>
      <c r="GM222" s="363"/>
      <c r="GN222" s="363"/>
      <c r="GO222" s="363"/>
      <c r="GP222" s="363"/>
      <c r="GQ222" s="363"/>
      <c r="GR222" s="363"/>
      <c r="GS222" s="363"/>
      <c r="GT222" s="363"/>
      <c r="GU222" s="362"/>
      <c r="GV222" s="362"/>
      <c r="GW222" s="363"/>
      <c r="GX222" s="363"/>
      <c r="GY222" s="363"/>
      <c r="GZ222" s="363"/>
      <c r="HA222" s="363"/>
      <c r="HB222" s="362"/>
      <c r="HC222" s="362"/>
      <c r="HD222" s="362"/>
      <c r="HE222" s="362"/>
      <c r="HF222" s="362"/>
      <c r="HG222" s="362"/>
      <c r="HH222" s="362"/>
      <c r="HI222" s="362"/>
      <c r="HJ222" s="363"/>
      <c r="HK222" s="363"/>
      <c r="HL222" s="363"/>
      <c r="HM222" s="363"/>
      <c r="HN222" s="363"/>
      <c r="HO222" s="363"/>
      <c r="HP222" s="363"/>
      <c r="HQ222" s="363"/>
      <c r="HR222" s="363"/>
      <c r="HS222" s="363"/>
      <c r="HT222" s="363"/>
      <c r="HU222" s="363"/>
      <c r="HV222" s="363"/>
      <c r="HW222" s="363"/>
      <c r="HX222" s="363"/>
      <c r="HY222" s="363"/>
      <c r="HZ222" s="363"/>
      <c r="IA222" s="363"/>
      <c r="IB222" s="363"/>
      <c r="IC222" s="363"/>
      <c r="ID222" s="363"/>
      <c r="IE222" s="363"/>
      <c r="IF222" s="363"/>
      <c r="IG222" s="363"/>
      <c r="IH222" s="363"/>
      <c r="II222" s="363"/>
      <c r="IJ222" s="363"/>
      <c r="IK222" s="363"/>
      <c r="IL222" s="363"/>
      <c r="IM222" s="363"/>
      <c r="IN222" s="363"/>
      <c r="IO222" s="363"/>
      <c r="IP222" s="363"/>
      <c r="IQ222" s="363"/>
      <c r="IR222" s="362"/>
      <c r="IS222" s="362"/>
      <c r="IT222" s="363"/>
      <c r="IU222" s="363"/>
      <c r="IV222" s="363"/>
      <c r="IW222" s="363"/>
      <c r="IX222" s="362"/>
      <c r="IY222" s="362"/>
      <c r="IZ222" s="362"/>
      <c r="JA222" s="362"/>
      <c r="JB222" s="362"/>
      <c r="JC222" s="362"/>
      <c r="JD222" s="362"/>
      <c r="JE222" s="362"/>
      <c r="JF222" s="363"/>
      <c r="JG222" s="363"/>
      <c r="JH222" s="363"/>
      <c r="JI222" s="363"/>
      <c r="JJ222" s="363"/>
      <c r="JK222" s="363"/>
      <c r="JL222" s="363"/>
      <c r="JM222" s="363"/>
      <c r="JN222" s="363"/>
      <c r="JO222" s="363"/>
      <c r="JP222" s="363"/>
      <c r="JQ222" s="363"/>
      <c r="JR222" s="363"/>
      <c r="JS222" s="363"/>
      <c r="JT222" s="363"/>
      <c r="JU222" s="363"/>
      <c r="JV222" s="363"/>
      <c r="JW222" s="363"/>
      <c r="JX222" s="363"/>
      <c r="JY222" s="363"/>
      <c r="JZ222" s="363"/>
      <c r="KA222" s="363"/>
      <c r="KB222" s="363"/>
      <c r="KC222" s="363"/>
      <c r="KD222" s="363"/>
      <c r="KE222" s="363"/>
      <c r="KF222" s="363"/>
      <c r="KG222" s="363"/>
      <c r="KH222" s="363"/>
      <c r="KI222" s="363"/>
      <c r="KJ222" s="363"/>
      <c r="KK222" s="363"/>
      <c r="KL222" s="363"/>
      <c r="KM222" s="363"/>
      <c r="KN222" s="363"/>
      <c r="KO222" s="363"/>
      <c r="KP222" s="362"/>
      <c r="KQ222" s="362"/>
      <c r="KR222" s="363"/>
      <c r="KS222" s="404"/>
    </row>
    <row r="223" spans="1:305" ht="13.5" hidden="1" thickBot="1" x14ac:dyDescent="0.25">
      <c r="A223" s="159"/>
      <c r="B223" s="102"/>
      <c r="C223" s="102"/>
      <c r="D223" s="427"/>
      <c r="E223" s="427"/>
      <c r="F223" s="402"/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62"/>
      <c r="R223" s="362"/>
      <c r="S223" s="362"/>
      <c r="T223" s="362"/>
      <c r="U223" s="362"/>
      <c r="V223" s="362"/>
      <c r="W223" s="362"/>
      <c r="X223" s="362"/>
      <c r="Y223" s="362"/>
      <c r="Z223" s="362"/>
      <c r="AA223" s="362"/>
      <c r="AB223" s="362"/>
      <c r="AC223" s="362"/>
      <c r="AD223" s="362"/>
      <c r="AE223" s="362"/>
      <c r="AF223" s="362"/>
      <c r="AG223" s="362"/>
      <c r="AH223" s="362"/>
      <c r="AI223" s="362"/>
      <c r="AJ223" s="362"/>
      <c r="AK223" s="362"/>
      <c r="AL223" s="362"/>
      <c r="AM223" s="362"/>
      <c r="AN223" s="362"/>
      <c r="AO223" s="362"/>
      <c r="AP223" s="362"/>
      <c r="AQ223" s="362"/>
      <c r="AR223" s="362"/>
      <c r="AS223" s="362"/>
      <c r="AT223" s="362"/>
      <c r="AU223" s="362"/>
      <c r="AV223" s="362"/>
      <c r="AW223" s="362"/>
      <c r="AX223" s="362"/>
      <c r="AY223" s="362"/>
      <c r="AZ223" s="362"/>
      <c r="BA223" s="362"/>
      <c r="BB223" s="363"/>
      <c r="BC223" s="363"/>
      <c r="BD223" s="362"/>
      <c r="BE223" s="363"/>
      <c r="BF223" s="362"/>
      <c r="BG223" s="362"/>
      <c r="BH223" s="362"/>
      <c r="BI223" s="362"/>
      <c r="BJ223" s="362"/>
      <c r="BK223" s="362"/>
      <c r="BL223" s="362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363"/>
      <c r="DH223" s="363"/>
      <c r="DI223" s="362"/>
      <c r="DJ223" s="362"/>
      <c r="DK223" s="362"/>
      <c r="DL223" s="362"/>
      <c r="DM223" s="362"/>
      <c r="DN223" s="362"/>
      <c r="DO223" s="362"/>
      <c r="DP223" s="362"/>
      <c r="DQ223" s="363"/>
      <c r="DR223" s="363"/>
      <c r="DS223" s="363"/>
      <c r="DT223" s="363"/>
      <c r="DU223" s="363"/>
      <c r="DV223" s="363"/>
      <c r="DW223" s="363"/>
      <c r="DX223" s="363"/>
      <c r="DY223" s="363"/>
      <c r="DZ223" s="363"/>
      <c r="EA223" s="363"/>
      <c r="EB223" s="363"/>
      <c r="EC223" s="363"/>
      <c r="ED223" s="363"/>
      <c r="EE223" s="363"/>
      <c r="EF223" s="363"/>
      <c r="EG223" s="363"/>
      <c r="EH223" s="363"/>
      <c r="EI223" s="363"/>
      <c r="EJ223" s="363"/>
      <c r="EK223" s="363"/>
      <c r="EL223" s="363"/>
      <c r="EM223" s="363"/>
      <c r="EN223" s="363"/>
      <c r="EO223" s="363"/>
      <c r="EP223" s="363"/>
      <c r="EQ223" s="363"/>
      <c r="ER223" s="363"/>
      <c r="ES223" s="363"/>
      <c r="ET223" s="363"/>
      <c r="EU223" s="363"/>
      <c r="EV223" s="363"/>
      <c r="EW223" s="363"/>
      <c r="EX223" s="363"/>
      <c r="EY223" s="362"/>
      <c r="EZ223" s="362"/>
      <c r="FA223" s="363"/>
      <c r="FB223" s="363"/>
      <c r="FC223" s="363"/>
      <c r="FD223" s="363"/>
      <c r="FE223" s="362"/>
      <c r="FF223" s="362"/>
      <c r="FG223" s="362"/>
      <c r="FH223" s="362"/>
      <c r="FI223" s="362"/>
      <c r="FJ223" s="362"/>
      <c r="FK223" s="362"/>
      <c r="FL223" s="362"/>
      <c r="FM223" s="363"/>
      <c r="FN223" s="363"/>
      <c r="FO223" s="363"/>
      <c r="FP223" s="363"/>
      <c r="FQ223" s="363"/>
      <c r="FR223" s="363"/>
      <c r="FS223" s="363"/>
      <c r="FT223" s="363"/>
      <c r="FU223" s="363"/>
      <c r="FV223" s="363"/>
      <c r="FW223" s="363"/>
      <c r="FX223" s="363"/>
      <c r="FY223" s="363"/>
      <c r="FZ223" s="363"/>
      <c r="GA223" s="363"/>
      <c r="GB223" s="363"/>
      <c r="GC223" s="363"/>
      <c r="GD223" s="363"/>
      <c r="GE223" s="363"/>
      <c r="GF223" s="363"/>
      <c r="GG223" s="363"/>
      <c r="GH223" s="363"/>
      <c r="GI223" s="363"/>
      <c r="GJ223" s="363"/>
      <c r="GK223" s="363"/>
      <c r="GL223" s="363"/>
      <c r="GM223" s="363"/>
      <c r="GN223" s="363"/>
      <c r="GO223" s="363"/>
      <c r="GP223" s="363"/>
      <c r="GQ223" s="363"/>
      <c r="GR223" s="363"/>
      <c r="GS223" s="363"/>
      <c r="GT223" s="363"/>
      <c r="GU223" s="362"/>
      <c r="GV223" s="362"/>
      <c r="GW223" s="363"/>
      <c r="GX223" s="363"/>
      <c r="GY223" s="363"/>
      <c r="GZ223" s="363"/>
      <c r="HA223" s="363"/>
      <c r="HB223" s="362"/>
      <c r="HC223" s="362"/>
      <c r="HD223" s="362"/>
      <c r="HE223" s="362"/>
      <c r="HF223" s="362"/>
      <c r="HG223" s="362"/>
      <c r="HH223" s="362"/>
      <c r="HI223" s="362"/>
      <c r="HJ223" s="363"/>
      <c r="HK223" s="363"/>
      <c r="HL223" s="363"/>
      <c r="HM223" s="363"/>
      <c r="HN223" s="363"/>
      <c r="HO223" s="363"/>
      <c r="HP223" s="363"/>
      <c r="HQ223" s="363"/>
      <c r="HR223" s="363"/>
      <c r="HS223" s="363"/>
      <c r="HT223" s="363"/>
      <c r="HU223" s="363"/>
      <c r="HV223" s="363"/>
      <c r="HW223" s="363"/>
      <c r="HX223" s="363"/>
      <c r="HY223" s="363"/>
      <c r="HZ223" s="363"/>
      <c r="IA223" s="363"/>
      <c r="IB223" s="363"/>
      <c r="IC223" s="363"/>
      <c r="ID223" s="363"/>
      <c r="IE223" s="363"/>
      <c r="IF223" s="363"/>
      <c r="IG223" s="363"/>
      <c r="IH223" s="363"/>
      <c r="II223" s="363"/>
      <c r="IJ223" s="363"/>
      <c r="IK223" s="363"/>
      <c r="IL223" s="363"/>
      <c r="IM223" s="363"/>
      <c r="IN223" s="363"/>
      <c r="IO223" s="363"/>
      <c r="IP223" s="363"/>
      <c r="IQ223" s="363"/>
      <c r="IR223" s="362"/>
      <c r="IS223" s="362"/>
      <c r="IT223" s="363"/>
      <c r="IU223" s="363"/>
      <c r="IV223" s="363"/>
      <c r="IW223" s="363"/>
      <c r="IX223" s="362"/>
      <c r="IY223" s="362"/>
      <c r="IZ223" s="362"/>
      <c r="JA223" s="362"/>
      <c r="JB223" s="362"/>
      <c r="JC223" s="362"/>
      <c r="JD223" s="362"/>
      <c r="JE223" s="362"/>
      <c r="JF223" s="363"/>
      <c r="JG223" s="363"/>
      <c r="JH223" s="363"/>
      <c r="JI223" s="363"/>
      <c r="JJ223" s="363"/>
      <c r="JK223" s="363"/>
      <c r="JL223" s="363"/>
      <c r="JM223" s="363"/>
      <c r="JN223" s="363"/>
      <c r="JO223" s="363"/>
      <c r="JP223" s="363"/>
      <c r="JQ223" s="363"/>
      <c r="JR223" s="363"/>
      <c r="JS223" s="363"/>
      <c r="JT223" s="363"/>
      <c r="JU223" s="363"/>
      <c r="JV223" s="363"/>
      <c r="JW223" s="363"/>
      <c r="JX223" s="363"/>
      <c r="JY223" s="363"/>
      <c r="JZ223" s="363"/>
      <c r="KA223" s="363"/>
      <c r="KB223" s="363"/>
      <c r="KC223" s="363"/>
      <c r="KD223" s="363"/>
      <c r="KE223" s="363"/>
      <c r="KF223" s="363"/>
      <c r="KG223" s="363"/>
      <c r="KH223" s="363"/>
      <c r="KI223" s="363"/>
      <c r="KJ223" s="363"/>
      <c r="KK223" s="363"/>
      <c r="KL223" s="363"/>
      <c r="KM223" s="363"/>
      <c r="KN223" s="363"/>
      <c r="KO223" s="363"/>
      <c r="KP223" s="362"/>
      <c r="KQ223" s="362"/>
      <c r="KR223" s="363"/>
      <c r="KS223" s="404"/>
    </row>
    <row r="224" spans="1:305" ht="13.5" hidden="1" thickBot="1" x14ac:dyDescent="0.25">
      <c r="A224" s="159"/>
      <c r="B224" s="102"/>
      <c r="C224" s="102"/>
      <c r="D224" s="427"/>
      <c r="E224" s="427"/>
      <c r="F224" s="402"/>
      <c r="G224" s="362"/>
      <c r="H224" s="362"/>
      <c r="I224" s="362"/>
      <c r="J224" s="362"/>
      <c r="K224" s="362"/>
      <c r="L224" s="362"/>
      <c r="M224" s="362"/>
      <c r="N224" s="362"/>
      <c r="O224" s="362"/>
      <c r="P224" s="362"/>
      <c r="Q224" s="362"/>
      <c r="R224" s="362"/>
      <c r="S224" s="362"/>
      <c r="T224" s="362"/>
      <c r="U224" s="362"/>
      <c r="V224" s="362"/>
      <c r="W224" s="362"/>
      <c r="X224" s="362"/>
      <c r="Y224" s="362"/>
      <c r="Z224" s="362"/>
      <c r="AA224" s="362"/>
      <c r="AB224" s="362"/>
      <c r="AC224" s="362"/>
      <c r="AD224" s="362"/>
      <c r="AE224" s="362"/>
      <c r="AF224" s="362"/>
      <c r="AG224" s="362"/>
      <c r="AH224" s="362"/>
      <c r="AI224" s="362"/>
      <c r="AJ224" s="362"/>
      <c r="AK224" s="362"/>
      <c r="AL224" s="362"/>
      <c r="AM224" s="362"/>
      <c r="AN224" s="362"/>
      <c r="AO224" s="362"/>
      <c r="AP224" s="362"/>
      <c r="AQ224" s="362"/>
      <c r="AR224" s="362"/>
      <c r="AS224" s="362"/>
      <c r="AT224" s="362"/>
      <c r="AU224" s="362"/>
      <c r="AV224" s="362"/>
      <c r="AW224" s="362"/>
      <c r="AX224" s="362"/>
      <c r="AY224" s="362"/>
      <c r="AZ224" s="362"/>
      <c r="BA224" s="362"/>
      <c r="BB224" s="363"/>
      <c r="BC224" s="363"/>
      <c r="BD224" s="362"/>
      <c r="BE224" s="363"/>
      <c r="BF224" s="362"/>
      <c r="BG224" s="362"/>
      <c r="BH224" s="362"/>
      <c r="BI224" s="362"/>
      <c r="BJ224" s="362"/>
      <c r="BK224" s="362"/>
      <c r="BL224" s="362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363"/>
      <c r="DH224" s="363"/>
      <c r="DI224" s="362"/>
      <c r="DJ224" s="362"/>
      <c r="DK224" s="362"/>
      <c r="DL224" s="362"/>
      <c r="DM224" s="362"/>
      <c r="DN224" s="362"/>
      <c r="DO224" s="362"/>
      <c r="DP224" s="362"/>
      <c r="DQ224" s="363"/>
      <c r="DR224" s="363"/>
      <c r="DS224" s="363"/>
      <c r="DT224" s="363"/>
      <c r="DU224" s="363"/>
      <c r="DV224" s="363"/>
      <c r="DW224" s="363"/>
      <c r="DX224" s="363"/>
      <c r="DY224" s="363"/>
      <c r="DZ224" s="363"/>
      <c r="EA224" s="363"/>
      <c r="EB224" s="363"/>
      <c r="EC224" s="363"/>
      <c r="ED224" s="363"/>
      <c r="EE224" s="363"/>
      <c r="EF224" s="363"/>
      <c r="EG224" s="363"/>
      <c r="EH224" s="363"/>
      <c r="EI224" s="363"/>
      <c r="EJ224" s="363"/>
      <c r="EK224" s="363"/>
      <c r="EL224" s="363"/>
      <c r="EM224" s="363"/>
      <c r="EN224" s="363"/>
      <c r="EO224" s="363"/>
      <c r="EP224" s="363"/>
      <c r="EQ224" s="363"/>
      <c r="ER224" s="363"/>
      <c r="ES224" s="363"/>
      <c r="ET224" s="363"/>
      <c r="EU224" s="363"/>
      <c r="EV224" s="363"/>
      <c r="EW224" s="363"/>
      <c r="EX224" s="363"/>
      <c r="EY224" s="362"/>
      <c r="EZ224" s="362"/>
      <c r="FA224" s="363"/>
      <c r="FB224" s="363"/>
      <c r="FC224" s="363"/>
      <c r="FD224" s="363"/>
      <c r="FE224" s="362"/>
      <c r="FF224" s="362"/>
      <c r="FG224" s="362"/>
      <c r="FH224" s="362"/>
      <c r="FI224" s="362"/>
      <c r="FJ224" s="362"/>
      <c r="FK224" s="362"/>
      <c r="FL224" s="362"/>
      <c r="FM224" s="363"/>
      <c r="FN224" s="363"/>
      <c r="FO224" s="363"/>
      <c r="FP224" s="363"/>
      <c r="FQ224" s="363"/>
      <c r="FR224" s="363"/>
      <c r="FS224" s="363"/>
      <c r="FT224" s="363"/>
      <c r="FU224" s="363"/>
      <c r="FV224" s="363"/>
      <c r="FW224" s="363"/>
      <c r="FX224" s="363"/>
      <c r="FY224" s="363"/>
      <c r="FZ224" s="363"/>
      <c r="GA224" s="363"/>
      <c r="GB224" s="363"/>
      <c r="GC224" s="363"/>
      <c r="GD224" s="363"/>
      <c r="GE224" s="363"/>
      <c r="GF224" s="363"/>
      <c r="GG224" s="363"/>
      <c r="GH224" s="363"/>
      <c r="GI224" s="363"/>
      <c r="GJ224" s="363"/>
      <c r="GK224" s="363"/>
      <c r="GL224" s="363"/>
      <c r="GM224" s="363"/>
      <c r="GN224" s="363"/>
      <c r="GO224" s="363"/>
      <c r="GP224" s="363"/>
      <c r="GQ224" s="363"/>
      <c r="GR224" s="363"/>
      <c r="GS224" s="363"/>
      <c r="GT224" s="363"/>
      <c r="GU224" s="362"/>
      <c r="GV224" s="362"/>
      <c r="GW224" s="363"/>
      <c r="GX224" s="363"/>
      <c r="GY224" s="363"/>
      <c r="GZ224" s="363"/>
      <c r="HA224" s="363"/>
      <c r="HB224" s="362"/>
      <c r="HC224" s="362"/>
      <c r="HD224" s="362"/>
      <c r="HE224" s="362"/>
      <c r="HF224" s="362"/>
      <c r="HG224" s="362"/>
      <c r="HH224" s="362"/>
      <c r="HI224" s="362"/>
      <c r="HJ224" s="363"/>
      <c r="HK224" s="363"/>
      <c r="HL224" s="363"/>
      <c r="HM224" s="363"/>
      <c r="HN224" s="363"/>
      <c r="HO224" s="363"/>
      <c r="HP224" s="363"/>
      <c r="HQ224" s="363"/>
      <c r="HR224" s="363"/>
      <c r="HS224" s="363"/>
      <c r="HT224" s="363"/>
      <c r="HU224" s="363"/>
      <c r="HV224" s="363"/>
      <c r="HW224" s="363"/>
      <c r="HX224" s="363"/>
      <c r="HY224" s="363"/>
      <c r="HZ224" s="363"/>
      <c r="IA224" s="363"/>
      <c r="IB224" s="363"/>
      <c r="IC224" s="363"/>
      <c r="ID224" s="363"/>
      <c r="IE224" s="363"/>
      <c r="IF224" s="363"/>
      <c r="IG224" s="363"/>
      <c r="IH224" s="363"/>
      <c r="II224" s="363"/>
      <c r="IJ224" s="363"/>
      <c r="IK224" s="363"/>
      <c r="IL224" s="363"/>
      <c r="IM224" s="363"/>
      <c r="IN224" s="363"/>
      <c r="IO224" s="363"/>
      <c r="IP224" s="363"/>
      <c r="IQ224" s="363"/>
      <c r="IR224" s="362"/>
      <c r="IS224" s="362"/>
      <c r="IT224" s="363"/>
      <c r="IU224" s="363"/>
      <c r="IV224" s="363"/>
      <c r="IW224" s="363"/>
      <c r="IX224" s="362"/>
      <c r="IY224" s="362"/>
      <c r="IZ224" s="362"/>
      <c r="JA224" s="362"/>
      <c r="JB224" s="362"/>
      <c r="JC224" s="362"/>
      <c r="JD224" s="362"/>
      <c r="JE224" s="362"/>
      <c r="JF224" s="363"/>
      <c r="JG224" s="363"/>
      <c r="JH224" s="363"/>
      <c r="JI224" s="363"/>
      <c r="JJ224" s="363"/>
      <c r="JK224" s="363"/>
      <c r="JL224" s="363"/>
      <c r="JM224" s="363"/>
      <c r="JN224" s="363"/>
      <c r="JO224" s="363"/>
      <c r="JP224" s="363"/>
      <c r="JQ224" s="363"/>
      <c r="JR224" s="363"/>
      <c r="JS224" s="363"/>
      <c r="JT224" s="363"/>
      <c r="JU224" s="363"/>
      <c r="JV224" s="363"/>
      <c r="JW224" s="363"/>
      <c r="JX224" s="363"/>
      <c r="JY224" s="363"/>
      <c r="JZ224" s="363"/>
      <c r="KA224" s="363"/>
      <c r="KB224" s="363"/>
      <c r="KC224" s="363"/>
      <c r="KD224" s="363"/>
      <c r="KE224" s="363"/>
      <c r="KF224" s="363"/>
      <c r="KG224" s="363"/>
      <c r="KH224" s="363"/>
      <c r="KI224" s="363"/>
      <c r="KJ224" s="363"/>
      <c r="KK224" s="363"/>
      <c r="KL224" s="363"/>
      <c r="KM224" s="363"/>
      <c r="KN224" s="363"/>
      <c r="KO224" s="363"/>
      <c r="KP224" s="362"/>
      <c r="KQ224" s="362"/>
      <c r="KR224" s="363"/>
      <c r="KS224" s="404"/>
    </row>
    <row r="225" spans="1:305" ht="13.5" hidden="1" thickBot="1" x14ac:dyDescent="0.25">
      <c r="A225" s="165"/>
      <c r="B225" s="102"/>
      <c r="C225" s="102"/>
      <c r="D225" s="427"/>
      <c r="E225" s="427"/>
      <c r="F225" s="402"/>
      <c r="G225" s="362"/>
      <c r="H225" s="362"/>
      <c r="I225" s="362"/>
      <c r="J225" s="362"/>
      <c r="K225" s="362"/>
      <c r="L225" s="362"/>
      <c r="M225" s="362"/>
      <c r="N225" s="362"/>
      <c r="O225" s="362"/>
      <c r="P225" s="362"/>
      <c r="Q225" s="362"/>
      <c r="R225" s="362"/>
      <c r="S225" s="362"/>
      <c r="T225" s="362"/>
      <c r="U225" s="362"/>
      <c r="V225" s="362"/>
      <c r="W225" s="362"/>
      <c r="X225" s="362"/>
      <c r="Y225" s="362"/>
      <c r="Z225" s="362"/>
      <c r="AA225" s="362"/>
      <c r="AB225" s="362"/>
      <c r="AC225" s="362"/>
      <c r="AD225" s="362"/>
      <c r="AE225" s="362"/>
      <c r="AF225" s="362"/>
      <c r="AG225" s="362"/>
      <c r="AH225" s="362"/>
      <c r="AI225" s="362"/>
      <c r="AJ225" s="362"/>
      <c r="AK225" s="362"/>
      <c r="AL225" s="362"/>
      <c r="AM225" s="362"/>
      <c r="AN225" s="362"/>
      <c r="AO225" s="362"/>
      <c r="AP225" s="362"/>
      <c r="AQ225" s="362"/>
      <c r="AR225" s="362"/>
      <c r="AS225" s="362"/>
      <c r="AT225" s="362"/>
      <c r="AU225" s="362"/>
      <c r="AV225" s="362"/>
      <c r="AW225" s="362"/>
      <c r="AX225" s="362"/>
      <c r="AY225" s="362"/>
      <c r="AZ225" s="362"/>
      <c r="BA225" s="362"/>
      <c r="BB225" s="363"/>
      <c r="BC225" s="363"/>
      <c r="BD225" s="362"/>
      <c r="BE225" s="363"/>
      <c r="BF225" s="362"/>
      <c r="BG225" s="362"/>
      <c r="BH225" s="362"/>
      <c r="BI225" s="362"/>
      <c r="BJ225" s="362"/>
      <c r="BK225" s="362"/>
      <c r="BL225" s="362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363"/>
      <c r="DH225" s="363"/>
      <c r="DI225" s="362"/>
      <c r="DJ225" s="362"/>
      <c r="DK225" s="362"/>
      <c r="DL225" s="362"/>
      <c r="DM225" s="362"/>
      <c r="DN225" s="362"/>
      <c r="DO225" s="362"/>
      <c r="DP225" s="362"/>
      <c r="DQ225" s="363"/>
      <c r="DR225" s="363"/>
      <c r="DS225" s="363"/>
      <c r="DT225" s="363"/>
      <c r="DU225" s="363"/>
      <c r="DV225" s="363"/>
      <c r="DW225" s="363"/>
      <c r="DX225" s="363"/>
      <c r="DY225" s="363"/>
      <c r="DZ225" s="363"/>
      <c r="EA225" s="363"/>
      <c r="EB225" s="363"/>
      <c r="EC225" s="363"/>
      <c r="ED225" s="363"/>
      <c r="EE225" s="363"/>
      <c r="EF225" s="363"/>
      <c r="EG225" s="363"/>
      <c r="EH225" s="363"/>
      <c r="EI225" s="363"/>
      <c r="EJ225" s="363"/>
      <c r="EK225" s="363"/>
      <c r="EL225" s="363"/>
      <c r="EM225" s="363"/>
      <c r="EN225" s="363"/>
      <c r="EO225" s="363"/>
      <c r="EP225" s="363"/>
      <c r="EQ225" s="363"/>
      <c r="ER225" s="363"/>
      <c r="ES225" s="363"/>
      <c r="ET225" s="363"/>
      <c r="EU225" s="363"/>
      <c r="EV225" s="363"/>
      <c r="EW225" s="363"/>
      <c r="EX225" s="363"/>
      <c r="EY225" s="362"/>
      <c r="EZ225" s="362"/>
      <c r="FA225" s="363"/>
      <c r="FB225" s="363"/>
      <c r="FC225" s="363"/>
      <c r="FD225" s="363"/>
      <c r="FE225" s="362"/>
      <c r="FF225" s="362"/>
      <c r="FG225" s="362"/>
      <c r="FH225" s="362"/>
      <c r="FI225" s="362"/>
      <c r="FJ225" s="362"/>
      <c r="FK225" s="362"/>
      <c r="FL225" s="362"/>
      <c r="FM225" s="363"/>
      <c r="FN225" s="363"/>
      <c r="FO225" s="363"/>
      <c r="FP225" s="363"/>
      <c r="FQ225" s="363"/>
      <c r="FR225" s="363"/>
      <c r="FS225" s="363"/>
      <c r="FT225" s="363"/>
      <c r="FU225" s="363"/>
      <c r="FV225" s="363"/>
      <c r="FW225" s="363"/>
      <c r="FX225" s="363"/>
      <c r="FY225" s="363"/>
      <c r="FZ225" s="363"/>
      <c r="GA225" s="363"/>
      <c r="GB225" s="363"/>
      <c r="GC225" s="363"/>
      <c r="GD225" s="363"/>
      <c r="GE225" s="363"/>
      <c r="GF225" s="363"/>
      <c r="GG225" s="363"/>
      <c r="GH225" s="363"/>
      <c r="GI225" s="363"/>
      <c r="GJ225" s="363"/>
      <c r="GK225" s="363"/>
      <c r="GL225" s="363"/>
      <c r="GM225" s="363"/>
      <c r="GN225" s="363"/>
      <c r="GO225" s="363"/>
      <c r="GP225" s="363"/>
      <c r="GQ225" s="363"/>
      <c r="GR225" s="363"/>
      <c r="GS225" s="363"/>
      <c r="GT225" s="363"/>
      <c r="GU225" s="362"/>
      <c r="GV225" s="362"/>
      <c r="GW225" s="363"/>
      <c r="GX225" s="363"/>
      <c r="GY225" s="363"/>
      <c r="GZ225" s="363"/>
      <c r="HA225" s="363"/>
      <c r="HB225" s="362"/>
      <c r="HC225" s="362"/>
      <c r="HD225" s="362"/>
      <c r="HE225" s="362"/>
      <c r="HF225" s="362"/>
      <c r="HG225" s="362"/>
      <c r="HH225" s="362"/>
      <c r="HI225" s="362"/>
      <c r="HJ225" s="363"/>
      <c r="HK225" s="363"/>
      <c r="HL225" s="363"/>
      <c r="HM225" s="363"/>
      <c r="HN225" s="363"/>
      <c r="HO225" s="363"/>
      <c r="HP225" s="363"/>
      <c r="HQ225" s="363"/>
      <c r="HR225" s="363"/>
      <c r="HS225" s="363"/>
      <c r="HT225" s="363"/>
      <c r="HU225" s="363"/>
      <c r="HV225" s="363"/>
      <c r="HW225" s="363"/>
      <c r="HX225" s="363"/>
      <c r="HY225" s="363"/>
      <c r="HZ225" s="363"/>
      <c r="IA225" s="363"/>
      <c r="IB225" s="363"/>
      <c r="IC225" s="363"/>
      <c r="ID225" s="363"/>
      <c r="IE225" s="363"/>
      <c r="IF225" s="363"/>
      <c r="IG225" s="363"/>
      <c r="IH225" s="363"/>
      <c r="II225" s="363"/>
      <c r="IJ225" s="363"/>
      <c r="IK225" s="363"/>
      <c r="IL225" s="363"/>
      <c r="IM225" s="363"/>
      <c r="IN225" s="363"/>
      <c r="IO225" s="363"/>
      <c r="IP225" s="363"/>
      <c r="IQ225" s="363"/>
      <c r="IR225" s="362"/>
      <c r="IS225" s="362"/>
      <c r="IT225" s="363"/>
      <c r="IU225" s="363"/>
      <c r="IV225" s="363"/>
      <c r="IW225" s="363"/>
      <c r="IX225" s="362"/>
      <c r="IY225" s="362"/>
      <c r="IZ225" s="362"/>
      <c r="JA225" s="362"/>
      <c r="JB225" s="362"/>
      <c r="JC225" s="362"/>
      <c r="JD225" s="362"/>
      <c r="JE225" s="362"/>
      <c r="JF225" s="363"/>
      <c r="JG225" s="363"/>
      <c r="JH225" s="363"/>
      <c r="JI225" s="363"/>
      <c r="JJ225" s="363"/>
      <c r="JK225" s="363"/>
      <c r="JL225" s="363"/>
      <c r="JM225" s="363"/>
      <c r="JN225" s="363"/>
      <c r="JO225" s="363"/>
      <c r="JP225" s="363"/>
      <c r="JQ225" s="363"/>
      <c r="JR225" s="363"/>
      <c r="JS225" s="363"/>
      <c r="JT225" s="363"/>
      <c r="JU225" s="363"/>
      <c r="JV225" s="363"/>
      <c r="JW225" s="363"/>
      <c r="JX225" s="363"/>
      <c r="JY225" s="363"/>
      <c r="JZ225" s="363"/>
      <c r="KA225" s="363"/>
      <c r="KB225" s="363"/>
      <c r="KC225" s="363"/>
      <c r="KD225" s="363"/>
      <c r="KE225" s="363"/>
      <c r="KF225" s="363"/>
      <c r="KG225" s="363"/>
      <c r="KH225" s="363"/>
      <c r="KI225" s="363"/>
      <c r="KJ225" s="363"/>
      <c r="KK225" s="363"/>
      <c r="KL225" s="363"/>
      <c r="KM225" s="363"/>
      <c r="KN225" s="363"/>
      <c r="KO225" s="363"/>
      <c r="KP225" s="362"/>
      <c r="KQ225" s="362"/>
      <c r="KR225" s="363"/>
      <c r="KS225" s="404"/>
    </row>
    <row r="226" spans="1:305" ht="13.5" hidden="1" thickBot="1" x14ac:dyDescent="0.25">
      <c r="A226" s="165"/>
      <c r="B226" s="102"/>
      <c r="C226" s="102"/>
      <c r="D226" s="427"/>
      <c r="E226" s="427"/>
      <c r="F226" s="40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  <c r="U226" s="362"/>
      <c r="V226" s="362"/>
      <c r="W226" s="362"/>
      <c r="X226" s="362"/>
      <c r="Y226" s="362"/>
      <c r="Z226" s="362"/>
      <c r="AA226" s="362"/>
      <c r="AB226" s="362"/>
      <c r="AC226" s="362"/>
      <c r="AD226" s="362"/>
      <c r="AE226" s="362"/>
      <c r="AF226" s="362"/>
      <c r="AG226" s="362"/>
      <c r="AH226" s="362"/>
      <c r="AI226" s="362"/>
      <c r="AJ226" s="362"/>
      <c r="AK226" s="362"/>
      <c r="AL226" s="362"/>
      <c r="AM226" s="362"/>
      <c r="AN226" s="362"/>
      <c r="AO226" s="362"/>
      <c r="AP226" s="362"/>
      <c r="AQ226" s="362"/>
      <c r="AR226" s="362"/>
      <c r="AS226" s="362"/>
      <c r="AT226" s="362"/>
      <c r="AU226" s="362"/>
      <c r="AV226" s="362"/>
      <c r="AW226" s="362"/>
      <c r="AX226" s="362"/>
      <c r="AY226" s="362"/>
      <c r="AZ226" s="362"/>
      <c r="BA226" s="362"/>
      <c r="BB226" s="363"/>
      <c r="BC226" s="363"/>
      <c r="BD226" s="362"/>
      <c r="BE226" s="363"/>
      <c r="BF226" s="362"/>
      <c r="BG226" s="362"/>
      <c r="BH226" s="362"/>
      <c r="BI226" s="362"/>
      <c r="BJ226" s="362"/>
      <c r="BK226" s="362"/>
      <c r="BL226" s="362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363"/>
      <c r="DH226" s="363"/>
      <c r="DI226" s="362"/>
      <c r="DJ226" s="362"/>
      <c r="DK226" s="362"/>
      <c r="DL226" s="362"/>
      <c r="DM226" s="362"/>
      <c r="DN226" s="362"/>
      <c r="DO226" s="362"/>
      <c r="DP226" s="362"/>
      <c r="DQ226" s="363"/>
      <c r="DR226" s="363"/>
      <c r="DS226" s="363"/>
      <c r="DT226" s="363"/>
      <c r="DU226" s="363"/>
      <c r="DV226" s="363"/>
      <c r="DW226" s="363"/>
      <c r="DX226" s="363"/>
      <c r="DY226" s="363"/>
      <c r="DZ226" s="363"/>
      <c r="EA226" s="363"/>
      <c r="EB226" s="363"/>
      <c r="EC226" s="363"/>
      <c r="ED226" s="363"/>
      <c r="EE226" s="363"/>
      <c r="EF226" s="363"/>
      <c r="EG226" s="363"/>
      <c r="EH226" s="363"/>
      <c r="EI226" s="363"/>
      <c r="EJ226" s="363"/>
      <c r="EK226" s="363"/>
      <c r="EL226" s="363"/>
      <c r="EM226" s="363"/>
      <c r="EN226" s="363"/>
      <c r="EO226" s="363"/>
      <c r="EP226" s="363"/>
      <c r="EQ226" s="363"/>
      <c r="ER226" s="363"/>
      <c r="ES226" s="363"/>
      <c r="ET226" s="363"/>
      <c r="EU226" s="363"/>
      <c r="EV226" s="363"/>
      <c r="EW226" s="363"/>
      <c r="EX226" s="363"/>
      <c r="EY226" s="362"/>
      <c r="EZ226" s="362"/>
      <c r="FA226" s="363"/>
      <c r="FB226" s="363"/>
      <c r="FC226" s="363"/>
      <c r="FD226" s="363"/>
      <c r="FE226" s="362"/>
      <c r="FF226" s="362"/>
      <c r="FG226" s="362"/>
      <c r="FH226" s="362"/>
      <c r="FI226" s="362"/>
      <c r="FJ226" s="362"/>
      <c r="FK226" s="362"/>
      <c r="FL226" s="362"/>
      <c r="FM226" s="363"/>
      <c r="FN226" s="363"/>
      <c r="FO226" s="363"/>
      <c r="FP226" s="363"/>
      <c r="FQ226" s="363"/>
      <c r="FR226" s="363"/>
      <c r="FS226" s="363"/>
      <c r="FT226" s="363"/>
      <c r="FU226" s="363"/>
      <c r="FV226" s="363"/>
      <c r="FW226" s="363"/>
      <c r="FX226" s="363"/>
      <c r="FY226" s="363"/>
      <c r="FZ226" s="363"/>
      <c r="GA226" s="363"/>
      <c r="GB226" s="363"/>
      <c r="GC226" s="363"/>
      <c r="GD226" s="363"/>
      <c r="GE226" s="363"/>
      <c r="GF226" s="363"/>
      <c r="GG226" s="363"/>
      <c r="GH226" s="363"/>
      <c r="GI226" s="363"/>
      <c r="GJ226" s="363"/>
      <c r="GK226" s="363"/>
      <c r="GL226" s="363"/>
      <c r="GM226" s="363"/>
      <c r="GN226" s="363"/>
      <c r="GO226" s="363"/>
      <c r="GP226" s="363"/>
      <c r="GQ226" s="363"/>
      <c r="GR226" s="363"/>
      <c r="GS226" s="363"/>
      <c r="GT226" s="363"/>
      <c r="GU226" s="362"/>
      <c r="GV226" s="362"/>
      <c r="GW226" s="363"/>
      <c r="GX226" s="363"/>
      <c r="GY226" s="363"/>
      <c r="GZ226" s="363"/>
      <c r="HA226" s="363"/>
      <c r="HB226" s="362"/>
      <c r="HC226" s="362"/>
      <c r="HD226" s="362"/>
      <c r="HE226" s="362"/>
      <c r="HF226" s="362"/>
      <c r="HG226" s="362"/>
      <c r="HH226" s="362"/>
      <c r="HI226" s="362"/>
      <c r="HJ226" s="363"/>
      <c r="HK226" s="363"/>
      <c r="HL226" s="363"/>
      <c r="HM226" s="363"/>
      <c r="HN226" s="363"/>
      <c r="HO226" s="363"/>
      <c r="HP226" s="363"/>
      <c r="HQ226" s="363"/>
      <c r="HR226" s="363"/>
      <c r="HS226" s="363"/>
      <c r="HT226" s="363"/>
      <c r="HU226" s="363"/>
      <c r="HV226" s="363"/>
      <c r="HW226" s="363"/>
      <c r="HX226" s="363"/>
      <c r="HY226" s="363"/>
      <c r="HZ226" s="363"/>
      <c r="IA226" s="363"/>
      <c r="IB226" s="363"/>
      <c r="IC226" s="363"/>
      <c r="ID226" s="363"/>
      <c r="IE226" s="363"/>
      <c r="IF226" s="363"/>
      <c r="IG226" s="363"/>
      <c r="IH226" s="363"/>
      <c r="II226" s="363"/>
      <c r="IJ226" s="363"/>
      <c r="IK226" s="363"/>
      <c r="IL226" s="363"/>
      <c r="IM226" s="363"/>
      <c r="IN226" s="363"/>
      <c r="IO226" s="363"/>
      <c r="IP226" s="363"/>
      <c r="IQ226" s="363"/>
      <c r="IR226" s="362"/>
      <c r="IS226" s="362"/>
      <c r="IT226" s="363"/>
      <c r="IU226" s="363"/>
      <c r="IV226" s="363"/>
      <c r="IW226" s="363"/>
      <c r="IX226" s="362"/>
      <c r="IY226" s="362"/>
      <c r="IZ226" s="362"/>
      <c r="JA226" s="362"/>
      <c r="JB226" s="362"/>
      <c r="JC226" s="362"/>
      <c r="JD226" s="362"/>
      <c r="JE226" s="362"/>
      <c r="JF226" s="363"/>
      <c r="JG226" s="363"/>
      <c r="JH226" s="363"/>
      <c r="JI226" s="363"/>
      <c r="JJ226" s="363"/>
      <c r="JK226" s="363"/>
      <c r="JL226" s="363"/>
      <c r="JM226" s="363"/>
      <c r="JN226" s="363"/>
      <c r="JO226" s="363"/>
      <c r="JP226" s="363"/>
      <c r="JQ226" s="363"/>
      <c r="JR226" s="363"/>
      <c r="JS226" s="363"/>
      <c r="JT226" s="363"/>
      <c r="JU226" s="363"/>
      <c r="JV226" s="363"/>
      <c r="JW226" s="363"/>
      <c r="JX226" s="363"/>
      <c r="JY226" s="363"/>
      <c r="JZ226" s="363"/>
      <c r="KA226" s="363"/>
      <c r="KB226" s="363"/>
      <c r="KC226" s="363"/>
      <c r="KD226" s="363"/>
      <c r="KE226" s="363"/>
      <c r="KF226" s="363"/>
      <c r="KG226" s="363"/>
      <c r="KH226" s="363"/>
      <c r="KI226" s="363"/>
      <c r="KJ226" s="363"/>
      <c r="KK226" s="363"/>
      <c r="KL226" s="363"/>
      <c r="KM226" s="363"/>
      <c r="KN226" s="363"/>
      <c r="KO226" s="363"/>
      <c r="KP226" s="362"/>
      <c r="KQ226" s="362"/>
      <c r="KR226" s="363"/>
      <c r="KS226" s="404"/>
    </row>
    <row r="227" spans="1:305" ht="13.5" hidden="1" thickBot="1" x14ac:dyDescent="0.25">
      <c r="A227" s="159"/>
      <c r="B227" s="102"/>
      <c r="C227" s="102"/>
      <c r="D227" s="427"/>
      <c r="E227" s="427"/>
      <c r="F227" s="402"/>
      <c r="G227" s="362"/>
      <c r="H227" s="362"/>
      <c r="I227" s="362"/>
      <c r="J227" s="362"/>
      <c r="K227" s="362"/>
      <c r="L227" s="362"/>
      <c r="M227" s="362"/>
      <c r="N227" s="362"/>
      <c r="O227" s="362"/>
      <c r="P227" s="362"/>
      <c r="Q227" s="362"/>
      <c r="R227" s="362"/>
      <c r="S227" s="362"/>
      <c r="T227" s="362"/>
      <c r="U227" s="362"/>
      <c r="V227" s="362"/>
      <c r="W227" s="362"/>
      <c r="X227" s="362"/>
      <c r="Y227" s="362"/>
      <c r="Z227" s="362"/>
      <c r="AA227" s="362"/>
      <c r="AB227" s="362"/>
      <c r="AC227" s="362"/>
      <c r="AD227" s="362"/>
      <c r="AE227" s="362"/>
      <c r="AF227" s="362"/>
      <c r="AG227" s="362"/>
      <c r="AH227" s="362"/>
      <c r="AI227" s="362"/>
      <c r="AJ227" s="362"/>
      <c r="AK227" s="362"/>
      <c r="AL227" s="362"/>
      <c r="AM227" s="362"/>
      <c r="AN227" s="362"/>
      <c r="AO227" s="362"/>
      <c r="AP227" s="362"/>
      <c r="AQ227" s="362"/>
      <c r="AR227" s="362"/>
      <c r="AS227" s="362"/>
      <c r="AT227" s="362"/>
      <c r="AU227" s="362"/>
      <c r="AV227" s="362"/>
      <c r="AW227" s="362"/>
      <c r="AX227" s="362"/>
      <c r="AY227" s="362"/>
      <c r="AZ227" s="362"/>
      <c r="BA227" s="362"/>
      <c r="BB227" s="363"/>
      <c r="BC227" s="363"/>
      <c r="BD227" s="362"/>
      <c r="BE227" s="363"/>
      <c r="BF227" s="362"/>
      <c r="BG227" s="362"/>
      <c r="BH227" s="362"/>
      <c r="BI227" s="362"/>
      <c r="BJ227" s="362"/>
      <c r="BK227" s="362"/>
      <c r="BL227" s="362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363"/>
      <c r="DH227" s="363"/>
      <c r="DI227" s="362"/>
      <c r="DJ227" s="362"/>
      <c r="DK227" s="362"/>
      <c r="DL227" s="362"/>
      <c r="DM227" s="362"/>
      <c r="DN227" s="362"/>
      <c r="DO227" s="362"/>
      <c r="DP227" s="362"/>
      <c r="DQ227" s="363"/>
      <c r="DR227" s="363"/>
      <c r="DS227" s="363"/>
      <c r="DT227" s="363"/>
      <c r="DU227" s="363"/>
      <c r="DV227" s="363"/>
      <c r="DW227" s="363"/>
      <c r="DX227" s="363"/>
      <c r="DY227" s="363"/>
      <c r="DZ227" s="363"/>
      <c r="EA227" s="363"/>
      <c r="EB227" s="363"/>
      <c r="EC227" s="363"/>
      <c r="ED227" s="363"/>
      <c r="EE227" s="363"/>
      <c r="EF227" s="363"/>
      <c r="EG227" s="363"/>
      <c r="EH227" s="363"/>
      <c r="EI227" s="363"/>
      <c r="EJ227" s="363"/>
      <c r="EK227" s="363"/>
      <c r="EL227" s="363"/>
      <c r="EM227" s="363"/>
      <c r="EN227" s="363"/>
      <c r="EO227" s="363"/>
      <c r="EP227" s="363"/>
      <c r="EQ227" s="363"/>
      <c r="ER227" s="363"/>
      <c r="ES227" s="363"/>
      <c r="ET227" s="363"/>
      <c r="EU227" s="363"/>
      <c r="EV227" s="363"/>
      <c r="EW227" s="363"/>
      <c r="EX227" s="363"/>
      <c r="EY227" s="362"/>
      <c r="EZ227" s="362"/>
      <c r="FA227" s="363"/>
      <c r="FB227" s="363"/>
      <c r="FC227" s="363"/>
      <c r="FD227" s="363"/>
      <c r="FE227" s="362"/>
      <c r="FF227" s="362"/>
      <c r="FG227" s="362"/>
      <c r="FH227" s="362"/>
      <c r="FI227" s="362"/>
      <c r="FJ227" s="362"/>
      <c r="FK227" s="362"/>
      <c r="FL227" s="362"/>
      <c r="FM227" s="363"/>
      <c r="FN227" s="363"/>
      <c r="FO227" s="363"/>
      <c r="FP227" s="363"/>
      <c r="FQ227" s="363"/>
      <c r="FR227" s="363"/>
      <c r="FS227" s="363"/>
      <c r="FT227" s="363"/>
      <c r="FU227" s="363"/>
      <c r="FV227" s="363"/>
      <c r="FW227" s="363"/>
      <c r="FX227" s="363"/>
      <c r="FY227" s="363"/>
      <c r="FZ227" s="363"/>
      <c r="GA227" s="363"/>
      <c r="GB227" s="363"/>
      <c r="GC227" s="363"/>
      <c r="GD227" s="363"/>
      <c r="GE227" s="363"/>
      <c r="GF227" s="363"/>
      <c r="GG227" s="363"/>
      <c r="GH227" s="363"/>
      <c r="GI227" s="363"/>
      <c r="GJ227" s="363"/>
      <c r="GK227" s="363"/>
      <c r="GL227" s="363"/>
      <c r="GM227" s="363"/>
      <c r="GN227" s="363"/>
      <c r="GO227" s="363"/>
      <c r="GP227" s="363"/>
      <c r="GQ227" s="363"/>
      <c r="GR227" s="363"/>
      <c r="GS227" s="363"/>
      <c r="GT227" s="363"/>
      <c r="GU227" s="362"/>
      <c r="GV227" s="362"/>
      <c r="GW227" s="363"/>
      <c r="GX227" s="363"/>
      <c r="GY227" s="363"/>
      <c r="GZ227" s="363"/>
      <c r="HA227" s="363"/>
      <c r="HB227" s="362"/>
      <c r="HC227" s="362"/>
      <c r="HD227" s="362"/>
      <c r="HE227" s="362"/>
      <c r="HF227" s="362"/>
      <c r="HG227" s="362"/>
      <c r="HH227" s="362"/>
      <c r="HI227" s="362"/>
      <c r="HJ227" s="363"/>
      <c r="HK227" s="363"/>
      <c r="HL227" s="363"/>
      <c r="HM227" s="363"/>
      <c r="HN227" s="363"/>
      <c r="HO227" s="363"/>
      <c r="HP227" s="363"/>
      <c r="HQ227" s="363"/>
      <c r="HR227" s="363"/>
      <c r="HS227" s="363"/>
      <c r="HT227" s="363"/>
      <c r="HU227" s="363"/>
      <c r="HV227" s="363"/>
      <c r="HW227" s="363"/>
      <c r="HX227" s="363"/>
      <c r="HY227" s="363"/>
      <c r="HZ227" s="363"/>
      <c r="IA227" s="363"/>
      <c r="IB227" s="363"/>
      <c r="IC227" s="363"/>
      <c r="ID227" s="363"/>
      <c r="IE227" s="363"/>
      <c r="IF227" s="363"/>
      <c r="IG227" s="363"/>
      <c r="IH227" s="363"/>
      <c r="II227" s="363"/>
      <c r="IJ227" s="363"/>
      <c r="IK227" s="363"/>
      <c r="IL227" s="363"/>
      <c r="IM227" s="363"/>
      <c r="IN227" s="363"/>
      <c r="IO227" s="363"/>
      <c r="IP227" s="363"/>
      <c r="IQ227" s="363"/>
      <c r="IR227" s="362"/>
      <c r="IS227" s="362"/>
      <c r="IT227" s="363"/>
      <c r="IU227" s="363"/>
      <c r="IV227" s="363"/>
      <c r="IW227" s="363"/>
      <c r="IX227" s="362"/>
      <c r="IY227" s="362"/>
      <c r="IZ227" s="362"/>
      <c r="JA227" s="362"/>
      <c r="JB227" s="362"/>
      <c r="JC227" s="362"/>
      <c r="JD227" s="362"/>
      <c r="JE227" s="362"/>
      <c r="JF227" s="363"/>
      <c r="JG227" s="363"/>
      <c r="JH227" s="363"/>
      <c r="JI227" s="363"/>
      <c r="JJ227" s="363"/>
      <c r="JK227" s="363"/>
      <c r="JL227" s="363"/>
      <c r="JM227" s="363"/>
      <c r="JN227" s="363"/>
      <c r="JO227" s="363"/>
      <c r="JP227" s="363"/>
      <c r="JQ227" s="363"/>
      <c r="JR227" s="363"/>
      <c r="JS227" s="363"/>
      <c r="JT227" s="363"/>
      <c r="JU227" s="363"/>
      <c r="JV227" s="363"/>
      <c r="JW227" s="363"/>
      <c r="JX227" s="363"/>
      <c r="JY227" s="363"/>
      <c r="JZ227" s="363"/>
      <c r="KA227" s="363"/>
      <c r="KB227" s="363"/>
      <c r="KC227" s="363"/>
      <c r="KD227" s="363"/>
      <c r="KE227" s="363"/>
      <c r="KF227" s="363"/>
      <c r="KG227" s="363"/>
      <c r="KH227" s="363"/>
      <c r="KI227" s="363"/>
      <c r="KJ227" s="363"/>
      <c r="KK227" s="363"/>
      <c r="KL227" s="363"/>
      <c r="KM227" s="363"/>
      <c r="KN227" s="363"/>
      <c r="KO227" s="363"/>
      <c r="KP227" s="362"/>
      <c r="KQ227" s="362"/>
      <c r="KR227" s="363"/>
      <c r="KS227" s="404"/>
    </row>
    <row r="228" spans="1:305" ht="13.5" hidden="1" thickBot="1" x14ac:dyDescent="0.25">
      <c r="A228" s="159"/>
      <c r="B228" s="102"/>
      <c r="C228" s="102"/>
      <c r="D228" s="427"/>
      <c r="E228" s="427"/>
      <c r="F228" s="402"/>
      <c r="G228" s="362"/>
      <c r="H228" s="362"/>
      <c r="I228" s="362"/>
      <c r="J228" s="362"/>
      <c r="K228" s="362"/>
      <c r="L228" s="362"/>
      <c r="M228" s="362"/>
      <c r="N228" s="362"/>
      <c r="O228" s="362"/>
      <c r="P228" s="362"/>
      <c r="Q228" s="362"/>
      <c r="R228" s="362"/>
      <c r="S228" s="362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  <c r="AN228" s="362"/>
      <c r="AO228" s="362"/>
      <c r="AP228" s="362"/>
      <c r="AQ228" s="362"/>
      <c r="AR228" s="362"/>
      <c r="AS228" s="362"/>
      <c r="AT228" s="362"/>
      <c r="AU228" s="362"/>
      <c r="AV228" s="362"/>
      <c r="AW228" s="362"/>
      <c r="AX228" s="362"/>
      <c r="AY228" s="362"/>
      <c r="AZ228" s="362"/>
      <c r="BA228" s="362"/>
      <c r="BB228" s="363"/>
      <c r="BC228" s="363"/>
      <c r="BD228" s="362"/>
      <c r="BE228" s="363"/>
      <c r="BF228" s="362"/>
      <c r="BG228" s="362"/>
      <c r="BH228" s="362"/>
      <c r="BI228" s="362"/>
      <c r="BJ228" s="362"/>
      <c r="BK228" s="362"/>
      <c r="BL228" s="362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363"/>
      <c r="DH228" s="363"/>
      <c r="DI228" s="362"/>
      <c r="DJ228" s="362"/>
      <c r="DK228" s="362"/>
      <c r="DL228" s="362"/>
      <c r="DM228" s="362"/>
      <c r="DN228" s="362"/>
      <c r="DO228" s="362"/>
      <c r="DP228" s="362"/>
      <c r="DQ228" s="363"/>
      <c r="DR228" s="363"/>
      <c r="DS228" s="363"/>
      <c r="DT228" s="363"/>
      <c r="DU228" s="363"/>
      <c r="DV228" s="363"/>
      <c r="DW228" s="363"/>
      <c r="DX228" s="363"/>
      <c r="DY228" s="363"/>
      <c r="DZ228" s="363"/>
      <c r="EA228" s="363"/>
      <c r="EB228" s="363"/>
      <c r="EC228" s="363"/>
      <c r="ED228" s="363"/>
      <c r="EE228" s="363"/>
      <c r="EF228" s="363"/>
      <c r="EG228" s="363"/>
      <c r="EH228" s="363"/>
      <c r="EI228" s="363"/>
      <c r="EJ228" s="363"/>
      <c r="EK228" s="363"/>
      <c r="EL228" s="363"/>
      <c r="EM228" s="363"/>
      <c r="EN228" s="363"/>
      <c r="EO228" s="363"/>
      <c r="EP228" s="363"/>
      <c r="EQ228" s="363"/>
      <c r="ER228" s="363"/>
      <c r="ES228" s="363"/>
      <c r="ET228" s="363"/>
      <c r="EU228" s="363"/>
      <c r="EV228" s="363"/>
      <c r="EW228" s="363"/>
      <c r="EX228" s="363"/>
      <c r="EY228" s="362"/>
      <c r="EZ228" s="362"/>
      <c r="FA228" s="363"/>
      <c r="FB228" s="363"/>
      <c r="FC228" s="363"/>
      <c r="FD228" s="363"/>
      <c r="FE228" s="362"/>
      <c r="FF228" s="362"/>
      <c r="FG228" s="362"/>
      <c r="FH228" s="362"/>
      <c r="FI228" s="362"/>
      <c r="FJ228" s="362"/>
      <c r="FK228" s="362"/>
      <c r="FL228" s="362"/>
      <c r="FM228" s="363"/>
      <c r="FN228" s="363"/>
      <c r="FO228" s="363"/>
      <c r="FP228" s="363"/>
      <c r="FQ228" s="363"/>
      <c r="FR228" s="363"/>
      <c r="FS228" s="363"/>
      <c r="FT228" s="363"/>
      <c r="FU228" s="363"/>
      <c r="FV228" s="363"/>
      <c r="FW228" s="363"/>
      <c r="FX228" s="363"/>
      <c r="FY228" s="363"/>
      <c r="FZ228" s="363"/>
      <c r="GA228" s="363"/>
      <c r="GB228" s="363"/>
      <c r="GC228" s="363"/>
      <c r="GD228" s="363"/>
      <c r="GE228" s="363"/>
      <c r="GF228" s="363"/>
      <c r="GG228" s="363"/>
      <c r="GH228" s="363"/>
      <c r="GI228" s="363"/>
      <c r="GJ228" s="363"/>
      <c r="GK228" s="363"/>
      <c r="GL228" s="363"/>
      <c r="GM228" s="363"/>
      <c r="GN228" s="363"/>
      <c r="GO228" s="363"/>
      <c r="GP228" s="363"/>
      <c r="GQ228" s="363"/>
      <c r="GR228" s="363"/>
      <c r="GS228" s="363"/>
      <c r="GT228" s="363"/>
      <c r="GU228" s="362"/>
      <c r="GV228" s="362"/>
      <c r="GW228" s="363"/>
      <c r="GX228" s="363"/>
      <c r="GY228" s="363"/>
      <c r="GZ228" s="363"/>
      <c r="HA228" s="363"/>
      <c r="HB228" s="362"/>
      <c r="HC228" s="362"/>
      <c r="HD228" s="362"/>
      <c r="HE228" s="362"/>
      <c r="HF228" s="362"/>
      <c r="HG228" s="362"/>
      <c r="HH228" s="362"/>
      <c r="HI228" s="362"/>
      <c r="HJ228" s="363"/>
      <c r="HK228" s="363"/>
      <c r="HL228" s="363"/>
      <c r="HM228" s="363"/>
      <c r="HN228" s="363"/>
      <c r="HO228" s="363"/>
      <c r="HP228" s="363"/>
      <c r="HQ228" s="363"/>
      <c r="HR228" s="363"/>
      <c r="HS228" s="363"/>
      <c r="HT228" s="363"/>
      <c r="HU228" s="363"/>
      <c r="HV228" s="363"/>
      <c r="HW228" s="363"/>
      <c r="HX228" s="363"/>
      <c r="HY228" s="363"/>
      <c r="HZ228" s="363"/>
      <c r="IA228" s="363"/>
      <c r="IB228" s="363"/>
      <c r="IC228" s="363"/>
      <c r="ID228" s="363"/>
      <c r="IE228" s="363"/>
      <c r="IF228" s="363"/>
      <c r="IG228" s="363"/>
      <c r="IH228" s="363"/>
      <c r="II228" s="363"/>
      <c r="IJ228" s="363"/>
      <c r="IK228" s="363"/>
      <c r="IL228" s="363"/>
      <c r="IM228" s="363"/>
      <c r="IN228" s="363"/>
      <c r="IO228" s="363"/>
      <c r="IP228" s="363"/>
      <c r="IQ228" s="363"/>
      <c r="IR228" s="362"/>
      <c r="IS228" s="362"/>
      <c r="IT228" s="363"/>
      <c r="IU228" s="363"/>
      <c r="IV228" s="363"/>
      <c r="IW228" s="363"/>
      <c r="IX228" s="362"/>
      <c r="IY228" s="362"/>
      <c r="IZ228" s="362"/>
      <c r="JA228" s="362"/>
      <c r="JB228" s="362"/>
      <c r="JC228" s="362"/>
      <c r="JD228" s="362"/>
      <c r="JE228" s="362"/>
      <c r="JF228" s="363"/>
      <c r="JG228" s="363"/>
      <c r="JH228" s="363"/>
      <c r="JI228" s="363"/>
      <c r="JJ228" s="363"/>
      <c r="JK228" s="363"/>
      <c r="JL228" s="363"/>
      <c r="JM228" s="363"/>
      <c r="JN228" s="363"/>
      <c r="JO228" s="363"/>
      <c r="JP228" s="363"/>
      <c r="JQ228" s="363"/>
      <c r="JR228" s="363"/>
      <c r="JS228" s="363"/>
      <c r="JT228" s="363"/>
      <c r="JU228" s="363"/>
      <c r="JV228" s="363"/>
      <c r="JW228" s="363"/>
      <c r="JX228" s="363"/>
      <c r="JY228" s="363"/>
      <c r="JZ228" s="363"/>
      <c r="KA228" s="363"/>
      <c r="KB228" s="363"/>
      <c r="KC228" s="363"/>
      <c r="KD228" s="363"/>
      <c r="KE228" s="363"/>
      <c r="KF228" s="363"/>
      <c r="KG228" s="363"/>
      <c r="KH228" s="363"/>
      <c r="KI228" s="363"/>
      <c r="KJ228" s="363"/>
      <c r="KK228" s="363"/>
      <c r="KL228" s="363"/>
      <c r="KM228" s="363"/>
      <c r="KN228" s="363"/>
      <c r="KO228" s="363"/>
      <c r="KP228" s="362"/>
      <c r="KQ228" s="362"/>
      <c r="KR228" s="363"/>
      <c r="KS228" s="404"/>
    </row>
    <row r="229" spans="1:305" ht="13.5" hidden="1" thickBot="1" x14ac:dyDescent="0.25">
      <c r="A229" s="159"/>
      <c r="B229" s="102"/>
      <c r="C229" s="102"/>
      <c r="D229" s="427"/>
      <c r="E229" s="427"/>
      <c r="F229" s="402"/>
      <c r="G229" s="362"/>
      <c r="H229" s="362"/>
      <c r="I229" s="362"/>
      <c r="J229" s="362"/>
      <c r="K229" s="362"/>
      <c r="L229" s="362"/>
      <c r="M229" s="362"/>
      <c r="N229" s="362"/>
      <c r="O229" s="362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  <c r="AN229" s="362"/>
      <c r="AO229" s="362"/>
      <c r="AP229" s="362"/>
      <c r="AQ229" s="362"/>
      <c r="AR229" s="362"/>
      <c r="AS229" s="362"/>
      <c r="AT229" s="362"/>
      <c r="AU229" s="362"/>
      <c r="AV229" s="362"/>
      <c r="AW229" s="362"/>
      <c r="AX229" s="362"/>
      <c r="AY229" s="362"/>
      <c r="AZ229" s="362"/>
      <c r="BA229" s="362"/>
      <c r="BB229" s="363"/>
      <c r="BC229" s="363"/>
      <c r="BD229" s="362"/>
      <c r="BE229" s="363"/>
      <c r="BF229" s="362"/>
      <c r="BG229" s="362"/>
      <c r="BH229" s="362"/>
      <c r="BI229" s="362"/>
      <c r="BJ229" s="362"/>
      <c r="BK229" s="362"/>
      <c r="BL229" s="362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363"/>
      <c r="DH229" s="363"/>
      <c r="DI229" s="362"/>
      <c r="DJ229" s="362"/>
      <c r="DK229" s="362"/>
      <c r="DL229" s="362"/>
      <c r="DM229" s="362"/>
      <c r="DN229" s="362"/>
      <c r="DO229" s="362"/>
      <c r="DP229" s="362"/>
      <c r="DQ229" s="363"/>
      <c r="DR229" s="363"/>
      <c r="DS229" s="363"/>
      <c r="DT229" s="363"/>
      <c r="DU229" s="363"/>
      <c r="DV229" s="363"/>
      <c r="DW229" s="363"/>
      <c r="DX229" s="363"/>
      <c r="DY229" s="363"/>
      <c r="DZ229" s="363"/>
      <c r="EA229" s="363"/>
      <c r="EB229" s="363"/>
      <c r="EC229" s="363"/>
      <c r="ED229" s="363"/>
      <c r="EE229" s="363"/>
      <c r="EF229" s="363"/>
      <c r="EG229" s="363"/>
      <c r="EH229" s="363"/>
      <c r="EI229" s="363"/>
      <c r="EJ229" s="363"/>
      <c r="EK229" s="363"/>
      <c r="EL229" s="363"/>
      <c r="EM229" s="363"/>
      <c r="EN229" s="363"/>
      <c r="EO229" s="363"/>
      <c r="EP229" s="363"/>
      <c r="EQ229" s="363"/>
      <c r="ER229" s="363"/>
      <c r="ES229" s="363"/>
      <c r="ET229" s="363"/>
      <c r="EU229" s="363"/>
      <c r="EV229" s="363"/>
      <c r="EW229" s="363"/>
      <c r="EX229" s="363"/>
      <c r="EY229" s="362"/>
      <c r="EZ229" s="362"/>
      <c r="FA229" s="363"/>
      <c r="FB229" s="363"/>
      <c r="FC229" s="363"/>
      <c r="FD229" s="363"/>
      <c r="FE229" s="362"/>
      <c r="FF229" s="362"/>
      <c r="FG229" s="362"/>
      <c r="FH229" s="362"/>
      <c r="FI229" s="362"/>
      <c r="FJ229" s="362"/>
      <c r="FK229" s="362"/>
      <c r="FL229" s="362"/>
      <c r="FM229" s="363"/>
      <c r="FN229" s="363"/>
      <c r="FO229" s="363"/>
      <c r="FP229" s="363"/>
      <c r="FQ229" s="363"/>
      <c r="FR229" s="363"/>
      <c r="FS229" s="363"/>
      <c r="FT229" s="363"/>
      <c r="FU229" s="363"/>
      <c r="FV229" s="363"/>
      <c r="FW229" s="363"/>
      <c r="FX229" s="363"/>
      <c r="FY229" s="363"/>
      <c r="FZ229" s="363"/>
      <c r="GA229" s="363"/>
      <c r="GB229" s="363"/>
      <c r="GC229" s="363"/>
      <c r="GD229" s="363"/>
      <c r="GE229" s="363"/>
      <c r="GF229" s="363"/>
      <c r="GG229" s="363"/>
      <c r="GH229" s="363"/>
      <c r="GI229" s="363"/>
      <c r="GJ229" s="363"/>
      <c r="GK229" s="363"/>
      <c r="GL229" s="363"/>
      <c r="GM229" s="363"/>
      <c r="GN229" s="363"/>
      <c r="GO229" s="363"/>
      <c r="GP229" s="363"/>
      <c r="GQ229" s="363"/>
      <c r="GR229" s="363"/>
      <c r="GS229" s="363"/>
      <c r="GT229" s="363"/>
      <c r="GU229" s="362"/>
      <c r="GV229" s="362"/>
      <c r="GW229" s="363"/>
      <c r="GX229" s="363"/>
      <c r="GY229" s="363"/>
      <c r="GZ229" s="363"/>
      <c r="HA229" s="363"/>
      <c r="HB229" s="362"/>
      <c r="HC229" s="362"/>
      <c r="HD229" s="362"/>
      <c r="HE229" s="362"/>
      <c r="HF229" s="362"/>
      <c r="HG229" s="362"/>
      <c r="HH229" s="362"/>
      <c r="HI229" s="362"/>
      <c r="HJ229" s="363"/>
      <c r="HK229" s="363"/>
      <c r="HL229" s="363"/>
      <c r="HM229" s="363"/>
      <c r="HN229" s="363"/>
      <c r="HO229" s="363"/>
      <c r="HP229" s="363"/>
      <c r="HQ229" s="363"/>
      <c r="HR229" s="363"/>
      <c r="HS229" s="363"/>
      <c r="HT229" s="363"/>
      <c r="HU229" s="363"/>
      <c r="HV229" s="363"/>
      <c r="HW229" s="363"/>
      <c r="HX229" s="363"/>
      <c r="HY229" s="363"/>
      <c r="HZ229" s="363"/>
      <c r="IA229" s="363"/>
      <c r="IB229" s="363"/>
      <c r="IC229" s="363"/>
      <c r="ID229" s="363"/>
      <c r="IE229" s="363"/>
      <c r="IF229" s="363"/>
      <c r="IG229" s="363"/>
      <c r="IH229" s="363"/>
      <c r="II229" s="363"/>
      <c r="IJ229" s="363"/>
      <c r="IK229" s="363"/>
      <c r="IL229" s="363"/>
      <c r="IM229" s="363"/>
      <c r="IN229" s="363"/>
      <c r="IO229" s="363"/>
      <c r="IP229" s="363"/>
      <c r="IQ229" s="363"/>
      <c r="IR229" s="362"/>
      <c r="IS229" s="362"/>
      <c r="IT229" s="363"/>
      <c r="IU229" s="363"/>
      <c r="IV229" s="363"/>
      <c r="IW229" s="363"/>
      <c r="IX229" s="362"/>
      <c r="IY229" s="362"/>
      <c r="IZ229" s="362"/>
      <c r="JA229" s="362"/>
      <c r="JB229" s="362"/>
      <c r="JC229" s="362"/>
      <c r="JD229" s="362"/>
      <c r="JE229" s="362"/>
      <c r="JF229" s="363"/>
      <c r="JG229" s="363"/>
      <c r="JH229" s="363"/>
      <c r="JI229" s="363"/>
      <c r="JJ229" s="363"/>
      <c r="JK229" s="363"/>
      <c r="JL229" s="363"/>
      <c r="JM229" s="363"/>
      <c r="JN229" s="363"/>
      <c r="JO229" s="363"/>
      <c r="JP229" s="363"/>
      <c r="JQ229" s="363"/>
      <c r="JR229" s="363"/>
      <c r="JS229" s="363"/>
      <c r="JT229" s="363"/>
      <c r="JU229" s="363"/>
      <c r="JV229" s="363"/>
      <c r="JW229" s="363"/>
      <c r="JX229" s="363"/>
      <c r="JY229" s="363"/>
      <c r="JZ229" s="363"/>
      <c r="KA229" s="363"/>
      <c r="KB229" s="363"/>
      <c r="KC229" s="363"/>
      <c r="KD229" s="363"/>
      <c r="KE229" s="363"/>
      <c r="KF229" s="363"/>
      <c r="KG229" s="363"/>
      <c r="KH229" s="363"/>
      <c r="KI229" s="363"/>
      <c r="KJ229" s="363"/>
      <c r="KK229" s="363"/>
      <c r="KL229" s="363"/>
      <c r="KM229" s="363"/>
      <c r="KN229" s="363"/>
      <c r="KO229" s="363"/>
      <c r="KP229" s="362"/>
      <c r="KQ229" s="362"/>
      <c r="KR229" s="363"/>
      <c r="KS229" s="404"/>
    </row>
    <row r="230" spans="1:305" ht="13.5" hidden="1" thickBot="1" x14ac:dyDescent="0.25">
      <c r="A230" s="159"/>
      <c r="B230" s="102"/>
      <c r="C230" s="102"/>
      <c r="D230" s="427"/>
      <c r="E230" s="427"/>
      <c r="F230" s="402"/>
      <c r="G230" s="362"/>
      <c r="H230" s="362"/>
      <c r="I230" s="362"/>
      <c r="J230" s="362"/>
      <c r="K230" s="362"/>
      <c r="L230" s="362"/>
      <c r="M230" s="362"/>
      <c r="N230" s="362"/>
      <c r="O230" s="362"/>
      <c r="P230" s="362"/>
      <c r="Q230" s="362"/>
      <c r="R230" s="362"/>
      <c r="S230" s="362"/>
      <c r="T230" s="362"/>
      <c r="U230" s="362"/>
      <c r="V230" s="362"/>
      <c r="W230" s="362"/>
      <c r="X230" s="362"/>
      <c r="Y230" s="362"/>
      <c r="Z230" s="362"/>
      <c r="AA230" s="362"/>
      <c r="AB230" s="362"/>
      <c r="AC230" s="362"/>
      <c r="AD230" s="362"/>
      <c r="AE230" s="362"/>
      <c r="AF230" s="362"/>
      <c r="AG230" s="362"/>
      <c r="AH230" s="362"/>
      <c r="AI230" s="362"/>
      <c r="AJ230" s="362"/>
      <c r="AK230" s="362"/>
      <c r="AL230" s="362"/>
      <c r="AM230" s="362"/>
      <c r="AN230" s="362"/>
      <c r="AO230" s="362"/>
      <c r="AP230" s="362"/>
      <c r="AQ230" s="362"/>
      <c r="AR230" s="362"/>
      <c r="AS230" s="362"/>
      <c r="AT230" s="362"/>
      <c r="AU230" s="362"/>
      <c r="AV230" s="362"/>
      <c r="AW230" s="362"/>
      <c r="AX230" s="362"/>
      <c r="AY230" s="362"/>
      <c r="AZ230" s="362"/>
      <c r="BA230" s="362"/>
      <c r="BB230" s="363"/>
      <c r="BC230" s="363"/>
      <c r="BD230" s="362"/>
      <c r="BE230" s="363"/>
      <c r="BF230" s="362"/>
      <c r="BG230" s="362"/>
      <c r="BH230" s="362"/>
      <c r="BI230" s="362"/>
      <c r="BJ230" s="362"/>
      <c r="BK230" s="362"/>
      <c r="BL230" s="362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363"/>
      <c r="DH230" s="363"/>
      <c r="DI230" s="362"/>
      <c r="DJ230" s="362"/>
      <c r="DK230" s="362"/>
      <c r="DL230" s="362"/>
      <c r="DM230" s="362"/>
      <c r="DN230" s="362"/>
      <c r="DO230" s="362"/>
      <c r="DP230" s="362"/>
      <c r="DQ230" s="363"/>
      <c r="DR230" s="363"/>
      <c r="DS230" s="363"/>
      <c r="DT230" s="363"/>
      <c r="DU230" s="363"/>
      <c r="DV230" s="363"/>
      <c r="DW230" s="363"/>
      <c r="DX230" s="363"/>
      <c r="DY230" s="363"/>
      <c r="DZ230" s="363"/>
      <c r="EA230" s="363"/>
      <c r="EB230" s="363"/>
      <c r="EC230" s="363"/>
      <c r="ED230" s="363"/>
      <c r="EE230" s="363"/>
      <c r="EF230" s="363"/>
      <c r="EG230" s="363"/>
      <c r="EH230" s="363"/>
      <c r="EI230" s="363"/>
      <c r="EJ230" s="363"/>
      <c r="EK230" s="363"/>
      <c r="EL230" s="363"/>
      <c r="EM230" s="363"/>
      <c r="EN230" s="363"/>
      <c r="EO230" s="363"/>
      <c r="EP230" s="363"/>
      <c r="EQ230" s="363"/>
      <c r="ER230" s="363"/>
      <c r="ES230" s="363"/>
      <c r="ET230" s="363"/>
      <c r="EU230" s="363"/>
      <c r="EV230" s="363"/>
      <c r="EW230" s="363"/>
      <c r="EX230" s="363"/>
      <c r="EY230" s="362"/>
      <c r="EZ230" s="362"/>
      <c r="FA230" s="363"/>
      <c r="FB230" s="363"/>
      <c r="FC230" s="363"/>
      <c r="FD230" s="363"/>
      <c r="FE230" s="362"/>
      <c r="FF230" s="362"/>
      <c r="FG230" s="362"/>
      <c r="FH230" s="362"/>
      <c r="FI230" s="362"/>
      <c r="FJ230" s="362"/>
      <c r="FK230" s="362"/>
      <c r="FL230" s="362"/>
      <c r="FM230" s="363"/>
      <c r="FN230" s="363"/>
      <c r="FO230" s="363"/>
      <c r="FP230" s="363"/>
      <c r="FQ230" s="363"/>
      <c r="FR230" s="363"/>
      <c r="FS230" s="363"/>
      <c r="FT230" s="363"/>
      <c r="FU230" s="363"/>
      <c r="FV230" s="363"/>
      <c r="FW230" s="363"/>
      <c r="FX230" s="363"/>
      <c r="FY230" s="363"/>
      <c r="FZ230" s="363"/>
      <c r="GA230" s="363"/>
      <c r="GB230" s="363"/>
      <c r="GC230" s="363"/>
      <c r="GD230" s="363"/>
      <c r="GE230" s="363"/>
      <c r="GF230" s="363"/>
      <c r="GG230" s="363"/>
      <c r="GH230" s="363"/>
      <c r="GI230" s="363"/>
      <c r="GJ230" s="363"/>
      <c r="GK230" s="363"/>
      <c r="GL230" s="363"/>
      <c r="GM230" s="363"/>
      <c r="GN230" s="363"/>
      <c r="GO230" s="363"/>
      <c r="GP230" s="363"/>
      <c r="GQ230" s="363"/>
      <c r="GR230" s="363"/>
      <c r="GS230" s="363"/>
      <c r="GT230" s="363"/>
      <c r="GU230" s="362"/>
      <c r="GV230" s="362"/>
      <c r="GW230" s="363"/>
      <c r="GX230" s="363"/>
      <c r="GY230" s="363"/>
      <c r="GZ230" s="363"/>
      <c r="HA230" s="363"/>
      <c r="HB230" s="362"/>
      <c r="HC230" s="362"/>
      <c r="HD230" s="362"/>
      <c r="HE230" s="362"/>
      <c r="HF230" s="362"/>
      <c r="HG230" s="362"/>
      <c r="HH230" s="362"/>
      <c r="HI230" s="362"/>
      <c r="HJ230" s="363"/>
      <c r="HK230" s="363"/>
      <c r="HL230" s="363"/>
      <c r="HM230" s="363"/>
      <c r="HN230" s="363"/>
      <c r="HO230" s="363"/>
      <c r="HP230" s="363"/>
      <c r="HQ230" s="363"/>
      <c r="HR230" s="363"/>
      <c r="HS230" s="363"/>
      <c r="HT230" s="363"/>
      <c r="HU230" s="363"/>
      <c r="HV230" s="363"/>
      <c r="HW230" s="363"/>
      <c r="HX230" s="363"/>
      <c r="HY230" s="363"/>
      <c r="HZ230" s="363"/>
      <c r="IA230" s="363"/>
      <c r="IB230" s="363"/>
      <c r="IC230" s="363"/>
      <c r="ID230" s="363"/>
      <c r="IE230" s="363"/>
      <c r="IF230" s="363"/>
      <c r="IG230" s="363"/>
      <c r="IH230" s="363"/>
      <c r="II230" s="363"/>
      <c r="IJ230" s="363"/>
      <c r="IK230" s="363"/>
      <c r="IL230" s="363"/>
      <c r="IM230" s="363"/>
      <c r="IN230" s="363"/>
      <c r="IO230" s="363"/>
      <c r="IP230" s="363"/>
      <c r="IQ230" s="363"/>
      <c r="IR230" s="362"/>
      <c r="IS230" s="362"/>
      <c r="IT230" s="363"/>
      <c r="IU230" s="363"/>
      <c r="IV230" s="363"/>
      <c r="IW230" s="363"/>
      <c r="IX230" s="362"/>
      <c r="IY230" s="362"/>
      <c r="IZ230" s="362"/>
      <c r="JA230" s="362"/>
      <c r="JB230" s="362"/>
      <c r="JC230" s="362"/>
      <c r="JD230" s="362"/>
      <c r="JE230" s="362"/>
      <c r="JF230" s="363"/>
      <c r="JG230" s="363"/>
      <c r="JH230" s="363"/>
      <c r="JI230" s="363"/>
      <c r="JJ230" s="363"/>
      <c r="JK230" s="363"/>
      <c r="JL230" s="363"/>
      <c r="JM230" s="363"/>
      <c r="JN230" s="363"/>
      <c r="JO230" s="363"/>
      <c r="JP230" s="363"/>
      <c r="JQ230" s="363"/>
      <c r="JR230" s="363"/>
      <c r="JS230" s="363"/>
      <c r="JT230" s="363"/>
      <c r="JU230" s="363"/>
      <c r="JV230" s="363"/>
      <c r="JW230" s="363"/>
      <c r="JX230" s="363"/>
      <c r="JY230" s="363"/>
      <c r="JZ230" s="363"/>
      <c r="KA230" s="363"/>
      <c r="KB230" s="363"/>
      <c r="KC230" s="363"/>
      <c r="KD230" s="363"/>
      <c r="KE230" s="363"/>
      <c r="KF230" s="363"/>
      <c r="KG230" s="363"/>
      <c r="KH230" s="363"/>
      <c r="KI230" s="363"/>
      <c r="KJ230" s="363"/>
      <c r="KK230" s="363"/>
      <c r="KL230" s="363"/>
      <c r="KM230" s="363"/>
      <c r="KN230" s="363"/>
      <c r="KO230" s="363"/>
      <c r="KP230" s="362"/>
      <c r="KQ230" s="362"/>
      <c r="KR230" s="363"/>
      <c r="KS230" s="404"/>
    </row>
    <row r="231" spans="1:305" ht="13.5" hidden="1" thickBot="1" x14ac:dyDescent="0.25">
      <c r="A231" s="165"/>
      <c r="B231" s="102"/>
      <c r="C231" s="102"/>
      <c r="D231" s="427"/>
      <c r="E231" s="427"/>
      <c r="F231" s="402"/>
      <c r="G231" s="362"/>
      <c r="H231" s="362"/>
      <c r="I231" s="362"/>
      <c r="J231" s="362"/>
      <c r="K231" s="362"/>
      <c r="L231" s="362"/>
      <c r="M231" s="362"/>
      <c r="N231" s="362"/>
      <c r="O231" s="362"/>
      <c r="P231" s="362"/>
      <c r="Q231" s="362"/>
      <c r="R231" s="362"/>
      <c r="S231" s="362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62"/>
      <c r="AY231" s="362"/>
      <c r="AZ231" s="362"/>
      <c r="BA231" s="362"/>
      <c r="BB231" s="363"/>
      <c r="BC231" s="363"/>
      <c r="BD231" s="362"/>
      <c r="BE231" s="363"/>
      <c r="BF231" s="362"/>
      <c r="BG231" s="362"/>
      <c r="BH231" s="362"/>
      <c r="BI231" s="362"/>
      <c r="BJ231" s="362"/>
      <c r="BK231" s="362"/>
      <c r="BL231" s="362"/>
      <c r="BM231" s="236"/>
      <c r="BN231" s="236"/>
      <c r="BO231" s="236"/>
      <c r="BP231" s="236"/>
      <c r="BQ231" s="236"/>
      <c r="BR231" s="236"/>
      <c r="BS231" s="236"/>
      <c r="BT231" s="236"/>
      <c r="BU231" s="236"/>
      <c r="BV231" s="236"/>
      <c r="BW231" s="236"/>
      <c r="BX231" s="236"/>
      <c r="BY231" s="236"/>
      <c r="BZ231" s="236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363"/>
      <c r="DH231" s="363"/>
      <c r="DI231" s="362"/>
      <c r="DJ231" s="362"/>
      <c r="DK231" s="362"/>
      <c r="DL231" s="362"/>
      <c r="DM231" s="362"/>
      <c r="DN231" s="362"/>
      <c r="DO231" s="362"/>
      <c r="DP231" s="362"/>
      <c r="DQ231" s="363"/>
      <c r="DR231" s="363"/>
      <c r="DS231" s="363"/>
      <c r="DT231" s="363"/>
      <c r="DU231" s="363"/>
      <c r="DV231" s="363"/>
      <c r="DW231" s="363"/>
      <c r="DX231" s="363"/>
      <c r="DY231" s="363"/>
      <c r="DZ231" s="363"/>
      <c r="EA231" s="363"/>
      <c r="EB231" s="363"/>
      <c r="EC231" s="363"/>
      <c r="ED231" s="363"/>
      <c r="EE231" s="363"/>
      <c r="EF231" s="363"/>
      <c r="EG231" s="363"/>
      <c r="EH231" s="363"/>
      <c r="EI231" s="363"/>
      <c r="EJ231" s="363"/>
      <c r="EK231" s="363"/>
      <c r="EL231" s="363"/>
      <c r="EM231" s="363"/>
      <c r="EN231" s="363"/>
      <c r="EO231" s="363"/>
      <c r="EP231" s="363"/>
      <c r="EQ231" s="363"/>
      <c r="ER231" s="363"/>
      <c r="ES231" s="363"/>
      <c r="ET231" s="363"/>
      <c r="EU231" s="363"/>
      <c r="EV231" s="363"/>
      <c r="EW231" s="363"/>
      <c r="EX231" s="363"/>
      <c r="EY231" s="362"/>
      <c r="EZ231" s="362"/>
      <c r="FA231" s="363"/>
      <c r="FB231" s="363"/>
      <c r="FC231" s="363"/>
      <c r="FD231" s="363"/>
      <c r="FE231" s="362"/>
      <c r="FF231" s="362"/>
      <c r="FG231" s="362"/>
      <c r="FH231" s="362"/>
      <c r="FI231" s="362"/>
      <c r="FJ231" s="362"/>
      <c r="FK231" s="362"/>
      <c r="FL231" s="362"/>
      <c r="FM231" s="363"/>
      <c r="FN231" s="363"/>
      <c r="FO231" s="363"/>
      <c r="FP231" s="363"/>
      <c r="FQ231" s="363"/>
      <c r="FR231" s="363"/>
      <c r="FS231" s="363"/>
      <c r="FT231" s="363"/>
      <c r="FU231" s="363"/>
      <c r="FV231" s="363"/>
      <c r="FW231" s="363"/>
      <c r="FX231" s="363"/>
      <c r="FY231" s="363"/>
      <c r="FZ231" s="363"/>
      <c r="GA231" s="363"/>
      <c r="GB231" s="363"/>
      <c r="GC231" s="363"/>
      <c r="GD231" s="363"/>
      <c r="GE231" s="363"/>
      <c r="GF231" s="363"/>
      <c r="GG231" s="363"/>
      <c r="GH231" s="363"/>
      <c r="GI231" s="363"/>
      <c r="GJ231" s="363"/>
      <c r="GK231" s="363"/>
      <c r="GL231" s="363"/>
      <c r="GM231" s="363"/>
      <c r="GN231" s="363"/>
      <c r="GO231" s="363"/>
      <c r="GP231" s="363"/>
      <c r="GQ231" s="363"/>
      <c r="GR231" s="363"/>
      <c r="GS231" s="363"/>
      <c r="GT231" s="363"/>
      <c r="GU231" s="362"/>
      <c r="GV231" s="362"/>
      <c r="GW231" s="363"/>
      <c r="GX231" s="363"/>
      <c r="GY231" s="363"/>
      <c r="GZ231" s="363"/>
      <c r="HA231" s="363"/>
      <c r="HB231" s="362"/>
      <c r="HC231" s="362"/>
      <c r="HD231" s="362"/>
      <c r="HE231" s="362"/>
      <c r="HF231" s="362"/>
      <c r="HG231" s="362"/>
      <c r="HH231" s="362"/>
      <c r="HI231" s="362"/>
      <c r="HJ231" s="363"/>
      <c r="HK231" s="363"/>
      <c r="HL231" s="363"/>
      <c r="HM231" s="363"/>
      <c r="HN231" s="363"/>
      <c r="HO231" s="363"/>
      <c r="HP231" s="363"/>
      <c r="HQ231" s="363"/>
      <c r="HR231" s="363"/>
      <c r="HS231" s="363"/>
      <c r="HT231" s="363"/>
      <c r="HU231" s="363"/>
      <c r="HV231" s="363"/>
      <c r="HW231" s="363"/>
      <c r="HX231" s="363"/>
      <c r="HY231" s="363"/>
      <c r="HZ231" s="363"/>
      <c r="IA231" s="363"/>
      <c r="IB231" s="363"/>
      <c r="IC231" s="363"/>
      <c r="ID231" s="363"/>
      <c r="IE231" s="363"/>
      <c r="IF231" s="363"/>
      <c r="IG231" s="363"/>
      <c r="IH231" s="363"/>
      <c r="II231" s="363"/>
      <c r="IJ231" s="363"/>
      <c r="IK231" s="363"/>
      <c r="IL231" s="363"/>
      <c r="IM231" s="363"/>
      <c r="IN231" s="363"/>
      <c r="IO231" s="363"/>
      <c r="IP231" s="363"/>
      <c r="IQ231" s="363"/>
      <c r="IR231" s="362"/>
      <c r="IS231" s="362"/>
      <c r="IT231" s="363"/>
      <c r="IU231" s="363"/>
      <c r="IV231" s="363"/>
      <c r="IW231" s="363"/>
      <c r="IX231" s="362"/>
      <c r="IY231" s="362"/>
      <c r="IZ231" s="362"/>
      <c r="JA231" s="362"/>
      <c r="JB231" s="362"/>
      <c r="JC231" s="362"/>
      <c r="JD231" s="362"/>
      <c r="JE231" s="362"/>
      <c r="JF231" s="363"/>
      <c r="JG231" s="363"/>
      <c r="JH231" s="363"/>
      <c r="JI231" s="363"/>
      <c r="JJ231" s="363"/>
      <c r="JK231" s="363"/>
      <c r="JL231" s="363"/>
      <c r="JM231" s="363"/>
      <c r="JN231" s="363"/>
      <c r="JO231" s="363"/>
      <c r="JP231" s="363"/>
      <c r="JQ231" s="363"/>
      <c r="JR231" s="363"/>
      <c r="JS231" s="363"/>
      <c r="JT231" s="363"/>
      <c r="JU231" s="363"/>
      <c r="JV231" s="363"/>
      <c r="JW231" s="363"/>
      <c r="JX231" s="363"/>
      <c r="JY231" s="363"/>
      <c r="JZ231" s="363"/>
      <c r="KA231" s="363"/>
      <c r="KB231" s="363"/>
      <c r="KC231" s="363"/>
      <c r="KD231" s="363"/>
      <c r="KE231" s="363"/>
      <c r="KF231" s="363"/>
      <c r="KG231" s="363"/>
      <c r="KH231" s="363"/>
      <c r="KI231" s="363"/>
      <c r="KJ231" s="363"/>
      <c r="KK231" s="363"/>
      <c r="KL231" s="363"/>
      <c r="KM231" s="363"/>
      <c r="KN231" s="363"/>
      <c r="KO231" s="363"/>
      <c r="KP231" s="362"/>
      <c r="KQ231" s="362"/>
      <c r="KR231" s="363"/>
      <c r="KS231" s="404"/>
    </row>
    <row r="232" spans="1:305" ht="13.5" hidden="1" thickBot="1" x14ac:dyDescent="0.25">
      <c r="A232" s="159"/>
      <c r="B232" s="102"/>
      <c r="C232" s="102"/>
      <c r="D232" s="427"/>
      <c r="E232" s="427"/>
      <c r="F232" s="402"/>
      <c r="G232" s="362"/>
      <c r="H232" s="362"/>
      <c r="I232" s="362"/>
      <c r="J232" s="362"/>
      <c r="K232" s="362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  <c r="W232" s="362"/>
      <c r="X232" s="362"/>
      <c r="Y232" s="362"/>
      <c r="Z232" s="362"/>
      <c r="AA232" s="362"/>
      <c r="AB232" s="362"/>
      <c r="AC232" s="362"/>
      <c r="AD232" s="362"/>
      <c r="AE232" s="362"/>
      <c r="AF232" s="362"/>
      <c r="AG232" s="362"/>
      <c r="AH232" s="362"/>
      <c r="AI232" s="362"/>
      <c r="AJ232" s="362"/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  <c r="AX232" s="362"/>
      <c r="AY232" s="362"/>
      <c r="AZ232" s="362"/>
      <c r="BA232" s="362"/>
      <c r="BB232" s="363"/>
      <c r="BC232" s="363"/>
      <c r="BD232" s="362"/>
      <c r="BE232" s="363"/>
      <c r="BF232" s="362"/>
      <c r="BG232" s="362"/>
      <c r="BH232" s="362"/>
      <c r="BI232" s="362"/>
      <c r="BJ232" s="362"/>
      <c r="BK232" s="362"/>
      <c r="BL232" s="362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6"/>
      <c r="BX232" s="236"/>
      <c r="BY232" s="236"/>
      <c r="BZ232" s="236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363"/>
      <c r="DH232" s="363"/>
      <c r="DI232" s="362"/>
      <c r="DJ232" s="362"/>
      <c r="DK232" s="362"/>
      <c r="DL232" s="362"/>
      <c r="DM232" s="362"/>
      <c r="DN232" s="362"/>
      <c r="DO232" s="362"/>
      <c r="DP232" s="362"/>
      <c r="DQ232" s="363"/>
      <c r="DR232" s="363"/>
      <c r="DS232" s="363"/>
      <c r="DT232" s="363"/>
      <c r="DU232" s="363"/>
      <c r="DV232" s="363"/>
      <c r="DW232" s="363"/>
      <c r="DX232" s="363"/>
      <c r="DY232" s="363"/>
      <c r="DZ232" s="363"/>
      <c r="EA232" s="363"/>
      <c r="EB232" s="363"/>
      <c r="EC232" s="363"/>
      <c r="ED232" s="363"/>
      <c r="EE232" s="363"/>
      <c r="EF232" s="363"/>
      <c r="EG232" s="363"/>
      <c r="EH232" s="363"/>
      <c r="EI232" s="363"/>
      <c r="EJ232" s="363"/>
      <c r="EK232" s="363"/>
      <c r="EL232" s="363"/>
      <c r="EM232" s="363"/>
      <c r="EN232" s="363"/>
      <c r="EO232" s="363"/>
      <c r="EP232" s="363"/>
      <c r="EQ232" s="363"/>
      <c r="ER232" s="363"/>
      <c r="ES232" s="363"/>
      <c r="ET232" s="363"/>
      <c r="EU232" s="363"/>
      <c r="EV232" s="363"/>
      <c r="EW232" s="363"/>
      <c r="EX232" s="363"/>
      <c r="EY232" s="362"/>
      <c r="EZ232" s="362"/>
      <c r="FA232" s="363"/>
      <c r="FB232" s="363"/>
      <c r="FC232" s="363"/>
      <c r="FD232" s="363"/>
      <c r="FE232" s="362"/>
      <c r="FF232" s="362"/>
      <c r="FG232" s="362"/>
      <c r="FH232" s="362"/>
      <c r="FI232" s="362"/>
      <c r="FJ232" s="362"/>
      <c r="FK232" s="362"/>
      <c r="FL232" s="362"/>
      <c r="FM232" s="363"/>
      <c r="FN232" s="363"/>
      <c r="FO232" s="363"/>
      <c r="FP232" s="363"/>
      <c r="FQ232" s="363"/>
      <c r="FR232" s="363"/>
      <c r="FS232" s="363"/>
      <c r="FT232" s="363"/>
      <c r="FU232" s="363"/>
      <c r="FV232" s="363"/>
      <c r="FW232" s="363"/>
      <c r="FX232" s="363"/>
      <c r="FY232" s="363"/>
      <c r="FZ232" s="363"/>
      <c r="GA232" s="363"/>
      <c r="GB232" s="363"/>
      <c r="GC232" s="363"/>
      <c r="GD232" s="363"/>
      <c r="GE232" s="363"/>
      <c r="GF232" s="363"/>
      <c r="GG232" s="363"/>
      <c r="GH232" s="363"/>
      <c r="GI232" s="363"/>
      <c r="GJ232" s="363"/>
      <c r="GK232" s="363"/>
      <c r="GL232" s="363"/>
      <c r="GM232" s="363"/>
      <c r="GN232" s="363"/>
      <c r="GO232" s="363"/>
      <c r="GP232" s="363"/>
      <c r="GQ232" s="363"/>
      <c r="GR232" s="363"/>
      <c r="GS232" s="363"/>
      <c r="GT232" s="363"/>
      <c r="GU232" s="362"/>
      <c r="GV232" s="362"/>
      <c r="GW232" s="363"/>
      <c r="GX232" s="363"/>
      <c r="GY232" s="363"/>
      <c r="GZ232" s="363"/>
      <c r="HA232" s="363"/>
      <c r="HB232" s="362"/>
      <c r="HC232" s="362"/>
      <c r="HD232" s="362"/>
      <c r="HE232" s="362"/>
      <c r="HF232" s="362"/>
      <c r="HG232" s="362"/>
      <c r="HH232" s="362"/>
      <c r="HI232" s="362"/>
      <c r="HJ232" s="363"/>
      <c r="HK232" s="363"/>
      <c r="HL232" s="363"/>
      <c r="HM232" s="363"/>
      <c r="HN232" s="363"/>
      <c r="HO232" s="363"/>
      <c r="HP232" s="363"/>
      <c r="HQ232" s="363"/>
      <c r="HR232" s="363"/>
      <c r="HS232" s="363"/>
      <c r="HT232" s="363"/>
      <c r="HU232" s="363"/>
      <c r="HV232" s="363"/>
      <c r="HW232" s="363"/>
      <c r="HX232" s="363"/>
      <c r="HY232" s="363"/>
      <c r="HZ232" s="363"/>
      <c r="IA232" s="363"/>
      <c r="IB232" s="363"/>
      <c r="IC232" s="363"/>
      <c r="ID232" s="363"/>
      <c r="IE232" s="363"/>
      <c r="IF232" s="363"/>
      <c r="IG232" s="363"/>
      <c r="IH232" s="363"/>
      <c r="II232" s="363"/>
      <c r="IJ232" s="363"/>
      <c r="IK232" s="363"/>
      <c r="IL232" s="363"/>
      <c r="IM232" s="363"/>
      <c r="IN232" s="363"/>
      <c r="IO232" s="363"/>
      <c r="IP232" s="363"/>
      <c r="IQ232" s="363"/>
      <c r="IR232" s="362"/>
      <c r="IS232" s="362"/>
      <c r="IT232" s="363"/>
      <c r="IU232" s="363"/>
      <c r="IV232" s="363"/>
      <c r="IW232" s="363"/>
      <c r="IX232" s="362"/>
      <c r="IY232" s="362"/>
      <c r="IZ232" s="362"/>
      <c r="JA232" s="362"/>
      <c r="JB232" s="362"/>
      <c r="JC232" s="362"/>
      <c r="JD232" s="362"/>
      <c r="JE232" s="362"/>
      <c r="JF232" s="363"/>
      <c r="JG232" s="363"/>
      <c r="JH232" s="363"/>
      <c r="JI232" s="363"/>
      <c r="JJ232" s="363"/>
      <c r="JK232" s="363"/>
      <c r="JL232" s="363"/>
      <c r="JM232" s="363"/>
      <c r="JN232" s="363"/>
      <c r="JO232" s="363"/>
      <c r="JP232" s="363"/>
      <c r="JQ232" s="363"/>
      <c r="JR232" s="363"/>
      <c r="JS232" s="363"/>
      <c r="JT232" s="363"/>
      <c r="JU232" s="363"/>
      <c r="JV232" s="363"/>
      <c r="JW232" s="363"/>
      <c r="JX232" s="363"/>
      <c r="JY232" s="363"/>
      <c r="JZ232" s="363"/>
      <c r="KA232" s="363"/>
      <c r="KB232" s="363"/>
      <c r="KC232" s="363"/>
      <c r="KD232" s="363"/>
      <c r="KE232" s="363"/>
      <c r="KF232" s="363"/>
      <c r="KG232" s="363"/>
      <c r="KH232" s="363"/>
      <c r="KI232" s="363"/>
      <c r="KJ232" s="363"/>
      <c r="KK232" s="363"/>
      <c r="KL232" s="363"/>
      <c r="KM232" s="363"/>
      <c r="KN232" s="363"/>
      <c r="KO232" s="363"/>
      <c r="KP232" s="362"/>
      <c r="KQ232" s="362"/>
      <c r="KR232" s="363"/>
      <c r="KS232" s="404"/>
    </row>
    <row r="233" spans="1:305" ht="13.5" hidden="1" thickBot="1" x14ac:dyDescent="0.25">
      <c r="A233" s="159"/>
      <c r="B233" s="102"/>
      <c r="C233" s="102"/>
      <c r="D233" s="427"/>
      <c r="E233" s="427"/>
      <c r="F233" s="402"/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62"/>
      <c r="R233" s="362"/>
      <c r="S233" s="362"/>
      <c r="T233" s="362"/>
      <c r="U233" s="362"/>
      <c r="V233" s="362"/>
      <c r="W233" s="362"/>
      <c r="X233" s="362"/>
      <c r="Y233" s="362"/>
      <c r="Z233" s="362"/>
      <c r="AA233" s="362"/>
      <c r="AB233" s="362"/>
      <c r="AC233" s="362"/>
      <c r="AD233" s="362"/>
      <c r="AE233" s="362"/>
      <c r="AF233" s="362"/>
      <c r="AG233" s="362"/>
      <c r="AH233" s="362"/>
      <c r="AI233" s="362"/>
      <c r="AJ233" s="362"/>
      <c r="AK233" s="362"/>
      <c r="AL233" s="362"/>
      <c r="AM233" s="362"/>
      <c r="AN233" s="362"/>
      <c r="AO233" s="362"/>
      <c r="AP233" s="362"/>
      <c r="AQ233" s="362"/>
      <c r="AR233" s="362"/>
      <c r="AS233" s="362"/>
      <c r="AT233" s="362"/>
      <c r="AU233" s="362"/>
      <c r="AV233" s="362"/>
      <c r="AW233" s="362"/>
      <c r="AX233" s="362"/>
      <c r="AY233" s="362"/>
      <c r="AZ233" s="362"/>
      <c r="BA233" s="362"/>
      <c r="BB233" s="363"/>
      <c r="BC233" s="363"/>
      <c r="BD233" s="362"/>
      <c r="BE233" s="363"/>
      <c r="BF233" s="362"/>
      <c r="BG233" s="362"/>
      <c r="BH233" s="362"/>
      <c r="BI233" s="362"/>
      <c r="BJ233" s="362"/>
      <c r="BK233" s="362"/>
      <c r="BL233" s="362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6"/>
      <c r="BX233" s="236"/>
      <c r="BY233" s="236"/>
      <c r="BZ233" s="236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363"/>
      <c r="DH233" s="363"/>
      <c r="DI233" s="362"/>
      <c r="DJ233" s="362"/>
      <c r="DK233" s="362"/>
      <c r="DL233" s="362"/>
      <c r="DM233" s="362"/>
      <c r="DN233" s="362"/>
      <c r="DO233" s="362"/>
      <c r="DP233" s="362"/>
      <c r="DQ233" s="363"/>
      <c r="DR233" s="363"/>
      <c r="DS233" s="363"/>
      <c r="DT233" s="363"/>
      <c r="DU233" s="363"/>
      <c r="DV233" s="363"/>
      <c r="DW233" s="363"/>
      <c r="DX233" s="363"/>
      <c r="DY233" s="363"/>
      <c r="DZ233" s="363"/>
      <c r="EA233" s="363"/>
      <c r="EB233" s="363"/>
      <c r="EC233" s="363"/>
      <c r="ED233" s="363"/>
      <c r="EE233" s="363"/>
      <c r="EF233" s="363"/>
      <c r="EG233" s="363"/>
      <c r="EH233" s="363"/>
      <c r="EI233" s="363"/>
      <c r="EJ233" s="363"/>
      <c r="EK233" s="363"/>
      <c r="EL233" s="363"/>
      <c r="EM233" s="363"/>
      <c r="EN233" s="363"/>
      <c r="EO233" s="363"/>
      <c r="EP233" s="363"/>
      <c r="EQ233" s="363"/>
      <c r="ER233" s="363"/>
      <c r="ES233" s="363"/>
      <c r="ET233" s="363"/>
      <c r="EU233" s="363"/>
      <c r="EV233" s="363"/>
      <c r="EW233" s="363"/>
      <c r="EX233" s="363"/>
      <c r="EY233" s="362"/>
      <c r="EZ233" s="362"/>
      <c r="FA233" s="363"/>
      <c r="FB233" s="363"/>
      <c r="FC233" s="363"/>
      <c r="FD233" s="363"/>
      <c r="FE233" s="362"/>
      <c r="FF233" s="362"/>
      <c r="FG233" s="362"/>
      <c r="FH233" s="362"/>
      <c r="FI233" s="362"/>
      <c r="FJ233" s="362"/>
      <c r="FK233" s="362"/>
      <c r="FL233" s="362"/>
      <c r="FM233" s="363"/>
      <c r="FN233" s="363"/>
      <c r="FO233" s="363"/>
      <c r="FP233" s="363"/>
      <c r="FQ233" s="363"/>
      <c r="FR233" s="363"/>
      <c r="FS233" s="363"/>
      <c r="FT233" s="363"/>
      <c r="FU233" s="363"/>
      <c r="FV233" s="363"/>
      <c r="FW233" s="363"/>
      <c r="FX233" s="363"/>
      <c r="FY233" s="363"/>
      <c r="FZ233" s="363"/>
      <c r="GA233" s="363"/>
      <c r="GB233" s="363"/>
      <c r="GC233" s="363"/>
      <c r="GD233" s="363"/>
      <c r="GE233" s="363"/>
      <c r="GF233" s="363"/>
      <c r="GG233" s="363"/>
      <c r="GH233" s="363"/>
      <c r="GI233" s="363"/>
      <c r="GJ233" s="363"/>
      <c r="GK233" s="363"/>
      <c r="GL233" s="363"/>
      <c r="GM233" s="363"/>
      <c r="GN233" s="363"/>
      <c r="GO233" s="363"/>
      <c r="GP233" s="363"/>
      <c r="GQ233" s="363"/>
      <c r="GR233" s="363"/>
      <c r="GS233" s="363"/>
      <c r="GT233" s="363"/>
      <c r="GU233" s="362"/>
      <c r="GV233" s="362"/>
      <c r="GW233" s="363"/>
      <c r="GX233" s="363"/>
      <c r="GY233" s="363"/>
      <c r="GZ233" s="363"/>
      <c r="HA233" s="363"/>
      <c r="HB233" s="362"/>
      <c r="HC233" s="362"/>
      <c r="HD233" s="362"/>
      <c r="HE233" s="362"/>
      <c r="HF233" s="362"/>
      <c r="HG233" s="362"/>
      <c r="HH233" s="362"/>
      <c r="HI233" s="362"/>
      <c r="HJ233" s="363"/>
      <c r="HK233" s="363"/>
      <c r="HL233" s="363"/>
      <c r="HM233" s="363"/>
      <c r="HN233" s="363"/>
      <c r="HO233" s="363"/>
      <c r="HP233" s="363"/>
      <c r="HQ233" s="363"/>
      <c r="HR233" s="363"/>
      <c r="HS233" s="363"/>
      <c r="HT233" s="363"/>
      <c r="HU233" s="363"/>
      <c r="HV233" s="363"/>
      <c r="HW233" s="363"/>
      <c r="HX233" s="363"/>
      <c r="HY233" s="363"/>
      <c r="HZ233" s="363"/>
      <c r="IA233" s="363"/>
      <c r="IB233" s="363"/>
      <c r="IC233" s="363"/>
      <c r="ID233" s="363"/>
      <c r="IE233" s="363"/>
      <c r="IF233" s="363"/>
      <c r="IG233" s="363"/>
      <c r="IH233" s="363"/>
      <c r="II233" s="363"/>
      <c r="IJ233" s="363"/>
      <c r="IK233" s="363"/>
      <c r="IL233" s="363"/>
      <c r="IM233" s="363"/>
      <c r="IN233" s="363"/>
      <c r="IO233" s="363"/>
      <c r="IP233" s="363"/>
      <c r="IQ233" s="363"/>
      <c r="IR233" s="362"/>
      <c r="IS233" s="362"/>
      <c r="IT233" s="363"/>
      <c r="IU233" s="363"/>
      <c r="IV233" s="363"/>
      <c r="IW233" s="363"/>
      <c r="IX233" s="362"/>
      <c r="IY233" s="362"/>
      <c r="IZ233" s="362"/>
      <c r="JA233" s="362"/>
      <c r="JB233" s="362"/>
      <c r="JC233" s="362"/>
      <c r="JD233" s="362"/>
      <c r="JE233" s="362"/>
      <c r="JF233" s="363"/>
      <c r="JG233" s="363"/>
      <c r="JH233" s="363"/>
      <c r="JI233" s="363"/>
      <c r="JJ233" s="363"/>
      <c r="JK233" s="363"/>
      <c r="JL233" s="363"/>
      <c r="JM233" s="363"/>
      <c r="JN233" s="363"/>
      <c r="JO233" s="363"/>
      <c r="JP233" s="363"/>
      <c r="JQ233" s="363"/>
      <c r="JR233" s="363"/>
      <c r="JS233" s="363"/>
      <c r="JT233" s="363"/>
      <c r="JU233" s="363"/>
      <c r="JV233" s="363"/>
      <c r="JW233" s="363"/>
      <c r="JX233" s="363"/>
      <c r="JY233" s="363"/>
      <c r="JZ233" s="363"/>
      <c r="KA233" s="363"/>
      <c r="KB233" s="363"/>
      <c r="KC233" s="363"/>
      <c r="KD233" s="363"/>
      <c r="KE233" s="363"/>
      <c r="KF233" s="363"/>
      <c r="KG233" s="363"/>
      <c r="KH233" s="363"/>
      <c r="KI233" s="363"/>
      <c r="KJ233" s="363"/>
      <c r="KK233" s="363"/>
      <c r="KL233" s="363"/>
      <c r="KM233" s="363"/>
      <c r="KN233" s="363"/>
      <c r="KO233" s="363"/>
      <c r="KP233" s="362"/>
      <c r="KQ233" s="362"/>
      <c r="KR233" s="363"/>
      <c r="KS233" s="404"/>
    </row>
    <row r="234" spans="1:305" ht="13.5" hidden="1" thickBot="1" x14ac:dyDescent="0.25">
      <c r="A234" s="159"/>
      <c r="B234" s="102"/>
      <c r="C234" s="102"/>
      <c r="D234" s="427"/>
      <c r="E234" s="427"/>
      <c r="F234" s="402"/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62"/>
      <c r="R234" s="362"/>
      <c r="S234" s="362"/>
      <c r="T234" s="362"/>
      <c r="U234" s="362"/>
      <c r="V234" s="362"/>
      <c r="W234" s="362"/>
      <c r="X234" s="362"/>
      <c r="Y234" s="362"/>
      <c r="Z234" s="362"/>
      <c r="AA234" s="362"/>
      <c r="AB234" s="362"/>
      <c r="AC234" s="362"/>
      <c r="AD234" s="362"/>
      <c r="AE234" s="362"/>
      <c r="AF234" s="362"/>
      <c r="AG234" s="362"/>
      <c r="AH234" s="362"/>
      <c r="AI234" s="362"/>
      <c r="AJ234" s="362"/>
      <c r="AK234" s="362"/>
      <c r="AL234" s="362"/>
      <c r="AM234" s="362"/>
      <c r="AN234" s="362"/>
      <c r="AO234" s="362"/>
      <c r="AP234" s="362"/>
      <c r="AQ234" s="362"/>
      <c r="AR234" s="362"/>
      <c r="AS234" s="362"/>
      <c r="AT234" s="362"/>
      <c r="AU234" s="362"/>
      <c r="AV234" s="362"/>
      <c r="AW234" s="362"/>
      <c r="AX234" s="362"/>
      <c r="AY234" s="362"/>
      <c r="AZ234" s="362"/>
      <c r="BA234" s="362"/>
      <c r="BB234" s="363"/>
      <c r="BC234" s="363"/>
      <c r="BD234" s="362"/>
      <c r="BE234" s="363"/>
      <c r="BF234" s="362"/>
      <c r="BG234" s="362"/>
      <c r="BH234" s="362"/>
      <c r="BI234" s="362"/>
      <c r="BJ234" s="362"/>
      <c r="BK234" s="362"/>
      <c r="BL234" s="362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363"/>
      <c r="DH234" s="363"/>
      <c r="DI234" s="362"/>
      <c r="DJ234" s="362"/>
      <c r="DK234" s="362"/>
      <c r="DL234" s="362"/>
      <c r="DM234" s="362"/>
      <c r="DN234" s="362"/>
      <c r="DO234" s="362"/>
      <c r="DP234" s="362"/>
      <c r="DQ234" s="363"/>
      <c r="DR234" s="363"/>
      <c r="DS234" s="363"/>
      <c r="DT234" s="363"/>
      <c r="DU234" s="363"/>
      <c r="DV234" s="363"/>
      <c r="DW234" s="363"/>
      <c r="DX234" s="363"/>
      <c r="DY234" s="363"/>
      <c r="DZ234" s="363"/>
      <c r="EA234" s="363"/>
      <c r="EB234" s="363"/>
      <c r="EC234" s="363"/>
      <c r="ED234" s="363"/>
      <c r="EE234" s="363"/>
      <c r="EF234" s="363"/>
      <c r="EG234" s="363"/>
      <c r="EH234" s="363"/>
      <c r="EI234" s="363"/>
      <c r="EJ234" s="363"/>
      <c r="EK234" s="363"/>
      <c r="EL234" s="363"/>
      <c r="EM234" s="363"/>
      <c r="EN234" s="363"/>
      <c r="EO234" s="363"/>
      <c r="EP234" s="363"/>
      <c r="EQ234" s="363"/>
      <c r="ER234" s="363"/>
      <c r="ES234" s="363"/>
      <c r="ET234" s="363"/>
      <c r="EU234" s="363"/>
      <c r="EV234" s="363"/>
      <c r="EW234" s="363"/>
      <c r="EX234" s="363"/>
      <c r="EY234" s="362"/>
      <c r="EZ234" s="362"/>
      <c r="FA234" s="363"/>
      <c r="FB234" s="363"/>
      <c r="FC234" s="363"/>
      <c r="FD234" s="363"/>
      <c r="FE234" s="362"/>
      <c r="FF234" s="362"/>
      <c r="FG234" s="362"/>
      <c r="FH234" s="362"/>
      <c r="FI234" s="362"/>
      <c r="FJ234" s="362"/>
      <c r="FK234" s="362"/>
      <c r="FL234" s="362"/>
      <c r="FM234" s="363"/>
      <c r="FN234" s="363"/>
      <c r="FO234" s="363"/>
      <c r="FP234" s="363"/>
      <c r="FQ234" s="363"/>
      <c r="FR234" s="363"/>
      <c r="FS234" s="363"/>
      <c r="FT234" s="363"/>
      <c r="FU234" s="363"/>
      <c r="FV234" s="363"/>
      <c r="FW234" s="363"/>
      <c r="FX234" s="363"/>
      <c r="FY234" s="363"/>
      <c r="FZ234" s="363"/>
      <c r="GA234" s="363"/>
      <c r="GB234" s="363"/>
      <c r="GC234" s="363"/>
      <c r="GD234" s="363"/>
      <c r="GE234" s="363"/>
      <c r="GF234" s="363"/>
      <c r="GG234" s="363"/>
      <c r="GH234" s="363"/>
      <c r="GI234" s="363"/>
      <c r="GJ234" s="363"/>
      <c r="GK234" s="363"/>
      <c r="GL234" s="363"/>
      <c r="GM234" s="363"/>
      <c r="GN234" s="363"/>
      <c r="GO234" s="363"/>
      <c r="GP234" s="363"/>
      <c r="GQ234" s="363"/>
      <c r="GR234" s="363"/>
      <c r="GS234" s="363"/>
      <c r="GT234" s="363"/>
      <c r="GU234" s="362"/>
      <c r="GV234" s="362"/>
      <c r="GW234" s="363"/>
      <c r="GX234" s="363"/>
      <c r="GY234" s="363"/>
      <c r="GZ234" s="363"/>
      <c r="HA234" s="363"/>
      <c r="HB234" s="362"/>
      <c r="HC234" s="362"/>
      <c r="HD234" s="362"/>
      <c r="HE234" s="362"/>
      <c r="HF234" s="362"/>
      <c r="HG234" s="362"/>
      <c r="HH234" s="362"/>
      <c r="HI234" s="362"/>
      <c r="HJ234" s="363"/>
      <c r="HK234" s="363"/>
      <c r="HL234" s="363"/>
      <c r="HM234" s="363"/>
      <c r="HN234" s="363"/>
      <c r="HO234" s="363"/>
      <c r="HP234" s="363"/>
      <c r="HQ234" s="363"/>
      <c r="HR234" s="363"/>
      <c r="HS234" s="363"/>
      <c r="HT234" s="363"/>
      <c r="HU234" s="363"/>
      <c r="HV234" s="363"/>
      <c r="HW234" s="363"/>
      <c r="HX234" s="363"/>
      <c r="HY234" s="363"/>
      <c r="HZ234" s="363"/>
      <c r="IA234" s="363"/>
      <c r="IB234" s="363"/>
      <c r="IC234" s="363"/>
      <c r="ID234" s="363"/>
      <c r="IE234" s="363"/>
      <c r="IF234" s="363"/>
      <c r="IG234" s="363"/>
      <c r="IH234" s="363"/>
      <c r="II234" s="363"/>
      <c r="IJ234" s="363"/>
      <c r="IK234" s="363"/>
      <c r="IL234" s="363"/>
      <c r="IM234" s="363"/>
      <c r="IN234" s="363"/>
      <c r="IO234" s="363"/>
      <c r="IP234" s="363"/>
      <c r="IQ234" s="363"/>
      <c r="IR234" s="362"/>
      <c r="IS234" s="362"/>
      <c r="IT234" s="363"/>
      <c r="IU234" s="363"/>
      <c r="IV234" s="363"/>
      <c r="IW234" s="363"/>
      <c r="IX234" s="362"/>
      <c r="IY234" s="362"/>
      <c r="IZ234" s="362"/>
      <c r="JA234" s="362"/>
      <c r="JB234" s="362"/>
      <c r="JC234" s="362"/>
      <c r="JD234" s="362"/>
      <c r="JE234" s="362"/>
      <c r="JF234" s="363"/>
      <c r="JG234" s="363"/>
      <c r="JH234" s="363"/>
      <c r="JI234" s="363"/>
      <c r="JJ234" s="363"/>
      <c r="JK234" s="363"/>
      <c r="JL234" s="363"/>
      <c r="JM234" s="363"/>
      <c r="JN234" s="363"/>
      <c r="JO234" s="363"/>
      <c r="JP234" s="363"/>
      <c r="JQ234" s="363"/>
      <c r="JR234" s="363"/>
      <c r="JS234" s="363"/>
      <c r="JT234" s="363"/>
      <c r="JU234" s="363"/>
      <c r="JV234" s="363"/>
      <c r="JW234" s="363"/>
      <c r="JX234" s="363"/>
      <c r="JY234" s="363"/>
      <c r="JZ234" s="363"/>
      <c r="KA234" s="363"/>
      <c r="KB234" s="363"/>
      <c r="KC234" s="363"/>
      <c r="KD234" s="363"/>
      <c r="KE234" s="363"/>
      <c r="KF234" s="363"/>
      <c r="KG234" s="363"/>
      <c r="KH234" s="363"/>
      <c r="KI234" s="363"/>
      <c r="KJ234" s="363"/>
      <c r="KK234" s="363"/>
      <c r="KL234" s="363"/>
      <c r="KM234" s="363"/>
      <c r="KN234" s="363"/>
      <c r="KO234" s="363"/>
      <c r="KP234" s="362"/>
      <c r="KQ234" s="362"/>
      <c r="KR234" s="363"/>
      <c r="KS234" s="404"/>
    </row>
    <row r="235" spans="1:305" ht="13.5" hidden="1" thickBot="1" x14ac:dyDescent="0.25">
      <c r="A235" s="165"/>
      <c r="B235" s="102"/>
      <c r="C235" s="102"/>
      <c r="D235" s="427"/>
      <c r="E235" s="427"/>
      <c r="F235" s="402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62"/>
      <c r="R235" s="362"/>
      <c r="S235" s="362"/>
      <c r="T235" s="362"/>
      <c r="U235" s="362"/>
      <c r="V235" s="362"/>
      <c r="W235" s="362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2"/>
      <c r="AH235" s="362"/>
      <c r="AI235" s="362"/>
      <c r="AJ235" s="362"/>
      <c r="AK235" s="362"/>
      <c r="AL235" s="362"/>
      <c r="AM235" s="362"/>
      <c r="AN235" s="362"/>
      <c r="AO235" s="362"/>
      <c r="AP235" s="362"/>
      <c r="AQ235" s="362"/>
      <c r="AR235" s="362"/>
      <c r="AS235" s="362"/>
      <c r="AT235" s="362"/>
      <c r="AU235" s="362"/>
      <c r="AV235" s="362"/>
      <c r="AW235" s="362"/>
      <c r="AX235" s="362"/>
      <c r="AY235" s="362"/>
      <c r="AZ235" s="362"/>
      <c r="BA235" s="362"/>
      <c r="BB235" s="363"/>
      <c r="BC235" s="363"/>
      <c r="BD235" s="362"/>
      <c r="BE235" s="363"/>
      <c r="BF235" s="362"/>
      <c r="BG235" s="362"/>
      <c r="BH235" s="362"/>
      <c r="BI235" s="362"/>
      <c r="BJ235" s="362"/>
      <c r="BK235" s="362"/>
      <c r="BL235" s="362"/>
      <c r="BM235" s="236"/>
      <c r="BN235" s="236"/>
      <c r="BO235" s="236"/>
      <c r="BP235" s="236"/>
      <c r="BQ235" s="236"/>
      <c r="BR235" s="236"/>
      <c r="BS235" s="236"/>
      <c r="BT235" s="236"/>
      <c r="BU235" s="236"/>
      <c r="BV235" s="236"/>
      <c r="BW235" s="236"/>
      <c r="BX235" s="236"/>
      <c r="BY235" s="236"/>
      <c r="BZ235" s="236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363"/>
      <c r="DH235" s="363"/>
      <c r="DI235" s="362"/>
      <c r="DJ235" s="362"/>
      <c r="DK235" s="362"/>
      <c r="DL235" s="362"/>
      <c r="DM235" s="362"/>
      <c r="DN235" s="362"/>
      <c r="DO235" s="362"/>
      <c r="DP235" s="362"/>
      <c r="DQ235" s="363"/>
      <c r="DR235" s="363"/>
      <c r="DS235" s="363"/>
      <c r="DT235" s="363"/>
      <c r="DU235" s="363"/>
      <c r="DV235" s="363"/>
      <c r="DW235" s="363"/>
      <c r="DX235" s="363"/>
      <c r="DY235" s="363"/>
      <c r="DZ235" s="363"/>
      <c r="EA235" s="363"/>
      <c r="EB235" s="363"/>
      <c r="EC235" s="363"/>
      <c r="ED235" s="363"/>
      <c r="EE235" s="363"/>
      <c r="EF235" s="363"/>
      <c r="EG235" s="363"/>
      <c r="EH235" s="363"/>
      <c r="EI235" s="363"/>
      <c r="EJ235" s="363"/>
      <c r="EK235" s="363"/>
      <c r="EL235" s="363"/>
      <c r="EM235" s="363"/>
      <c r="EN235" s="363"/>
      <c r="EO235" s="363"/>
      <c r="EP235" s="363"/>
      <c r="EQ235" s="363"/>
      <c r="ER235" s="363"/>
      <c r="ES235" s="363"/>
      <c r="ET235" s="363"/>
      <c r="EU235" s="363"/>
      <c r="EV235" s="363"/>
      <c r="EW235" s="363"/>
      <c r="EX235" s="363"/>
      <c r="EY235" s="362"/>
      <c r="EZ235" s="362"/>
      <c r="FA235" s="363"/>
      <c r="FB235" s="363"/>
      <c r="FC235" s="363"/>
      <c r="FD235" s="363"/>
      <c r="FE235" s="362"/>
      <c r="FF235" s="362"/>
      <c r="FG235" s="362"/>
      <c r="FH235" s="362"/>
      <c r="FI235" s="362"/>
      <c r="FJ235" s="362"/>
      <c r="FK235" s="362"/>
      <c r="FL235" s="362"/>
      <c r="FM235" s="363"/>
      <c r="FN235" s="363"/>
      <c r="FO235" s="363"/>
      <c r="FP235" s="363"/>
      <c r="FQ235" s="363"/>
      <c r="FR235" s="363"/>
      <c r="FS235" s="363"/>
      <c r="FT235" s="363"/>
      <c r="FU235" s="363"/>
      <c r="FV235" s="363"/>
      <c r="FW235" s="363"/>
      <c r="FX235" s="363"/>
      <c r="FY235" s="363"/>
      <c r="FZ235" s="363"/>
      <c r="GA235" s="363"/>
      <c r="GB235" s="363"/>
      <c r="GC235" s="363"/>
      <c r="GD235" s="363"/>
      <c r="GE235" s="363"/>
      <c r="GF235" s="363"/>
      <c r="GG235" s="363"/>
      <c r="GH235" s="363"/>
      <c r="GI235" s="363"/>
      <c r="GJ235" s="363"/>
      <c r="GK235" s="363"/>
      <c r="GL235" s="363"/>
      <c r="GM235" s="363"/>
      <c r="GN235" s="363"/>
      <c r="GO235" s="363"/>
      <c r="GP235" s="363"/>
      <c r="GQ235" s="363"/>
      <c r="GR235" s="363"/>
      <c r="GS235" s="363"/>
      <c r="GT235" s="363"/>
      <c r="GU235" s="362"/>
      <c r="GV235" s="362"/>
      <c r="GW235" s="363"/>
      <c r="GX235" s="363"/>
      <c r="GY235" s="363"/>
      <c r="GZ235" s="363"/>
      <c r="HA235" s="363"/>
      <c r="HB235" s="362"/>
      <c r="HC235" s="362"/>
      <c r="HD235" s="362"/>
      <c r="HE235" s="362"/>
      <c r="HF235" s="362"/>
      <c r="HG235" s="362"/>
      <c r="HH235" s="362"/>
      <c r="HI235" s="362"/>
      <c r="HJ235" s="363"/>
      <c r="HK235" s="363"/>
      <c r="HL235" s="363"/>
      <c r="HM235" s="363"/>
      <c r="HN235" s="363"/>
      <c r="HO235" s="363"/>
      <c r="HP235" s="363"/>
      <c r="HQ235" s="363"/>
      <c r="HR235" s="363"/>
      <c r="HS235" s="363"/>
      <c r="HT235" s="363"/>
      <c r="HU235" s="363"/>
      <c r="HV235" s="363"/>
      <c r="HW235" s="363"/>
      <c r="HX235" s="363"/>
      <c r="HY235" s="363"/>
      <c r="HZ235" s="363"/>
      <c r="IA235" s="363"/>
      <c r="IB235" s="363"/>
      <c r="IC235" s="363"/>
      <c r="ID235" s="363"/>
      <c r="IE235" s="363"/>
      <c r="IF235" s="363"/>
      <c r="IG235" s="363"/>
      <c r="IH235" s="363"/>
      <c r="II235" s="363"/>
      <c r="IJ235" s="363"/>
      <c r="IK235" s="363"/>
      <c r="IL235" s="363"/>
      <c r="IM235" s="363"/>
      <c r="IN235" s="363"/>
      <c r="IO235" s="363"/>
      <c r="IP235" s="363"/>
      <c r="IQ235" s="363"/>
      <c r="IR235" s="362"/>
      <c r="IS235" s="362"/>
      <c r="IT235" s="363"/>
      <c r="IU235" s="363"/>
      <c r="IV235" s="363"/>
      <c r="IW235" s="363"/>
      <c r="IX235" s="362"/>
      <c r="IY235" s="362"/>
      <c r="IZ235" s="362"/>
      <c r="JA235" s="362"/>
      <c r="JB235" s="362"/>
      <c r="JC235" s="362"/>
      <c r="JD235" s="362"/>
      <c r="JE235" s="362"/>
      <c r="JF235" s="363"/>
      <c r="JG235" s="363"/>
      <c r="JH235" s="363"/>
      <c r="JI235" s="363"/>
      <c r="JJ235" s="363"/>
      <c r="JK235" s="363"/>
      <c r="JL235" s="363"/>
      <c r="JM235" s="363"/>
      <c r="JN235" s="363"/>
      <c r="JO235" s="363"/>
      <c r="JP235" s="363"/>
      <c r="JQ235" s="363"/>
      <c r="JR235" s="363"/>
      <c r="JS235" s="363"/>
      <c r="JT235" s="363"/>
      <c r="JU235" s="363"/>
      <c r="JV235" s="363"/>
      <c r="JW235" s="363"/>
      <c r="JX235" s="363"/>
      <c r="JY235" s="363"/>
      <c r="JZ235" s="363"/>
      <c r="KA235" s="363"/>
      <c r="KB235" s="363"/>
      <c r="KC235" s="363"/>
      <c r="KD235" s="363"/>
      <c r="KE235" s="363"/>
      <c r="KF235" s="363"/>
      <c r="KG235" s="363"/>
      <c r="KH235" s="363"/>
      <c r="KI235" s="363"/>
      <c r="KJ235" s="363"/>
      <c r="KK235" s="363"/>
      <c r="KL235" s="363"/>
      <c r="KM235" s="363"/>
      <c r="KN235" s="363"/>
      <c r="KO235" s="363"/>
      <c r="KP235" s="362"/>
      <c r="KQ235" s="362"/>
      <c r="KR235" s="363"/>
      <c r="KS235" s="404"/>
    </row>
    <row r="236" spans="1:305" ht="15.75" hidden="1" thickBot="1" x14ac:dyDescent="0.3">
      <c r="A236" s="167"/>
      <c r="B236" s="102"/>
      <c r="C236" s="102"/>
      <c r="D236" s="427"/>
      <c r="E236" s="427"/>
      <c r="F236" s="402"/>
      <c r="G236" s="362"/>
      <c r="H236" s="362"/>
      <c r="I236" s="362"/>
      <c r="J236" s="362"/>
      <c r="K236" s="362"/>
      <c r="L236" s="362"/>
      <c r="M236" s="362"/>
      <c r="N236" s="362"/>
      <c r="O236" s="362"/>
      <c r="P236" s="362"/>
      <c r="Q236" s="362"/>
      <c r="R236" s="362"/>
      <c r="S236" s="362"/>
      <c r="T236" s="362"/>
      <c r="U236" s="362"/>
      <c r="V236" s="362"/>
      <c r="W236" s="362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2"/>
      <c r="AS236" s="362"/>
      <c r="AT236" s="362"/>
      <c r="AU236" s="362"/>
      <c r="AV236" s="362"/>
      <c r="AW236" s="362"/>
      <c r="AX236" s="362"/>
      <c r="AY236" s="362"/>
      <c r="AZ236" s="362"/>
      <c r="BA236" s="362"/>
      <c r="BB236" s="363"/>
      <c r="BC236" s="363"/>
      <c r="BD236" s="362"/>
      <c r="BE236" s="363"/>
      <c r="BF236" s="362"/>
      <c r="BG236" s="362"/>
      <c r="BH236" s="362"/>
      <c r="BI236" s="362"/>
      <c r="BJ236" s="362"/>
      <c r="BK236" s="362"/>
      <c r="BL236" s="362"/>
      <c r="BM236" s="236"/>
      <c r="BN236" s="236"/>
      <c r="BO236" s="236"/>
      <c r="BP236" s="236"/>
      <c r="BQ236" s="236"/>
      <c r="BR236" s="236"/>
      <c r="BS236" s="236"/>
      <c r="BT236" s="236"/>
      <c r="BU236" s="236"/>
      <c r="BV236" s="236"/>
      <c r="BW236" s="236"/>
      <c r="BX236" s="236"/>
      <c r="BY236" s="236"/>
      <c r="BZ236" s="236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363"/>
      <c r="DH236" s="363"/>
      <c r="DI236" s="362"/>
      <c r="DJ236" s="362"/>
      <c r="DK236" s="362"/>
      <c r="DL236" s="362"/>
      <c r="DM236" s="362"/>
      <c r="DN236" s="362"/>
      <c r="DO236" s="362"/>
      <c r="DP236" s="362"/>
      <c r="DQ236" s="363"/>
      <c r="DR236" s="363"/>
      <c r="DS236" s="363"/>
      <c r="DT236" s="363"/>
      <c r="DU236" s="363"/>
      <c r="DV236" s="363"/>
      <c r="DW236" s="363"/>
      <c r="DX236" s="363"/>
      <c r="DY236" s="363"/>
      <c r="DZ236" s="363"/>
      <c r="EA236" s="363"/>
      <c r="EB236" s="363"/>
      <c r="EC236" s="363"/>
      <c r="ED236" s="363"/>
      <c r="EE236" s="363"/>
      <c r="EF236" s="363"/>
      <c r="EG236" s="363"/>
      <c r="EH236" s="363"/>
      <c r="EI236" s="363"/>
      <c r="EJ236" s="363"/>
      <c r="EK236" s="363"/>
      <c r="EL236" s="363"/>
      <c r="EM236" s="363"/>
      <c r="EN236" s="363"/>
      <c r="EO236" s="363"/>
      <c r="EP236" s="363"/>
      <c r="EQ236" s="363"/>
      <c r="ER236" s="363"/>
      <c r="ES236" s="363"/>
      <c r="ET236" s="363"/>
      <c r="EU236" s="363"/>
      <c r="EV236" s="363"/>
      <c r="EW236" s="363"/>
      <c r="EX236" s="363"/>
      <c r="EY236" s="362"/>
      <c r="EZ236" s="362"/>
      <c r="FA236" s="363"/>
      <c r="FB236" s="363"/>
      <c r="FC236" s="363"/>
      <c r="FD236" s="363"/>
      <c r="FE236" s="362"/>
      <c r="FF236" s="362"/>
      <c r="FG236" s="362"/>
      <c r="FH236" s="362"/>
      <c r="FI236" s="362"/>
      <c r="FJ236" s="362"/>
      <c r="FK236" s="362"/>
      <c r="FL236" s="362"/>
      <c r="FM236" s="363"/>
      <c r="FN236" s="363"/>
      <c r="FO236" s="363"/>
      <c r="FP236" s="363"/>
      <c r="FQ236" s="363"/>
      <c r="FR236" s="363"/>
      <c r="FS236" s="363"/>
      <c r="FT236" s="363"/>
      <c r="FU236" s="363"/>
      <c r="FV236" s="363"/>
      <c r="FW236" s="363"/>
      <c r="FX236" s="363"/>
      <c r="FY236" s="363"/>
      <c r="FZ236" s="363"/>
      <c r="GA236" s="363"/>
      <c r="GB236" s="363"/>
      <c r="GC236" s="363"/>
      <c r="GD236" s="363"/>
      <c r="GE236" s="363"/>
      <c r="GF236" s="363"/>
      <c r="GG236" s="363"/>
      <c r="GH236" s="363"/>
      <c r="GI236" s="363"/>
      <c r="GJ236" s="363"/>
      <c r="GK236" s="363"/>
      <c r="GL236" s="363"/>
      <c r="GM236" s="363"/>
      <c r="GN236" s="363"/>
      <c r="GO236" s="363"/>
      <c r="GP236" s="363"/>
      <c r="GQ236" s="363"/>
      <c r="GR236" s="363"/>
      <c r="GS236" s="363"/>
      <c r="GT236" s="363"/>
      <c r="GU236" s="362"/>
      <c r="GV236" s="362"/>
      <c r="GW236" s="363"/>
      <c r="GX236" s="363"/>
      <c r="GY236" s="363"/>
      <c r="GZ236" s="363"/>
      <c r="HA236" s="363"/>
      <c r="HB236" s="362"/>
      <c r="HC236" s="362"/>
      <c r="HD236" s="362"/>
      <c r="HE236" s="362"/>
      <c r="HF236" s="362"/>
      <c r="HG236" s="362"/>
      <c r="HH236" s="362"/>
      <c r="HI236" s="362"/>
      <c r="HJ236" s="363"/>
      <c r="HK236" s="363"/>
      <c r="HL236" s="363"/>
      <c r="HM236" s="363"/>
      <c r="HN236" s="363"/>
      <c r="HO236" s="363"/>
      <c r="HP236" s="363"/>
      <c r="HQ236" s="363"/>
      <c r="HR236" s="363"/>
      <c r="HS236" s="363"/>
      <c r="HT236" s="363"/>
      <c r="HU236" s="363"/>
      <c r="HV236" s="363"/>
      <c r="HW236" s="363"/>
      <c r="HX236" s="363"/>
      <c r="HY236" s="363"/>
      <c r="HZ236" s="363"/>
      <c r="IA236" s="363"/>
      <c r="IB236" s="363"/>
      <c r="IC236" s="363"/>
      <c r="ID236" s="363"/>
      <c r="IE236" s="363"/>
      <c r="IF236" s="363"/>
      <c r="IG236" s="363"/>
      <c r="IH236" s="363"/>
      <c r="II236" s="363"/>
      <c r="IJ236" s="363"/>
      <c r="IK236" s="363"/>
      <c r="IL236" s="363"/>
      <c r="IM236" s="363"/>
      <c r="IN236" s="363"/>
      <c r="IO236" s="363"/>
      <c r="IP236" s="363"/>
      <c r="IQ236" s="363"/>
      <c r="IR236" s="362"/>
      <c r="IS236" s="362"/>
      <c r="IT236" s="363"/>
      <c r="IU236" s="363"/>
      <c r="IV236" s="363"/>
      <c r="IW236" s="363"/>
      <c r="IX236" s="362"/>
      <c r="IY236" s="362"/>
      <c r="IZ236" s="362"/>
      <c r="JA236" s="362"/>
      <c r="JB236" s="362"/>
      <c r="JC236" s="362"/>
      <c r="JD236" s="362"/>
      <c r="JE236" s="362"/>
      <c r="JF236" s="363"/>
      <c r="JG236" s="363"/>
      <c r="JH236" s="363"/>
      <c r="JI236" s="363"/>
      <c r="JJ236" s="363"/>
      <c r="JK236" s="363"/>
      <c r="JL236" s="363"/>
      <c r="JM236" s="363"/>
      <c r="JN236" s="363"/>
      <c r="JO236" s="363"/>
      <c r="JP236" s="363"/>
      <c r="JQ236" s="363"/>
      <c r="JR236" s="363"/>
      <c r="JS236" s="363"/>
      <c r="JT236" s="363"/>
      <c r="JU236" s="363"/>
      <c r="JV236" s="363"/>
      <c r="JW236" s="363"/>
      <c r="JX236" s="363"/>
      <c r="JY236" s="363"/>
      <c r="JZ236" s="363"/>
      <c r="KA236" s="363"/>
      <c r="KB236" s="363"/>
      <c r="KC236" s="363"/>
      <c r="KD236" s="363"/>
      <c r="KE236" s="363"/>
      <c r="KF236" s="363"/>
      <c r="KG236" s="363"/>
      <c r="KH236" s="363"/>
      <c r="KI236" s="363"/>
      <c r="KJ236" s="363"/>
      <c r="KK236" s="363"/>
      <c r="KL236" s="363"/>
      <c r="KM236" s="363"/>
      <c r="KN236" s="363"/>
      <c r="KO236" s="363"/>
      <c r="KP236" s="362"/>
      <c r="KQ236" s="362"/>
      <c r="KR236" s="363"/>
      <c r="KS236" s="404"/>
    </row>
    <row r="237" spans="1:305" ht="13.5" hidden="1" thickBot="1" x14ac:dyDescent="0.25">
      <c r="A237" s="168"/>
      <c r="B237" s="102"/>
      <c r="C237" s="102"/>
      <c r="D237" s="427"/>
      <c r="E237" s="427"/>
      <c r="F237" s="402"/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62"/>
      <c r="R237" s="362"/>
      <c r="S237" s="362"/>
      <c r="T237" s="362"/>
      <c r="U237" s="362"/>
      <c r="V237" s="362"/>
      <c r="W237" s="362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2"/>
      <c r="AQ237" s="362"/>
      <c r="AR237" s="362"/>
      <c r="AS237" s="362"/>
      <c r="AT237" s="362"/>
      <c r="AU237" s="362"/>
      <c r="AV237" s="362"/>
      <c r="AW237" s="362"/>
      <c r="AX237" s="362"/>
      <c r="AY237" s="362"/>
      <c r="AZ237" s="362"/>
      <c r="BA237" s="362"/>
      <c r="BB237" s="363"/>
      <c r="BC237" s="363"/>
      <c r="BD237" s="362"/>
      <c r="BE237" s="363"/>
      <c r="BF237" s="362"/>
      <c r="BG237" s="362"/>
      <c r="BH237" s="362"/>
      <c r="BI237" s="362"/>
      <c r="BJ237" s="362"/>
      <c r="BK237" s="362"/>
      <c r="BL237" s="362"/>
      <c r="BM237" s="236"/>
      <c r="BN237" s="236"/>
      <c r="BO237" s="236"/>
      <c r="BP237" s="236"/>
      <c r="BQ237" s="236"/>
      <c r="BR237" s="236"/>
      <c r="BS237" s="236"/>
      <c r="BT237" s="236"/>
      <c r="BU237" s="236"/>
      <c r="BV237" s="236"/>
      <c r="BW237" s="236"/>
      <c r="BX237" s="236"/>
      <c r="BY237" s="236"/>
      <c r="BZ237" s="236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363"/>
      <c r="DH237" s="363"/>
      <c r="DI237" s="362"/>
      <c r="DJ237" s="362"/>
      <c r="DK237" s="362"/>
      <c r="DL237" s="362"/>
      <c r="DM237" s="362"/>
      <c r="DN237" s="362"/>
      <c r="DO237" s="362"/>
      <c r="DP237" s="362"/>
      <c r="DQ237" s="363"/>
      <c r="DR237" s="363"/>
      <c r="DS237" s="363"/>
      <c r="DT237" s="363"/>
      <c r="DU237" s="363"/>
      <c r="DV237" s="363"/>
      <c r="DW237" s="363"/>
      <c r="DX237" s="363"/>
      <c r="DY237" s="363"/>
      <c r="DZ237" s="363"/>
      <c r="EA237" s="363"/>
      <c r="EB237" s="363"/>
      <c r="EC237" s="363"/>
      <c r="ED237" s="363"/>
      <c r="EE237" s="363"/>
      <c r="EF237" s="363"/>
      <c r="EG237" s="363"/>
      <c r="EH237" s="363"/>
      <c r="EI237" s="363"/>
      <c r="EJ237" s="363"/>
      <c r="EK237" s="363"/>
      <c r="EL237" s="363"/>
      <c r="EM237" s="363"/>
      <c r="EN237" s="363"/>
      <c r="EO237" s="363"/>
      <c r="EP237" s="363"/>
      <c r="EQ237" s="363"/>
      <c r="ER237" s="363"/>
      <c r="ES237" s="363"/>
      <c r="ET237" s="363"/>
      <c r="EU237" s="363"/>
      <c r="EV237" s="363"/>
      <c r="EW237" s="363"/>
      <c r="EX237" s="363"/>
      <c r="EY237" s="362"/>
      <c r="EZ237" s="362"/>
      <c r="FA237" s="363"/>
      <c r="FB237" s="363"/>
      <c r="FC237" s="363"/>
      <c r="FD237" s="363"/>
      <c r="FE237" s="362"/>
      <c r="FF237" s="362"/>
      <c r="FG237" s="362"/>
      <c r="FH237" s="362"/>
      <c r="FI237" s="362"/>
      <c r="FJ237" s="362"/>
      <c r="FK237" s="362"/>
      <c r="FL237" s="362"/>
      <c r="FM237" s="363"/>
      <c r="FN237" s="363"/>
      <c r="FO237" s="363"/>
      <c r="FP237" s="363"/>
      <c r="FQ237" s="363"/>
      <c r="FR237" s="363"/>
      <c r="FS237" s="363"/>
      <c r="FT237" s="363"/>
      <c r="FU237" s="363"/>
      <c r="FV237" s="363"/>
      <c r="FW237" s="363"/>
      <c r="FX237" s="363"/>
      <c r="FY237" s="363"/>
      <c r="FZ237" s="363"/>
      <c r="GA237" s="363"/>
      <c r="GB237" s="363"/>
      <c r="GC237" s="363"/>
      <c r="GD237" s="363"/>
      <c r="GE237" s="363"/>
      <c r="GF237" s="363"/>
      <c r="GG237" s="363"/>
      <c r="GH237" s="363"/>
      <c r="GI237" s="363"/>
      <c r="GJ237" s="363"/>
      <c r="GK237" s="363"/>
      <c r="GL237" s="363"/>
      <c r="GM237" s="363"/>
      <c r="GN237" s="363"/>
      <c r="GO237" s="363"/>
      <c r="GP237" s="363"/>
      <c r="GQ237" s="363"/>
      <c r="GR237" s="363"/>
      <c r="GS237" s="363"/>
      <c r="GT237" s="363"/>
      <c r="GU237" s="362"/>
      <c r="GV237" s="362"/>
      <c r="GW237" s="363"/>
      <c r="GX237" s="363"/>
      <c r="GY237" s="363"/>
      <c r="GZ237" s="363"/>
      <c r="HA237" s="363"/>
      <c r="HB237" s="362"/>
      <c r="HC237" s="362"/>
      <c r="HD237" s="362"/>
      <c r="HE237" s="362"/>
      <c r="HF237" s="362"/>
      <c r="HG237" s="362"/>
      <c r="HH237" s="362"/>
      <c r="HI237" s="362"/>
      <c r="HJ237" s="363"/>
      <c r="HK237" s="363"/>
      <c r="HL237" s="363"/>
      <c r="HM237" s="363"/>
      <c r="HN237" s="363"/>
      <c r="HO237" s="363"/>
      <c r="HP237" s="363"/>
      <c r="HQ237" s="363"/>
      <c r="HR237" s="363"/>
      <c r="HS237" s="363"/>
      <c r="HT237" s="363"/>
      <c r="HU237" s="363"/>
      <c r="HV237" s="363"/>
      <c r="HW237" s="363"/>
      <c r="HX237" s="363"/>
      <c r="HY237" s="363"/>
      <c r="HZ237" s="363"/>
      <c r="IA237" s="363"/>
      <c r="IB237" s="363"/>
      <c r="IC237" s="363"/>
      <c r="ID237" s="363"/>
      <c r="IE237" s="363"/>
      <c r="IF237" s="363"/>
      <c r="IG237" s="363"/>
      <c r="IH237" s="363"/>
      <c r="II237" s="363"/>
      <c r="IJ237" s="363"/>
      <c r="IK237" s="363"/>
      <c r="IL237" s="363"/>
      <c r="IM237" s="363"/>
      <c r="IN237" s="363"/>
      <c r="IO237" s="363"/>
      <c r="IP237" s="363"/>
      <c r="IQ237" s="363"/>
      <c r="IR237" s="362"/>
      <c r="IS237" s="362"/>
      <c r="IT237" s="363"/>
      <c r="IU237" s="363"/>
      <c r="IV237" s="363"/>
      <c r="IW237" s="363"/>
      <c r="IX237" s="362"/>
      <c r="IY237" s="362"/>
      <c r="IZ237" s="362"/>
      <c r="JA237" s="362"/>
      <c r="JB237" s="362"/>
      <c r="JC237" s="362"/>
      <c r="JD237" s="362"/>
      <c r="JE237" s="362"/>
      <c r="JF237" s="363"/>
      <c r="JG237" s="363"/>
      <c r="JH237" s="363"/>
      <c r="JI237" s="363"/>
      <c r="JJ237" s="363"/>
      <c r="JK237" s="363"/>
      <c r="JL237" s="363"/>
      <c r="JM237" s="363"/>
      <c r="JN237" s="363"/>
      <c r="JO237" s="363"/>
      <c r="JP237" s="363"/>
      <c r="JQ237" s="363"/>
      <c r="JR237" s="363"/>
      <c r="JS237" s="363"/>
      <c r="JT237" s="363"/>
      <c r="JU237" s="363"/>
      <c r="JV237" s="363"/>
      <c r="JW237" s="363"/>
      <c r="JX237" s="363"/>
      <c r="JY237" s="363"/>
      <c r="JZ237" s="363"/>
      <c r="KA237" s="363"/>
      <c r="KB237" s="363"/>
      <c r="KC237" s="363"/>
      <c r="KD237" s="363"/>
      <c r="KE237" s="363"/>
      <c r="KF237" s="363"/>
      <c r="KG237" s="363"/>
      <c r="KH237" s="363"/>
      <c r="KI237" s="363"/>
      <c r="KJ237" s="363"/>
      <c r="KK237" s="363"/>
      <c r="KL237" s="363"/>
      <c r="KM237" s="363"/>
      <c r="KN237" s="363"/>
      <c r="KO237" s="363"/>
      <c r="KP237" s="362"/>
      <c r="KQ237" s="362"/>
      <c r="KR237" s="363"/>
      <c r="KS237" s="404"/>
    </row>
    <row r="238" spans="1:305" ht="13.5" hidden="1" thickBot="1" x14ac:dyDescent="0.25">
      <c r="A238" s="168"/>
      <c r="B238" s="102"/>
      <c r="C238" s="102"/>
      <c r="D238" s="427"/>
      <c r="E238" s="427"/>
      <c r="F238" s="402"/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62"/>
      <c r="R238" s="362"/>
      <c r="S238" s="362"/>
      <c r="T238" s="362"/>
      <c r="U238" s="362"/>
      <c r="V238" s="362"/>
      <c r="W238" s="362"/>
      <c r="X238" s="362"/>
      <c r="Y238" s="362"/>
      <c r="Z238" s="362"/>
      <c r="AA238" s="362"/>
      <c r="AB238" s="362"/>
      <c r="AC238" s="362"/>
      <c r="AD238" s="362"/>
      <c r="AE238" s="362"/>
      <c r="AF238" s="362"/>
      <c r="AG238" s="362"/>
      <c r="AH238" s="362"/>
      <c r="AI238" s="362"/>
      <c r="AJ238" s="362"/>
      <c r="AK238" s="362"/>
      <c r="AL238" s="362"/>
      <c r="AM238" s="362"/>
      <c r="AN238" s="362"/>
      <c r="AO238" s="362"/>
      <c r="AP238" s="362"/>
      <c r="AQ238" s="362"/>
      <c r="AR238" s="362"/>
      <c r="AS238" s="362"/>
      <c r="AT238" s="362"/>
      <c r="AU238" s="362"/>
      <c r="AV238" s="362"/>
      <c r="AW238" s="362"/>
      <c r="AX238" s="362"/>
      <c r="AY238" s="362"/>
      <c r="AZ238" s="362"/>
      <c r="BA238" s="362"/>
      <c r="BB238" s="363"/>
      <c r="BC238" s="363"/>
      <c r="BD238" s="362"/>
      <c r="BE238" s="363"/>
      <c r="BF238" s="362"/>
      <c r="BG238" s="362"/>
      <c r="BH238" s="362"/>
      <c r="BI238" s="362"/>
      <c r="BJ238" s="362"/>
      <c r="BK238" s="362"/>
      <c r="BL238" s="362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363"/>
      <c r="DH238" s="363"/>
      <c r="DI238" s="362"/>
      <c r="DJ238" s="362"/>
      <c r="DK238" s="362"/>
      <c r="DL238" s="362"/>
      <c r="DM238" s="362"/>
      <c r="DN238" s="362"/>
      <c r="DO238" s="362"/>
      <c r="DP238" s="362"/>
      <c r="DQ238" s="363"/>
      <c r="DR238" s="363"/>
      <c r="DS238" s="363"/>
      <c r="DT238" s="363"/>
      <c r="DU238" s="363"/>
      <c r="DV238" s="363"/>
      <c r="DW238" s="363"/>
      <c r="DX238" s="363"/>
      <c r="DY238" s="363"/>
      <c r="DZ238" s="363"/>
      <c r="EA238" s="363"/>
      <c r="EB238" s="363"/>
      <c r="EC238" s="363"/>
      <c r="ED238" s="363"/>
      <c r="EE238" s="363"/>
      <c r="EF238" s="363"/>
      <c r="EG238" s="363"/>
      <c r="EH238" s="363"/>
      <c r="EI238" s="363"/>
      <c r="EJ238" s="363"/>
      <c r="EK238" s="363"/>
      <c r="EL238" s="363"/>
      <c r="EM238" s="363"/>
      <c r="EN238" s="363"/>
      <c r="EO238" s="363"/>
      <c r="EP238" s="363"/>
      <c r="EQ238" s="363"/>
      <c r="ER238" s="363"/>
      <c r="ES238" s="363"/>
      <c r="ET238" s="363"/>
      <c r="EU238" s="363"/>
      <c r="EV238" s="363"/>
      <c r="EW238" s="363"/>
      <c r="EX238" s="363"/>
      <c r="EY238" s="362"/>
      <c r="EZ238" s="362"/>
      <c r="FA238" s="363"/>
      <c r="FB238" s="363"/>
      <c r="FC238" s="363"/>
      <c r="FD238" s="363"/>
      <c r="FE238" s="362"/>
      <c r="FF238" s="362"/>
      <c r="FG238" s="362"/>
      <c r="FH238" s="362"/>
      <c r="FI238" s="362"/>
      <c r="FJ238" s="362"/>
      <c r="FK238" s="362"/>
      <c r="FL238" s="362"/>
      <c r="FM238" s="363"/>
      <c r="FN238" s="363"/>
      <c r="FO238" s="363"/>
      <c r="FP238" s="363"/>
      <c r="FQ238" s="363"/>
      <c r="FR238" s="363"/>
      <c r="FS238" s="363"/>
      <c r="FT238" s="363"/>
      <c r="FU238" s="363"/>
      <c r="FV238" s="363"/>
      <c r="FW238" s="363"/>
      <c r="FX238" s="363"/>
      <c r="FY238" s="363"/>
      <c r="FZ238" s="363"/>
      <c r="GA238" s="363"/>
      <c r="GB238" s="363"/>
      <c r="GC238" s="363"/>
      <c r="GD238" s="363"/>
      <c r="GE238" s="363"/>
      <c r="GF238" s="363"/>
      <c r="GG238" s="363"/>
      <c r="GH238" s="363"/>
      <c r="GI238" s="363"/>
      <c r="GJ238" s="363"/>
      <c r="GK238" s="363"/>
      <c r="GL238" s="363"/>
      <c r="GM238" s="363"/>
      <c r="GN238" s="363"/>
      <c r="GO238" s="363"/>
      <c r="GP238" s="363"/>
      <c r="GQ238" s="363"/>
      <c r="GR238" s="363"/>
      <c r="GS238" s="363"/>
      <c r="GT238" s="363"/>
      <c r="GU238" s="362"/>
      <c r="GV238" s="362"/>
      <c r="GW238" s="363"/>
      <c r="GX238" s="363"/>
      <c r="GY238" s="363"/>
      <c r="GZ238" s="363"/>
      <c r="HA238" s="363"/>
      <c r="HB238" s="362"/>
      <c r="HC238" s="362"/>
      <c r="HD238" s="362"/>
      <c r="HE238" s="362"/>
      <c r="HF238" s="362"/>
      <c r="HG238" s="362"/>
      <c r="HH238" s="362"/>
      <c r="HI238" s="362"/>
      <c r="HJ238" s="363"/>
      <c r="HK238" s="363"/>
      <c r="HL238" s="363"/>
      <c r="HM238" s="363"/>
      <c r="HN238" s="363"/>
      <c r="HO238" s="363"/>
      <c r="HP238" s="363"/>
      <c r="HQ238" s="363"/>
      <c r="HR238" s="363"/>
      <c r="HS238" s="363"/>
      <c r="HT238" s="363"/>
      <c r="HU238" s="363"/>
      <c r="HV238" s="363"/>
      <c r="HW238" s="363"/>
      <c r="HX238" s="363"/>
      <c r="HY238" s="363"/>
      <c r="HZ238" s="363"/>
      <c r="IA238" s="363"/>
      <c r="IB238" s="363"/>
      <c r="IC238" s="363"/>
      <c r="ID238" s="363"/>
      <c r="IE238" s="363"/>
      <c r="IF238" s="363"/>
      <c r="IG238" s="363"/>
      <c r="IH238" s="363"/>
      <c r="II238" s="363"/>
      <c r="IJ238" s="363"/>
      <c r="IK238" s="363"/>
      <c r="IL238" s="363"/>
      <c r="IM238" s="363"/>
      <c r="IN238" s="363"/>
      <c r="IO238" s="363"/>
      <c r="IP238" s="363"/>
      <c r="IQ238" s="363"/>
      <c r="IR238" s="362"/>
      <c r="IS238" s="362"/>
      <c r="IT238" s="363"/>
      <c r="IU238" s="363"/>
      <c r="IV238" s="363"/>
      <c r="IW238" s="363"/>
      <c r="IX238" s="362"/>
      <c r="IY238" s="362"/>
      <c r="IZ238" s="362"/>
      <c r="JA238" s="362"/>
      <c r="JB238" s="362"/>
      <c r="JC238" s="362"/>
      <c r="JD238" s="362"/>
      <c r="JE238" s="362"/>
      <c r="JF238" s="363"/>
      <c r="JG238" s="363"/>
      <c r="JH238" s="363"/>
      <c r="JI238" s="363"/>
      <c r="JJ238" s="363"/>
      <c r="JK238" s="363"/>
      <c r="JL238" s="363"/>
      <c r="JM238" s="363"/>
      <c r="JN238" s="363"/>
      <c r="JO238" s="363"/>
      <c r="JP238" s="363"/>
      <c r="JQ238" s="363"/>
      <c r="JR238" s="363"/>
      <c r="JS238" s="363"/>
      <c r="JT238" s="363"/>
      <c r="JU238" s="363"/>
      <c r="JV238" s="363"/>
      <c r="JW238" s="363"/>
      <c r="JX238" s="363"/>
      <c r="JY238" s="363"/>
      <c r="JZ238" s="363"/>
      <c r="KA238" s="363"/>
      <c r="KB238" s="363"/>
      <c r="KC238" s="363"/>
      <c r="KD238" s="363"/>
      <c r="KE238" s="363"/>
      <c r="KF238" s="363"/>
      <c r="KG238" s="363"/>
      <c r="KH238" s="363"/>
      <c r="KI238" s="363"/>
      <c r="KJ238" s="363"/>
      <c r="KK238" s="363"/>
      <c r="KL238" s="363"/>
      <c r="KM238" s="363"/>
      <c r="KN238" s="363"/>
      <c r="KO238" s="363"/>
      <c r="KP238" s="362"/>
      <c r="KQ238" s="362"/>
      <c r="KR238" s="363"/>
      <c r="KS238" s="404"/>
    </row>
    <row r="239" spans="1:305" ht="13.5" hidden="1" thickBot="1" x14ac:dyDescent="0.25">
      <c r="A239" s="168"/>
      <c r="B239" s="102"/>
      <c r="C239" s="102"/>
      <c r="D239" s="427"/>
      <c r="E239" s="427"/>
      <c r="F239" s="402"/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62"/>
      <c r="R239" s="362"/>
      <c r="S239" s="362"/>
      <c r="T239" s="362"/>
      <c r="U239" s="362"/>
      <c r="V239" s="362"/>
      <c r="W239" s="362"/>
      <c r="X239" s="362"/>
      <c r="Y239" s="362"/>
      <c r="Z239" s="362"/>
      <c r="AA239" s="362"/>
      <c r="AB239" s="362"/>
      <c r="AC239" s="362"/>
      <c r="AD239" s="362"/>
      <c r="AE239" s="362"/>
      <c r="AF239" s="362"/>
      <c r="AG239" s="362"/>
      <c r="AH239" s="362"/>
      <c r="AI239" s="362"/>
      <c r="AJ239" s="362"/>
      <c r="AK239" s="362"/>
      <c r="AL239" s="362"/>
      <c r="AM239" s="362"/>
      <c r="AN239" s="362"/>
      <c r="AO239" s="362"/>
      <c r="AP239" s="362"/>
      <c r="AQ239" s="362"/>
      <c r="AR239" s="362"/>
      <c r="AS239" s="362"/>
      <c r="AT239" s="362"/>
      <c r="AU239" s="362"/>
      <c r="AV239" s="362"/>
      <c r="AW239" s="362"/>
      <c r="AX239" s="362"/>
      <c r="AY239" s="362"/>
      <c r="AZ239" s="362"/>
      <c r="BA239" s="362"/>
      <c r="BB239" s="363"/>
      <c r="BC239" s="363"/>
      <c r="BD239" s="362"/>
      <c r="BE239" s="363"/>
      <c r="BF239" s="362"/>
      <c r="BG239" s="362"/>
      <c r="BH239" s="362"/>
      <c r="BI239" s="362"/>
      <c r="BJ239" s="362"/>
      <c r="BK239" s="362"/>
      <c r="BL239" s="362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363"/>
      <c r="DH239" s="363"/>
      <c r="DI239" s="362"/>
      <c r="DJ239" s="362"/>
      <c r="DK239" s="362"/>
      <c r="DL239" s="362"/>
      <c r="DM239" s="362"/>
      <c r="DN239" s="362"/>
      <c r="DO239" s="362"/>
      <c r="DP239" s="362"/>
      <c r="DQ239" s="363"/>
      <c r="DR239" s="363"/>
      <c r="DS239" s="363"/>
      <c r="DT239" s="363"/>
      <c r="DU239" s="363"/>
      <c r="DV239" s="363"/>
      <c r="DW239" s="363"/>
      <c r="DX239" s="363"/>
      <c r="DY239" s="363"/>
      <c r="DZ239" s="363"/>
      <c r="EA239" s="363"/>
      <c r="EB239" s="363"/>
      <c r="EC239" s="363"/>
      <c r="ED239" s="363"/>
      <c r="EE239" s="363"/>
      <c r="EF239" s="363"/>
      <c r="EG239" s="363"/>
      <c r="EH239" s="363"/>
      <c r="EI239" s="363"/>
      <c r="EJ239" s="363"/>
      <c r="EK239" s="363"/>
      <c r="EL239" s="363"/>
      <c r="EM239" s="363"/>
      <c r="EN239" s="363"/>
      <c r="EO239" s="363"/>
      <c r="EP239" s="363"/>
      <c r="EQ239" s="363"/>
      <c r="ER239" s="363"/>
      <c r="ES239" s="363"/>
      <c r="ET239" s="363"/>
      <c r="EU239" s="363"/>
      <c r="EV239" s="363"/>
      <c r="EW239" s="363"/>
      <c r="EX239" s="363"/>
      <c r="EY239" s="362"/>
      <c r="EZ239" s="362"/>
      <c r="FA239" s="363"/>
      <c r="FB239" s="363"/>
      <c r="FC239" s="363"/>
      <c r="FD239" s="363"/>
      <c r="FE239" s="362"/>
      <c r="FF239" s="362"/>
      <c r="FG239" s="362"/>
      <c r="FH239" s="362"/>
      <c r="FI239" s="362"/>
      <c r="FJ239" s="362"/>
      <c r="FK239" s="362"/>
      <c r="FL239" s="362"/>
      <c r="FM239" s="363"/>
      <c r="FN239" s="363"/>
      <c r="FO239" s="363"/>
      <c r="FP239" s="363"/>
      <c r="FQ239" s="363"/>
      <c r="FR239" s="363"/>
      <c r="FS239" s="363"/>
      <c r="FT239" s="363"/>
      <c r="FU239" s="363"/>
      <c r="FV239" s="363"/>
      <c r="FW239" s="363"/>
      <c r="FX239" s="363"/>
      <c r="FY239" s="363"/>
      <c r="FZ239" s="363"/>
      <c r="GA239" s="363"/>
      <c r="GB239" s="363"/>
      <c r="GC239" s="363"/>
      <c r="GD239" s="363"/>
      <c r="GE239" s="363"/>
      <c r="GF239" s="363"/>
      <c r="GG239" s="363"/>
      <c r="GH239" s="363"/>
      <c r="GI239" s="363"/>
      <c r="GJ239" s="363"/>
      <c r="GK239" s="363"/>
      <c r="GL239" s="363"/>
      <c r="GM239" s="363"/>
      <c r="GN239" s="363"/>
      <c r="GO239" s="363"/>
      <c r="GP239" s="363"/>
      <c r="GQ239" s="363"/>
      <c r="GR239" s="363"/>
      <c r="GS239" s="363"/>
      <c r="GT239" s="363"/>
      <c r="GU239" s="362"/>
      <c r="GV239" s="362"/>
      <c r="GW239" s="363"/>
      <c r="GX239" s="363"/>
      <c r="GY239" s="363"/>
      <c r="GZ239" s="363"/>
      <c r="HA239" s="363"/>
      <c r="HB239" s="362"/>
      <c r="HC239" s="362"/>
      <c r="HD239" s="362"/>
      <c r="HE239" s="362"/>
      <c r="HF239" s="362"/>
      <c r="HG239" s="362"/>
      <c r="HH239" s="362"/>
      <c r="HI239" s="362"/>
      <c r="HJ239" s="363"/>
      <c r="HK239" s="363"/>
      <c r="HL239" s="363"/>
      <c r="HM239" s="363"/>
      <c r="HN239" s="363"/>
      <c r="HO239" s="363"/>
      <c r="HP239" s="363"/>
      <c r="HQ239" s="363"/>
      <c r="HR239" s="363"/>
      <c r="HS239" s="363"/>
      <c r="HT239" s="363"/>
      <c r="HU239" s="363"/>
      <c r="HV239" s="363"/>
      <c r="HW239" s="363"/>
      <c r="HX239" s="363"/>
      <c r="HY239" s="363"/>
      <c r="HZ239" s="363"/>
      <c r="IA239" s="363"/>
      <c r="IB239" s="363"/>
      <c r="IC239" s="363"/>
      <c r="ID239" s="363"/>
      <c r="IE239" s="363"/>
      <c r="IF239" s="363"/>
      <c r="IG239" s="363"/>
      <c r="IH239" s="363"/>
      <c r="II239" s="363"/>
      <c r="IJ239" s="363"/>
      <c r="IK239" s="363"/>
      <c r="IL239" s="363"/>
      <c r="IM239" s="363"/>
      <c r="IN239" s="363"/>
      <c r="IO239" s="363"/>
      <c r="IP239" s="363"/>
      <c r="IQ239" s="363"/>
      <c r="IR239" s="362"/>
      <c r="IS239" s="362"/>
      <c r="IT239" s="363"/>
      <c r="IU239" s="363"/>
      <c r="IV239" s="363"/>
      <c r="IW239" s="363"/>
      <c r="IX239" s="362"/>
      <c r="IY239" s="362"/>
      <c r="IZ239" s="362"/>
      <c r="JA239" s="362"/>
      <c r="JB239" s="362"/>
      <c r="JC239" s="362"/>
      <c r="JD239" s="362"/>
      <c r="JE239" s="362"/>
      <c r="JF239" s="363"/>
      <c r="JG239" s="363"/>
      <c r="JH239" s="363"/>
      <c r="JI239" s="363"/>
      <c r="JJ239" s="363"/>
      <c r="JK239" s="363"/>
      <c r="JL239" s="363"/>
      <c r="JM239" s="363"/>
      <c r="JN239" s="363"/>
      <c r="JO239" s="363"/>
      <c r="JP239" s="363"/>
      <c r="JQ239" s="363"/>
      <c r="JR239" s="363"/>
      <c r="JS239" s="363"/>
      <c r="JT239" s="363"/>
      <c r="JU239" s="363"/>
      <c r="JV239" s="363"/>
      <c r="JW239" s="363"/>
      <c r="JX239" s="363"/>
      <c r="JY239" s="363"/>
      <c r="JZ239" s="363"/>
      <c r="KA239" s="363"/>
      <c r="KB239" s="363"/>
      <c r="KC239" s="363"/>
      <c r="KD239" s="363"/>
      <c r="KE239" s="363"/>
      <c r="KF239" s="363"/>
      <c r="KG239" s="363"/>
      <c r="KH239" s="363"/>
      <c r="KI239" s="363"/>
      <c r="KJ239" s="363"/>
      <c r="KK239" s="363"/>
      <c r="KL239" s="363"/>
      <c r="KM239" s="363"/>
      <c r="KN239" s="363"/>
      <c r="KO239" s="363"/>
      <c r="KP239" s="362"/>
      <c r="KQ239" s="362"/>
      <c r="KR239" s="363"/>
      <c r="KS239" s="404"/>
    </row>
    <row r="240" spans="1:305" ht="13.5" hidden="1" thickBot="1" x14ac:dyDescent="0.25">
      <c r="A240" s="168"/>
      <c r="B240" s="102"/>
      <c r="C240" s="102"/>
      <c r="D240" s="427"/>
      <c r="E240" s="427"/>
      <c r="F240" s="402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62"/>
      <c r="R240" s="362"/>
      <c r="S240" s="362"/>
      <c r="T240" s="362"/>
      <c r="U240" s="362"/>
      <c r="V240" s="362"/>
      <c r="W240" s="362"/>
      <c r="X240" s="362"/>
      <c r="Y240" s="362"/>
      <c r="Z240" s="362"/>
      <c r="AA240" s="362"/>
      <c r="AB240" s="362"/>
      <c r="AC240" s="362"/>
      <c r="AD240" s="362"/>
      <c r="AE240" s="362"/>
      <c r="AF240" s="362"/>
      <c r="AG240" s="362"/>
      <c r="AH240" s="362"/>
      <c r="AI240" s="362"/>
      <c r="AJ240" s="362"/>
      <c r="AK240" s="362"/>
      <c r="AL240" s="362"/>
      <c r="AM240" s="362"/>
      <c r="AN240" s="362"/>
      <c r="AO240" s="362"/>
      <c r="AP240" s="362"/>
      <c r="AQ240" s="362"/>
      <c r="AR240" s="362"/>
      <c r="AS240" s="362"/>
      <c r="AT240" s="362"/>
      <c r="AU240" s="362"/>
      <c r="AV240" s="362"/>
      <c r="AW240" s="362"/>
      <c r="AX240" s="362"/>
      <c r="AY240" s="362"/>
      <c r="AZ240" s="362"/>
      <c r="BA240" s="362"/>
      <c r="BB240" s="363"/>
      <c r="BC240" s="363"/>
      <c r="BD240" s="362"/>
      <c r="BE240" s="363"/>
      <c r="BF240" s="362"/>
      <c r="BG240" s="362"/>
      <c r="BH240" s="362"/>
      <c r="BI240" s="362"/>
      <c r="BJ240" s="362"/>
      <c r="BK240" s="362"/>
      <c r="BL240" s="362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363"/>
      <c r="DH240" s="363"/>
      <c r="DI240" s="362"/>
      <c r="DJ240" s="362"/>
      <c r="DK240" s="362"/>
      <c r="DL240" s="362"/>
      <c r="DM240" s="362"/>
      <c r="DN240" s="362"/>
      <c r="DO240" s="362"/>
      <c r="DP240" s="362"/>
      <c r="DQ240" s="363"/>
      <c r="DR240" s="363"/>
      <c r="DS240" s="363"/>
      <c r="DT240" s="363"/>
      <c r="DU240" s="363"/>
      <c r="DV240" s="363"/>
      <c r="DW240" s="363"/>
      <c r="DX240" s="363"/>
      <c r="DY240" s="363"/>
      <c r="DZ240" s="363"/>
      <c r="EA240" s="363"/>
      <c r="EB240" s="363"/>
      <c r="EC240" s="363"/>
      <c r="ED240" s="363"/>
      <c r="EE240" s="363"/>
      <c r="EF240" s="363"/>
      <c r="EG240" s="363"/>
      <c r="EH240" s="363"/>
      <c r="EI240" s="363"/>
      <c r="EJ240" s="363"/>
      <c r="EK240" s="363"/>
      <c r="EL240" s="363"/>
      <c r="EM240" s="363"/>
      <c r="EN240" s="363"/>
      <c r="EO240" s="363"/>
      <c r="EP240" s="363"/>
      <c r="EQ240" s="363"/>
      <c r="ER240" s="363"/>
      <c r="ES240" s="363"/>
      <c r="ET240" s="363"/>
      <c r="EU240" s="363"/>
      <c r="EV240" s="363"/>
      <c r="EW240" s="363"/>
      <c r="EX240" s="363"/>
      <c r="EY240" s="362"/>
      <c r="EZ240" s="362"/>
      <c r="FA240" s="363"/>
      <c r="FB240" s="363"/>
      <c r="FC240" s="363"/>
      <c r="FD240" s="363"/>
      <c r="FE240" s="362"/>
      <c r="FF240" s="362"/>
      <c r="FG240" s="362"/>
      <c r="FH240" s="362"/>
      <c r="FI240" s="362"/>
      <c r="FJ240" s="362"/>
      <c r="FK240" s="362"/>
      <c r="FL240" s="362"/>
      <c r="FM240" s="363"/>
      <c r="FN240" s="363"/>
      <c r="FO240" s="363"/>
      <c r="FP240" s="363"/>
      <c r="FQ240" s="363"/>
      <c r="FR240" s="363"/>
      <c r="FS240" s="363"/>
      <c r="FT240" s="363"/>
      <c r="FU240" s="363"/>
      <c r="FV240" s="363"/>
      <c r="FW240" s="363"/>
      <c r="FX240" s="363"/>
      <c r="FY240" s="363"/>
      <c r="FZ240" s="363"/>
      <c r="GA240" s="363"/>
      <c r="GB240" s="363"/>
      <c r="GC240" s="363"/>
      <c r="GD240" s="363"/>
      <c r="GE240" s="363"/>
      <c r="GF240" s="363"/>
      <c r="GG240" s="363"/>
      <c r="GH240" s="363"/>
      <c r="GI240" s="363"/>
      <c r="GJ240" s="363"/>
      <c r="GK240" s="363"/>
      <c r="GL240" s="363"/>
      <c r="GM240" s="363"/>
      <c r="GN240" s="363"/>
      <c r="GO240" s="363"/>
      <c r="GP240" s="363"/>
      <c r="GQ240" s="363"/>
      <c r="GR240" s="363"/>
      <c r="GS240" s="363"/>
      <c r="GT240" s="363"/>
      <c r="GU240" s="362"/>
      <c r="GV240" s="362"/>
      <c r="GW240" s="363"/>
      <c r="GX240" s="363"/>
      <c r="GY240" s="363"/>
      <c r="GZ240" s="363"/>
      <c r="HA240" s="363"/>
      <c r="HB240" s="362"/>
      <c r="HC240" s="362"/>
      <c r="HD240" s="362"/>
      <c r="HE240" s="362"/>
      <c r="HF240" s="362"/>
      <c r="HG240" s="362"/>
      <c r="HH240" s="362"/>
      <c r="HI240" s="362"/>
      <c r="HJ240" s="363"/>
      <c r="HK240" s="363"/>
      <c r="HL240" s="363"/>
      <c r="HM240" s="363"/>
      <c r="HN240" s="363"/>
      <c r="HO240" s="363"/>
      <c r="HP240" s="363"/>
      <c r="HQ240" s="363"/>
      <c r="HR240" s="363"/>
      <c r="HS240" s="363"/>
      <c r="HT240" s="363"/>
      <c r="HU240" s="363"/>
      <c r="HV240" s="363"/>
      <c r="HW240" s="363"/>
      <c r="HX240" s="363"/>
      <c r="HY240" s="363"/>
      <c r="HZ240" s="363"/>
      <c r="IA240" s="363"/>
      <c r="IB240" s="363"/>
      <c r="IC240" s="363"/>
      <c r="ID240" s="363"/>
      <c r="IE240" s="363"/>
      <c r="IF240" s="363"/>
      <c r="IG240" s="363"/>
      <c r="IH240" s="363"/>
      <c r="II240" s="363"/>
      <c r="IJ240" s="363"/>
      <c r="IK240" s="363"/>
      <c r="IL240" s="363"/>
      <c r="IM240" s="363"/>
      <c r="IN240" s="363"/>
      <c r="IO240" s="363"/>
      <c r="IP240" s="363"/>
      <c r="IQ240" s="363"/>
      <c r="IR240" s="362"/>
      <c r="IS240" s="362"/>
      <c r="IT240" s="363"/>
      <c r="IU240" s="363"/>
      <c r="IV240" s="363"/>
      <c r="IW240" s="363"/>
      <c r="IX240" s="362"/>
      <c r="IY240" s="362"/>
      <c r="IZ240" s="362"/>
      <c r="JA240" s="362"/>
      <c r="JB240" s="362"/>
      <c r="JC240" s="362"/>
      <c r="JD240" s="362"/>
      <c r="JE240" s="362"/>
      <c r="JF240" s="363"/>
      <c r="JG240" s="363"/>
      <c r="JH240" s="363"/>
      <c r="JI240" s="363"/>
      <c r="JJ240" s="363"/>
      <c r="JK240" s="363"/>
      <c r="JL240" s="363"/>
      <c r="JM240" s="363"/>
      <c r="JN240" s="363"/>
      <c r="JO240" s="363"/>
      <c r="JP240" s="363"/>
      <c r="JQ240" s="363"/>
      <c r="JR240" s="363"/>
      <c r="JS240" s="363"/>
      <c r="JT240" s="363"/>
      <c r="JU240" s="363"/>
      <c r="JV240" s="363"/>
      <c r="JW240" s="363"/>
      <c r="JX240" s="363"/>
      <c r="JY240" s="363"/>
      <c r="JZ240" s="363"/>
      <c r="KA240" s="363"/>
      <c r="KB240" s="363"/>
      <c r="KC240" s="363"/>
      <c r="KD240" s="363"/>
      <c r="KE240" s="363"/>
      <c r="KF240" s="363"/>
      <c r="KG240" s="363"/>
      <c r="KH240" s="363"/>
      <c r="KI240" s="363"/>
      <c r="KJ240" s="363"/>
      <c r="KK240" s="363"/>
      <c r="KL240" s="363"/>
      <c r="KM240" s="363"/>
      <c r="KN240" s="363"/>
      <c r="KO240" s="363"/>
      <c r="KP240" s="362"/>
      <c r="KQ240" s="362"/>
      <c r="KR240" s="363"/>
      <c r="KS240" s="404"/>
    </row>
    <row r="241" spans="1:317" ht="13.5" hidden="1" thickBot="1" x14ac:dyDescent="0.25">
      <c r="A241" s="168"/>
      <c r="B241" s="102"/>
      <c r="C241" s="102"/>
      <c r="D241" s="427"/>
      <c r="E241" s="427"/>
      <c r="F241" s="402"/>
      <c r="G241" s="362"/>
      <c r="H241" s="362"/>
      <c r="I241" s="362"/>
      <c r="J241" s="362"/>
      <c r="K241" s="362"/>
      <c r="L241" s="362"/>
      <c r="M241" s="362"/>
      <c r="N241" s="362"/>
      <c r="O241" s="362"/>
      <c r="P241" s="362"/>
      <c r="Q241" s="362"/>
      <c r="R241" s="362"/>
      <c r="S241" s="362"/>
      <c r="T241" s="362"/>
      <c r="U241" s="362"/>
      <c r="V241" s="362"/>
      <c r="W241" s="362"/>
      <c r="X241" s="362"/>
      <c r="Y241" s="362"/>
      <c r="Z241" s="362"/>
      <c r="AA241" s="362"/>
      <c r="AB241" s="362"/>
      <c r="AC241" s="362"/>
      <c r="AD241" s="362"/>
      <c r="AE241" s="362"/>
      <c r="AF241" s="362"/>
      <c r="AG241" s="362"/>
      <c r="AH241" s="362"/>
      <c r="AI241" s="362"/>
      <c r="AJ241" s="362"/>
      <c r="AK241" s="362"/>
      <c r="AL241" s="362"/>
      <c r="AM241" s="362"/>
      <c r="AN241" s="362"/>
      <c r="AO241" s="362"/>
      <c r="AP241" s="362"/>
      <c r="AQ241" s="362"/>
      <c r="AR241" s="362"/>
      <c r="AS241" s="362"/>
      <c r="AT241" s="362"/>
      <c r="AU241" s="362"/>
      <c r="AV241" s="362"/>
      <c r="AW241" s="362"/>
      <c r="AX241" s="362"/>
      <c r="AY241" s="362"/>
      <c r="AZ241" s="362"/>
      <c r="BA241" s="362"/>
      <c r="BB241" s="363"/>
      <c r="BC241" s="363"/>
      <c r="BD241" s="362"/>
      <c r="BE241" s="363"/>
      <c r="BF241" s="362"/>
      <c r="BG241" s="362"/>
      <c r="BH241" s="362"/>
      <c r="BI241" s="362"/>
      <c r="BJ241" s="362"/>
      <c r="BK241" s="362"/>
      <c r="BL241" s="362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363"/>
      <c r="DH241" s="363"/>
      <c r="DI241" s="362"/>
      <c r="DJ241" s="362"/>
      <c r="DK241" s="362"/>
      <c r="DL241" s="362"/>
      <c r="DM241" s="362"/>
      <c r="DN241" s="362"/>
      <c r="DO241" s="362"/>
      <c r="DP241" s="362"/>
      <c r="DQ241" s="363"/>
      <c r="DR241" s="363"/>
      <c r="DS241" s="363"/>
      <c r="DT241" s="363"/>
      <c r="DU241" s="363"/>
      <c r="DV241" s="363"/>
      <c r="DW241" s="363"/>
      <c r="DX241" s="363"/>
      <c r="DY241" s="363"/>
      <c r="DZ241" s="363"/>
      <c r="EA241" s="363"/>
      <c r="EB241" s="363"/>
      <c r="EC241" s="363"/>
      <c r="ED241" s="363"/>
      <c r="EE241" s="363"/>
      <c r="EF241" s="363"/>
      <c r="EG241" s="363"/>
      <c r="EH241" s="363"/>
      <c r="EI241" s="363"/>
      <c r="EJ241" s="363"/>
      <c r="EK241" s="363"/>
      <c r="EL241" s="363"/>
      <c r="EM241" s="363"/>
      <c r="EN241" s="363"/>
      <c r="EO241" s="363"/>
      <c r="EP241" s="363"/>
      <c r="EQ241" s="363"/>
      <c r="ER241" s="363"/>
      <c r="ES241" s="363"/>
      <c r="ET241" s="363"/>
      <c r="EU241" s="363"/>
      <c r="EV241" s="363"/>
      <c r="EW241" s="363"/>
      <c r="EX241" s="363"/>
      <c r="EY241" s="362"/>
      <c r="EZ241" s="362"/>
      <c r="FA241" s="363"/>
      <c r="FB241" s="363"/>
      <c r="FC241" s="363"/>
      <c r="FD241" s="363"/>
      <c r="FE241" s="362"/>
      <c r="FF241" s="362"/>
      <c r="FG241" s="362"/>
      <c r="FH241" s="362"/>
      <c r="FI241" s="362"/>
      <c r="FJ241" s="362"/>
      <c r="FK241" s="362"/>
      <c r="FL241" s="362"/>
      <c r="FM241" s="363"/>
      <c r="FN241" s="363"/>
      <c r="FO241" s="363"/>
      <c r="FP241" s="363"/>
      <c r="FQ241" s="363"/>
      <c r="FR241" s="363"/>
      <c r="FS241" s="363"/>
      <c r="FT241" s="363"/>
      <c r="FU241" s="363"/>
      <c r="FV241" s="363"/>
      <c r="FW241" s="363"/>
      <c r="FX241" s="363"/>
      <c r="FY241" s="363"/>
      <c r="FZ241" s="363"/>
      <c r="GA241" s="363"/>
      <c r="GB241" s="363"/>
      <c r="GC241" s="363"/>
      <c r="GD241" s="363"/>
      <c r="GE241" s="363"/>
      <c r="GF241" s="363"/>
      <c r="GG241" s="363"/>
      <c r="GH241" s="363"/>
      <c r="GI241" s="363"/>
      <c r="GJ241" s="363"/>
      <c r="GK241" s="363"/>
      <c r="GL241" s="363"/>
      <c r="GM241" s="363"/>
      <c r="GN241" s="363"/>
      <c r="GO241" s="363"/>
      <c r="GP241" s="363"/>
      <c r="GQ241" s="363"/>
      <c r="GR241" s="363"/>
      <c r="GS241" s="363"/>
      <c r="GT241" s="363"/>
      <c r="GU241" s="362"/>
      <c r="GV241" s="362"/>
      <c r="GW241" s="363"/>
      <c r="GX241" s="363"/>
      <c r="GY241" s="363"/>
      <c r="GZ241" s="363"/>
      <c r="HA241" s="363"/>
      <c r="HB241" s="362"/>
      <c r="HC241" s="362"/>
      <c r="HD241" s="362"/>
      <c r="HE241" s="362"/>
      <c r="HF241" s="362"/>
      <c r="HG241" s="362"/>
      <c r="HH241" s="362"/>
      <c r="HI241" s="362"/>
      <c r="HJ241" s="363"/>
      <c r="HK241" s="363"/>
      <c r="HL241" s="363"/>
      <c r="HM241" s="363"/>
      <c r="HN241" s="363"/>
      <c r="HO241" s="363"/>
      <c r="HP241" s="363"/>
      <c r="HQ241" s="363"/>
      <c r="HR241" s="363"/>
      <c r="HS241" s="363"/>
      <c r="HT241" s="363"/>
      <c r="HU241" s="363"/>
      <c r="HV241" s="363"/>
      <c r="HW241" s="363"/>
      <c r="HX241" s="363"/>
      <c r="HY241" s="363"/>
      <c r="HZ241" s="363"/>
      <c r="IA241" s="363"/>
      <c r="IB241" s="363"/>
      <c r="IC241" s="363"/>
      <c r="ID241" s="363"/>
      <c r="IE241" s="363"/>
      <c r="IF241" s="363"/>
      <c r="IG241" s="363"/>
      <c r="IH241" s="363"/>
      <c r="II241" s="363"/>
      <c r="IJ241" s="363"/>
      <c r="IK241" s="363"/>
      <c r="IL241" s="363"/>
      <c r="IM241" s="363"/>
      <c r="IN241" s="363"/>
      <c r="IO241" s="363"/>
      <c r="IP241" s="363"/>
      <c r="IQ241" s="363"/>
      <c r="IR241" s="362"/>
      <c r="IS241" s="362"/>
      <c r="IT241" s="363"/>
      <c r="IU241" s="363"/>
      <c r="IV241" s="363"/>
      <c r="IW241" s="363"/>
      <c r="IX241" s="362"/>
      <c r="IY241" s="362"/>
      <c r="IZ241" s="362"/>
      <c r="JA241" s="362"/>
      <c r="JB241" s="362"/>
      <c r="JC241" s="362"/>
      <c r="JD241" s="362"/>
      <c r="JE241" s="362"/>
      <c r="JF241" s="363"/>
      <c r="JG241" s="363"/>
      <c r="JH241" s="363"/>
      <c r="JI241" s="363"/>
      <c r="JJ241" s="363"/>
      <c r="JK241" s="363"/>
      <c r="JL241" s="363"/>
      <c r="JM241" s="363"/>
      <c r="JN241" s="363"/>
      <c r="JO241" s="363"/>
      <c r="JP241" s="363"/>
      <c r="JQ241" s="363"/>
      <c r="JR241" s="363"/>
      <c r="JS241" s="363"/>
      <c r="JT241" s="363"/>
      <c r="JU241" s="363"/>
      <c r="JV241" s="363"/>
      <c r="JW241" s="363"/>
      <c r="JX241" s="363"/>
      <c r="JY241" s="363"/>
      <c r="JZ241" s="363"/>
      <c r="KA241" s="363"/>
      <c r="KB241" s="363"/>
      <c r="KC241" s="363"/>
      <c r="KD241" s="363"/>
      <c r="KE241" s="363"/>
      <c r="KF241" s="363"/>
      <c r="KG241" s="363"/>
      <c r="KH241" s="363"/>
      <c r="KI241" s="363"/>
      <c r="KJ241" s="363"/>
      <c r="KK241" s="363"/>
      <c r="KL241" s="363"/>
      <c r="KM241" s="363"/>
      <c r="KN241" s="363"/>
      <c r="KO241" s="363"/>
      <c r="KP241" s="362"/>
      <c r="KQ241" s="362"/>
      <c r="KR241" s="363"/>
      <c r="KS241" s="404"/>
    </row>
    <row r="242" spans="1:317" ht="13.5" hidden="1" thickBot="1" x14ac:dyDescent="0.25">
      <c r="A242" s="168"/>
      <c r="B242" s="102"/>
      <c r="C242" s="102"/>
      <c r="D242" s="427"/>
      <c r="E242" s="427"/>
      <c r="F242" s="402"/>
      <c r="G242" s="362"/>
      <c r="H242" s="362"/>
      <c r="I242" s="362"/>
      <c r="J242" s="362"/>
      <c r="K242" s="362"/>
      <c r="L242" s="362"/>
      <c r="M242" s="362"/>
      <c r="N242" s="362"/>
      <c r="O242" s="362"/>
      <c r="P242" s="362"/>
      <c r="Q242" s="362"/>
      <c r="R242" s="362"/>
      <c r="S242" s="362"/>
      <c r="T242" s="362"/>
      <c r="U242" s="362"/>
      <c r="V242" s="362"/>
      <c r="W242" s="362"/>
      <c r="X242" s="362"/>
      <c r="Y242" s="362"/>
      <c r="Z242" s="362"/>
      <c r="AA242" s="362"/>
      <c r="AB242" s="362"/>
      <c r="AC242" s="362"/>
      <c r="AD242" s="362"/>
      <c r="AE242" s="362"/>
      <c r="AF242" s="362"/>
      <c r="AG242" s="362"/>
      <c r="AH242" s="362"/>
      <c r="AI242" s="362"/>
      <c r="AJ242" s="362"/>
      <c r="AK242" s="362"/>
      <c r="AL242" s="362"/>
      <c r="AM242" s="362"/>
      <c r="AN242" s="362"/>
      <c r="AO242" s="362"/>
      <c r="AP242" s="362"/>
      <c r="AQ242" s="362"/>
      <c r="AR242" s="362"/>
      <c r="AS242" s="362"/>
      <c r="AT242" s="362"/>
      <c r="AU242" s="362"/>
      <c r="AV242" s="362"/>
      <c r="AW242" s="362"/>
      <c r="AX242" s="362"/>
      <c r="AY242" s="362"/>
      <c r="AZ242" s="362"/>
      <c r="BA242" s="362"/>
      <c r="BB242" s="363"/>
      <c r="BC242" s="363"/>
      <c r="BD242" s="362"/>
      <c r="BE242" s="363"/>
      <c r="BF242" s="362"/>
      <c r="BG242" s="362"/>
      <c r="BH242" s="362"/>
      <c r="BI242" s="362"/>
      <c r="BJ242" s="362"/>
      <c r="BK242" s="362"/>
      <c r="BL242" s="362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363"/>
      <c r="DH242" s="363"/>
      <c r="DI242" s="362"/>
      <c r="DJ242" s="362"/>
      <c r="DK242" s="362"/>
      <c r="DL242" s="362"/>
      <c r="DM242" s="362"/>
      <c r="DN242" s="362"/>
      <c r="DO242" s="362"/>
      <c r="DP242" s="362"/>
      <c r="DQ242" s="363"/>
      <c r="DR242" s="363"/>
      <c r="DS242" s="363"/>
      <c r="DT242" s="363"/>
      <c r="DU242" s="363"/>
      <c r="DV242" s="363"/>
      <c r="DW242" s="363"/>
      <c r="DX242" s="363"/>
      <c r="DY242" s="363"/>
      <c r="DZ242" s="363"/>
      <c r="EA242" s="363"/>
      <c r="EB242" s="363"/>
      <c r="EC242" s="363"/>
      <c r="ED242" s="363"/>
      <c r="EE242" s="363"/>
      <c r="EF242" s="363"/>
      <c r="EG242" s="363"/>
      <c r="EH242" s="363"/>
      <c r="EI242" s="363"/>
      <c r="EJ242" s="363"/>
      <c r="EK242" s="363"/>
      <c r="EL242" s="363"/>
      <c r="EM242" s="363"/>
      <c r="EN242" s="363"/>
      <c r="EO242" s="363"/>
      <c r="EP242" s="363"/>
      <c r="EQ242" s="363"/>
      <c r="ER242" s="363"/>
      <c r="ES242" s="363"/>
      <c r="ET242" s="363"/>
      <c r="EU242" s="363"/>
      <c r="EV242" s="363"/>
      <c r="EW242" s="363"/>
      <c r="EX242" s="363"/>
      <c r="EY242" s="362"/>
      <c r="EZ242" s="362"/>
      <c r="FA242" s="363"/>
      <c r="FB242" s="363"/>
      <c r="FC242" s="363"/>
      <c r="FD242" s="363"/>
      <c r="FE242" s="362"/>
      <c r="FF242" s="362"/>
      <c r="FG242" s="362"/>
      <c r="FH242" s="362"/>
      <c r="FI242" s="362"/>
      <c r="FJ242" s="362"/>
      <c r="FK242" s="362"/>
      <c r="FL242" s="362"/>
      <c r="FM242" s="363"/>
      <c r="FN242" s="363"/>
      <c r="FO242" s="363"/>
      <c r="FP242" s="363"/>
      <c r="FQ242" s="363"/>
      <c r="FR242" s="363"/>
      <c r="FS242" s="363"/>
      <c r="FT242" s="363"/>
      <c r="FU242" s="363"/>
      <c r="FV242" s="363"/>
      <c r="FW242" s="363"/>
      <c r="FX242" s="363"/>
      <c r="FY242" s="363"/>
      <c r="FZ242" s="363"/>
      <c r="GA242" s="363"/>
      <c r="GB242" s="363"/>
      <c r="GC242" s="363"/>
      <c r="GD242" s="363"/>
      <c r="GE242" s="363"/>
      <c r="GF242" s="363"/>
      <c r="GG242" s="363"/>
      <c r="GH242" s="363"/>
      <c r="GI242" s="363"/>
      <c r="GJ242" s="363"/>
      <c r="GK242" s="363"/>
      <c r="GL242" s="363"/>
      <c r="GM242" s="363"/>
      <c r="GN242" s="363"/>
      <c r="GO242" s="363"/>
      <c r="GP242" s="363"/>
      <c r="GQ242" s="363"/>
      <c r="GR242" s="363"/>
      <c r="GS242" s="363"/>
      <c r="GT242" s="363"/>
      <c r="GU242" s="362"/>
      <c r="GV242" s="362"/>
      <c r="GW242" s="363"/>
      <c r="GX242" s="363"/>
      <c r="GY242" s="363"/>
      <c r="GZ242" s="363"/>
      <c r="HA242" s="363"/>
      <c r="HB242" s="362"/>
      <c r="HC242" s="362"/>
      <c r="HD242" s="362"/>
      <c r="HE242" s="362"/>
      <c r="HF242" s="362"/>
      <c r="HG242" s="362"/>
      <c r="HH242" s="362"/>
      <c r="HI242" s="362"/>
      <c r="HJ242" s="363"/>
      <c r="HK242" s="363"/>
      <c r="HL242" s="363"/>
      <c r="HM242" s="363"/>
      <c r="HN242" s="363"/>
      <c r="HO242" s="363"/>
      <c r="HP242" s="363"/>
      <c r="HQ242" s="363"/>
      <c r="HR242" s="363"/>
      <c r="HS242" s="363"/>
      <c r="HT242" s="363"/>
      <c r="HU242" s="363"/>
      <c r="HV242" s="363"/>
      <c r="HW242" s="363"/>
      <c r="HX242" s="363"/>
      <c r="HY242" s="363"/>
      <c r="HZ242" s="363"/>
      <c r="IA242" s="363"/>
      <c r="IB242" s="363"/>
      <c r="IC242" s="363"/>
      <c r="ID242" s="363"/>
      <c r="IE242" s="363"/>
      <c r="IF242" s="363"/>
      <c r="IG242" s="363"/>
      <c r="IH242" s="363"/>
      <c r="II242" s="363"/>
      <c r="IJ242" s="363"/>
      <c r="IK242" s="363"/>
      <c r="IL242" s="363"/>
      <c r="IM242" s="363"/>
      <c r="IN242" s="363"/>
      <c r="IO242" s="363"/>
      <c r="IP242" s="363"/>
      <c r="IQ242" s="363"/>
      <c r="IR242" s="362"/>
      <c r="IS242" s="362"/>
      <c r="IT242" s="363"/>
      <c r="IU242" s="363"/>
      <c r="IV242" s="363"/>
      <c r="IW242" s="363"/>
      <c r="IX242" s="362"/>
      <c r="IY242" s="362"/>
      <c r="IZ242" s="362"/>
      <c r="JA242" s="362"/>
      <c r="JB242" s="362"/>
      <c r="JC242" s="362"/>
      <c r="JD242" s="362"/>
      <c r="JE242" s="362"/>
      <c r="JF242" s="363"/>
      <c r="JG242" s="363"/>
      <c r="JH242" s="363"/>
      <c r="JI242" s="363"/>
      <c r="JJ242" s="363"/>
      <c r="JK242" s="363"/>
      <c r="JL242" s="363"/>
      <c r="JM242" s="363"/>
      <c r="JN242" s="363"/>
      <c r="JO242" s="363"/>
      <c r="JP242" s="363"/>
      <c r="JQ242" s="363"/>
      <c r="JR242" s="363"/>
      <c r="JS242" s="363"/>
      <c r="JT242" s="363"/>
      <c r="JU242" s="363"/>
      <c r="JV242" s="363"/>
      <c r="JW242" s="363"/>
      <c r="JX242" s="363"/>
      <c r="JY242" s="363"/>
      <c r="JZ242" s="363"/>
      <c r="KA242" s="363"/>
      <c r="KB242" s="363"/>
      <c r="KC242" s="363"/>
      <c r="KD242" s="363"/>
      <c r="KE242" s="363"/>
      <c r="KF242" s="363"/>
      <c r="KG242" s="363"/>
      <c r="KH242" s="363"/>
      <c r="KI242" s="363"/>
      <c r="KJ242" s="363"/>
      <c r="KK242" s="363"/>
      <c r="KL242" s="363"/>
      <c r="KM242" s="363"/>
      <c r="KN242" s="363"/>
      <c r="KO242" s="363"/>
      <c r="KP242" s="362"/>
      <c r="KQ242" s="362"/>
      <c r="KR242" s="363"/>
      <c r="KS242" s="404"/>
    </row>
    <row r="243" spans="1:317" ht="15.75" hidden="1" thickBot="1" x14ac:dyDescent="0.3">
      <c r="A243" s="169"/>
      <c r="B243" s="102"/>
      <c r="C243" s="102"/>
      <c r="D243" s="427"/>
      <c r="E243" s="427"/>
      <c r="F243" s="402"/>
      <c r="G243" s="362"/>
      <c r="H243" s="362"/>
      <c r="I243" s="362"/>
      <c r="J243" s="362"/>
      <c r="K243" s="362"/>
      <c r="L243" s="362"/>
      <c r="M243" s="362"/>
      <c r="N243" s="362"/>
      <c r="O243" s="362"/>
      <c r="P243" s="362"/>
      <c r="Q243" s="362"/>
      <c r="R243" s="362"/>
      <c r="S243" s="362"/>
      <c r="T243" s="362"/>
      <c r="U243" s="362"/>
      <c r="V243" s="362"/>
      <c r="W243" s="362"/>
      <c r="X243" s="362"/>
      <c r="Y243" s="362"/>
      <c r="Z243" s="362"/>
      <c r="AA243" s="362"/>
      <c r="AB243" s="362"/>
      <c r="AC243" s="362"/>
      <c r="AD243" s="362"/>
      <c r="AE243" s="362"/>
      <c r="AF243" s="362"/>
      <c r="AG243" s="362"/>
      <c r="AH243" s="362"/>
      <c r="AI243" s="362"/>
      <c r="AJ243" s="362"/>
      <c r="AK243" s="362"/>
      <c r="AL243" s="362"/>
      <c r="AM243" s="362"/>
      <c r="AN243" s="362"/>
      <c r="AO243" s="362"/>
      <c r="AP243" s="362"/>
      <c r="AQ243" s="362"/>
      <c r="AR243" s="362"/>
      <c r="AS243" s="362"/>
      <c r="AT243" s="362"/>
      <c r="AU243" s="362"/>
      <c r="AV243" s="362"/>
      <c r="AW243" s="362"/>
      <c r="AX243" s="362"/>
      <c r="AY243" s="362"/>
      <c r="AZ243" s="362"/>
      <c r="BA243" s="362"/>
      <c r="BB243" s="363"/>
      <c r="BC243" s="363"/>
      <c r="BD243" s="362"/>
      <c r="BE243" s="363"/>
      <c r="BF243" s="362"/>
      <c r="BG243" s="362"/>
      <c r="BH243" s="362"/>
      <c r="BI243" s="362"/>
      <c r="BJ243" s="362"/>
      <c r="BK243" s="362"/>
      <c r="BL243" s="362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363"/>
      <c r="DH243" s="363"/>
      <c r="DI243" s="362"/>
      <c r="DJ243" s="362"/>
      <c r="DK243" s="362"/>
      <c r="DL243" s="362"/>
      <c r="DM243" s="362"/>
      <c r="DN243" s="362"/>
      <c r="DO243" s="362"/>
      <c r="DP243" s="362"/>
      <c r="DQ243" s="363"/>
      <c r="DR243" s="363"/>
      <c r="DS243" s="363"/>
      <c r="DT243" s="363"/>
      <c r="DU243" s="363"/>
      <c r="DV243" s="363"/>
      <c r="DW243" s="363"/>
      <c r="DX243" s="363"/>
      <c r="DY243" s="363"/>
      <c r="DZ243" s="363"/>
      <c r="EA243" s="363"/>
      <c r="EB243" s="363"/>
      <c r="EC243" s="363"/>
      <c r="ED243" s="363"/>
      <c r="EE243" s="363"/>
      <c r="EF243" s="363"/>
      <c r="EG243" s="363"/>
      <c r="EH243" s="363"/>
      <c r="EI243" s="363"/>
      <c r="EJ243" s="363"/>
      <c r="EK243" s="363"/>
      <c r="EL243" s="363"/>
      <c r="EM243" s="363"/>
      <c r="EN243" s="363"/>
      <c r="EO243" s="363"/>
      <c r="EP243" s="363"/>
      <c r="EQ243" s="363"/>
      <c r="ER243" s="363"/>
      <c r="ES243" s="363"/>
      <c r="ET243" s="363"/>
      <c r="EU243" s="363"/>
      <c r="EV243" s="363"/>
      <c r="EW243" s="363"/>
      <c r="EX243" s="363"/>
      <c r="EY243" s="362"/>
      <c r="EZ243" s="362"/>
      <c r="FA243" s="363"/>
      <c r="FB243" s="363"/>
      <c r="FC243" s="363"/>
      <c r="FD243" s="363"/>
      <c r="FE243" s="362"/>
      <c r="FF243" s="362"/>
      <c r="FG243" s="362"/>
      <c r="FH243" s="362"/>
      <c r="FI243" s="362"/>
      <c r="FJ243" s="362"/>
      <c r="FK243" s="362"/>
      <c r="FL243" s="362"/>
      <c r="FM243" s="363"/>
      <c r="FN243" s="363"/>
      <c r="FO243" s="363"/>
      <c r="FP243" s="363"/>
      <c r="FQ243" s="363"/>
      <c r="FR243" s="363"/>
      <c r="FS243" s="363"/>
      <c r="FT243" s="363"/>
      <c r="FU243" s="363"/>
      <c r="FV243" s="363"/>
      <c r="FW243" s="363"/>
      <c r="FX243" s="363"/>
      <c r="FY243" s="363"/>
      <c r="FZ243" s="363"/>
      <c r="GA243" s="363"/>
      <c r="GB243" s="363"/>
      <c r="GC243" s="363"/>
      <c r="GD243" s="363"/>
      <c r="GE243" s="363"/>
      <c r="GF243" s="363"/>
      <c r="GG243" s="363"/>
      <c r="GH243" s="363"/>
      <c r="GI243" s="363"/>
      <c r="GJ243" s="363"/>
      <c r="GK243" s="363"/>
      <c r="GL243" s="363"/>
      <c r="GM243" s="363"/>
      <c r="GN243" s="363"/>
      <c r="GO243" s="363"/>
      <c r="GP243" s="363"/>
      <c r="GQ243" s="363"/>
      <c r="GR243" s="363"/>
      <c r="GS243" s="363"/>
      <c r="GT243" s="363"/>
      <c r="GU243" s="362"/>
      <c r="GV243" s="362"/>
      <c r="GW243" s="363"/>
      <c r="GX243" s="363"/>
      <c r="GY243" s="363"/>
      <c r="GZ243" s="363"/>
      <c r="HA243" s="363"/>
      <c r="HB243" s="362"/>
      <c r="HC243" s="362"/>
      <c r="HD243" s="362"/>
      <c r="HE243" s="362"/>
      <c r="HF243" s="362"/>
      <c r="HG243" s="362"/>
      <c r="HH243" s="362"/>
      <c r="HI243" s="362"/>
      <c r="HJ243" s="363"/>
      <c r="HK243" s="363"/>
      <c r="HL243" s="363"/>
      <c r="HM243" s="363"/>
      <c r="HN243" s="363"/>
      <c r="HO243" s="363"/>
      <c r="HP243" s="363"/>
      <c r="HQ243" s="363"/>
      <c r="HR243" s="363"/>
      <c r="HS243" s="363"/>
      <c r="HT243" s="363"/>
      <c r="HU243" s="363"/>
      <c r="HV243" s="363"/>
      <c r="HW243" s="363"/>
      <c r="HX243" s="363"/>
      <c r="HY243" s="363"/>
      <c r="HZ243" s="363"/>
      <c r="IA243" s="363"/>
      <c r="IB243" s="363"/>
      <c r="IC243" s="363"/>
      <c r="ID243" s="363"/>
      <c r="IE243" s="363"/>
      <c r="IF243" s="363"/>
      <c r="IG243" s="363"/>
      <c r="IH243" s="363"/>
      <c r="II243" s="363"/>
      <c r="IJ243" s="363"/>
      <c r="IK243" s="363"/>
      <c r="IL243" s="363"/>
      <c r="IM243" s="363"/>
      <c r="IN243" s="363"/>
      <c r="IO243" s="363"/>
      <c r="IP243" s="363"/>
      <c r="IQ243" s="363"/>
      <c r="IR243" s="362"/>
      <c r="IS243" s="362"/>
      <c r="IT243" s="363"/>
      <c r="IU243" s="363"/>
      <c r="IV243" s="363"/>
      <c r="IW243" s="363"/>
      <c r="IX243" s="362"/>
      <c r="IY243" s="362"/>
      <c r="IZ243" s="362"/>
      <c r="JA243" s="362"/>
      <c r="JB243" s="362"/>
      <c r="JC243" s="362"/>
      <c r="JD243" s="362"/>
      <c r="JE243" s="362"/>
      <c r="JF243" s="363"/>
      <c r="JG243" s="363"/>
      <c r="JH243" s="363"/>
      <c r="JI243" s="363"/>
      <c r="JJ243" s="363"/>
      <c r="JK243" s="363"/>
      <c r="JL243" s="363"/>
      <c r="JM243" s="363"/>
      <c r="JN243" s="363"/>
      <c r="JO243" s="363"/>
      <c r="JP243" s="363"/>
      <c r="JQ243" s="363"/>
      <c r="JR243" s="363"/>
      <c r="JS243" s="363"/>
      <c r="JT243" s="363"/>
      <c r="JU243" s="363"/>
      <c r="JV243" s="363"/>
      <c r="JW243" s="363"/>
      <c r="JX243" s="363"/>
      <c r="JY243" s="363"/>
      <c r="JZ243" s="363"/>
      <c r="KA243" s="363"/>
      <c r="KB243" s="363"/>
      <c r="KC243" s="363"/>
      <c r="KD243" s="363"/>
      <c r="KE243" s="363"/>
      <c r="KF243" s="363"/>
      <c r="KG243" s="363"/>
      <c r="KH243" s="363"/>
      <c r="KI243" s="363"/>
      <c r="KJ243" s="363"/>
      <c r="KK243" s="363"/>
      <c r="KL243" s="363"/>
      <c r="KM243" s="363"/>
      <c r="KN243" s="363"/>
      <c r="KO243" s="363"/>
      <c r="KP243" s="362"/>
      <c r="KQ243" s="362"/>
      <c r="KR243" s="363"/>
      <c r="KS243" s="404"/>
    </row>
    <row r="244" spans="1:317" ht="13.5" hidden="1" thickBot="1" x14ac:dyDescent="0.25">
      <c r="A244" s="165"/>
      <c r="B244" s="102"/>
      <c r="C244" s="102"/>
      <c r="D244" s="427"/>
      <c r="E244" s="427"/>
      <c r="F244" s="40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2"/>
      <c r="AW244" s="362"/>
      <c r="AX244" s="362"/>
      <c r="AY244" s="362"/>
      <c r="AZ244" s="362"/>
      <c r="BA244" s="362"/>
      <c r="BB244" s="363"/>
      <c r="BC244" s="363"/>
      <c r="BD244" s="362"/>
      <c r="BE244" s="363"/>
      <c r="BF244" s="362"/>
      <c r="BG244" s="362"/>
      <c r="BH244" s="362"/>
      <c r="BI244" s="362"/>
      <c r="BJ244" s="362"/>
      <c r="BK244" s="362"/>
      <c r="BL244" s="362"/>
      <c r="BM244" s="236"/>
      <c r="BN244" s="236"/>
      <c r="BO244" s="236"/>
      <c r="BP244" s="236"/>
      <c r="BQ244" s="236"/>
      <c r="BR244" s="236"/>
      <c r="BS244" s="236"/>
      <c r="BT244" s="236"/>
      <c r="BU244" s="236"/>
      <c r="BV244" s="236"/>
      <c r="BW244" s="236"/>
      <c r="BX244" s="236"/>
      <c r="BY244" s="236"/>
      <c r="BZ244" s="236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363"/>
      <c r="DH244" s="363"/>
      <c r="DI244" s="362"/>
      <c r="DJ244" s="362"/>
      <c r="DK244" s="362"/>
      <c r="DL244" s="362"/>
      <c r="DM244" s="362"/>
      <c r="DN244" s="362"/>
      <c r="DO244" s="362"/>
      <c r="DP244" s="362"/>
      <c r="DQ244" s="363"/>
      <c r="DR244" s="363"/>
      <c r="DS244" s="363"/>
      <c r="DT244" s="363"/>
      <c r="DU244" s="363"/>
      <c r="DV244" s="363"/>
      <c r="DW244" s="363"/>
      <c r="DX244" s="363"/>
      <c r="DY244" s="363"/>
      <c r="DZ244" s="363"/>
      <c r="EA244" s="363"/>
      <c r="EB244" s="363"/>
      <c r="EC244" s="363"/>
      <c r="ED244" s="363"/>
      <c r="EE244" s="363"/>
      <c r="EF244" s="363"/>
      <c r="EG244" s="363"/>
      <c r="EH244" s="363"/>
      <c r="EI244" s="363"/>
      <c r="EJ244" s="363"/>
      <c r="EK244" s="363"/>
      <c r="EL244" s="363"/>
      <c r="EM244" s="363"/>
      <c r="EN244" s="363"/>
      <c r="EO244" s="363"/>
      <c r="EP244" s="363"/>
      <c r="EQ244" s="363"/>
      <c r="ER244" s="363"/>
      <c r="ES244" s="363"/>
      <c r="ET244" s="363"/>
      <c r="EU244" s="363"/>
      <c r="EV244" s="363"/>
      <c r="EW244" s="363"/>
      <c r="EX244" s="363"/>
      <c r="EY244" s="362"/>
      <c r="EZ244" s="362"/>
      <c r="FA244" s="363"/>
      <c r="FB244" s="363"/>
      <c r="FC244" s="363"/>
      <c r="FD244" s="363"/>
      <c r="FE244" s="362"/>
      <c r="FF244" s="362"/>
      <c r="FG244" s="362"/>
      <c r="FH244" s="362"/>
      <c r="FI244" s="362"/>
      <c r="FJ244" s="362"/>
      <c r="FK244" s="362"/>
      <c r="FL244" s="362"/>
      <c r="FM244" s="363"/>
      <c r="FN244" s="363"/>
      <c r="FO244" s="363"/>
      <c r="FP244" s="363"/>
      <c r="FQ244" s="363"/>
      <c r="FR244" s="363"/>
      <c r="FS244" s="363"/>
      <c r="FT244" s="363"/>
      <c r="FU244" s="363"/>
      <c r="FV244" s="363"/>
      <c r="FW244" s="363"/>
      <c r="FX244" s="363"/>
      <c r="FY244" s="363"/>
      <c r="FZ244" s="363"/>
      <c r="GA244" s="363"/>
      <c r="GB244" s="363"/>
      <c r="GC244" s="363"/>
      <c r="GD244" s="363"/>
      <c r="GE244" s="363"/>
      <c r="GF244" s="363"/>
      <c r="GG244" s="363"/>
      <c r="GH244" s="363"/>
      <c r="GI244" s="363"/>
      <c r="GJ244" s="363"/>
      <c r="GK244" s="363"/>
      <c r="GL244" s="363"/>
      <c r="GM244" s="363"/>
      <c r="GN244" s="363"/>
      <c r="GO244" s="363"/>
      <c r="GP244" s="363"/>
      <c r="GQ244" s="363"/>
      <c r="GR244" s="363"/>
      <c r="GS244" s="363"/>
      <c r="GT244" s="363"/>
      <c r="GU244" s="362"/>
      <c r="GV244" s="362"/>
      <c r="GW244" s="363"/>
      <c r="GX244" s="363"/>
      <c r="GY244" s="363"/>
      <c r="GZ244" s="363"/>
      <c r="HA244" s="363"/>
      <c r="HB244" s="362"/>
      <c r="HC244" s="362"/>
      <c r="HD244" s="362"/>
      <c r="HE244" s="362"/>
      <c r="HF244" s="362"/>
      <c r="HG244" s="362"/>
      <c r="HH244" s="362"/>
      <c r="HI244" s="362"/>
      <c r="HJ244" s="363"/>
      <c r="HK244" s="363"/>
      <c r="HL244" s="363"/>
      <c r="HM244" s="363"/>
      <c r="HN244" s="363"/>
      <c r="HO244" s="363"/>
      <c r="HP244" s="363"/>
      <c r="HQ244" s="363"/>
      <c r="HR244" s="363"/>
      <c r="HS244" s="363"/>
      <c r="HT244" s="363"/>
      <c r="HU244" s="363"/>
      <c r="HV244" s="363"/>
      <c r="HW244" s="363"/>
      <c r="HX244" s="363"/>
      <c r="HY244" s="363"/>
      <c r="HZ244" s="363"/>
      <c r="IA244" s="363"/>
      <c r="IB244" s="363"/>
      <c r="IC244" s="363"/>
      <c r="ID244" s="363"/>
      <c r="IE244" s="363"/>
      <c r="IF244" s="363"/>
      <c r="IG244" s="363"/>
      <c r="IH244" s="363"/>
      <c r="II244" s="363"/>
      <c r="IJ244" s="363"/>
      <c r="IK244" s="363"/>
      <c r="IL244" s="363"/>
      <c r="IM244" s="363"/>
      <c r="IN244" s="363"/>
      <c r="IO244" s="363"/>
      <c r="IP244" s="363"/>
      <c r="IQ244" s="363"/>
      <c r="IR244" s="362"/>
      <c r="IS244" s="362"/>
      <c r="IT244" s="363"/>
      <c r="IU244" s="363"/>
      <c r="IV244" s="363"/>
      <c r="IW244" s="363"/>
      <c r="IX244" s="362"/>
      <c r="IY244" s="362"/>
      <c r="IZ244" s="362"/>
      <c r="JA244" s="362"/>
      <c r="JB244" s="362"/>
      <c r="JC244" s="362"/>
      <c r="JD244" s="362"/>
      <c r="JE244" s="362"/>
      <c r="JF244" s="363"/>
      <c r="JG244" s="363"/>
      <c r="JH244" s="363"/>
      <c r="JI244" s="363"/>
      <c r="JJ244" s="363"/>
      <c r="JK244" s="363"/>
      <c r="JL244" s="363"/>
      <c r="JM244" s="363"/>
      <c r="JN244" s="363"/>
      <c r="JO244" s="363"/>
      <c r="JP244" s="363"/>
      <c r="JQ244" s="363"/>
      <c r="JR244" s="363"/>
      <c r="JS244" s="363"/>
      <c r="JT244" s="363"/>
      <c r="JU244" s="363"/>
      <c r="JV244" s="363"/>
      <c r="JW244" s="363"/>
      <c r="JX244" s="363"/>
      <c r="JY244" s="363"/>
      <c r="JZ244" s="363"/>
      <c r="KA244" s="363"/>
      <c r="KB244" s="363"/>
      <c r="KC244" s="363"/>
      <c r="KD244" s="363"/>
      <c r="KE244" s="363"/>
      <c r="KF244" s="363"/>
      <c r="KG244" s="363"/>
      <c r="KH244" s="363"/>
      <c r="KI244" s="363"/>
      <c r="KJ244" s="363"/>
      <c r="KK244" s="363"/>
      <c r="KL244" s="363"/>
      <c r="KM244" s="363"/>
      <c r="KN244" s="363"/>
      <c r="KO244" s="363"/>
      <c r="KP244" s="362"/>
      <c r="KQ244" s="362"/>
      <c r="KR244" s="363"/>
      <c r="KS244" s="404"/>
    </row>
    <row r="245" spans="1:317" ht="13.5" hidden="1" thickBot="1" x14ac:dyDescent="0.25">
      <c r="A245" s="168"/>
      <c r="B245" s="102"/>
      <c r="C245" s="102"/>
      <c r="D245" s="427"/>
      <c r="E245" s="427"/>
      <c r="F245" s="402"/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62"/>
      <c r="R245" s="362"/>
      <c r="S245" s="362"/>
      <c r="T245" s="362"/>
      <c r="U245" s="362"/>
      <c r="V245" s="362"/>
      <c r="W245" s="362"/>
      <c r="X245" s="362"/>
      <c r="Y245" s="362"/>
      <c r="Z245" s="362"/>
      <c r="AA245" s="362"/>
      <c r="AB245" s="362"/>
      <c r="AC245" s="362"/>
      <c r="AD245" s="362"/>
      <c r="AE245" s="362"/>
      <c r="AF245" s="362"/>
      <c r="AG245" s="362"/>
      <c r="AH245" s="362"/>
      <c r="AI245" s="362"/>
      <c r="AJ245" s="362"/>
      <c r="AK245" s="362"/>
      <c r="AL245" s="362"/>
      <c r="AM245" s="362"/>
      <c r="AN245" s="362"/>
      <c r="AO245" s="362"/>
      <c r="AP245" s="362"/>
      <c r="AQ245" s="362"/>
      <c r="AR245" s="362"/>
      <c r="AS245" s="362"/>
      <c r="AT245" s="362"/>
      <c r="AU245" s="362"/>
      <c r="AV245" s="362"/>
      <c r="AW245" s="362"/>
      <c r="AX245" s="362"/>
      <c r="AY245" s="362"/>
      <c r="AZ245" s="362"/>
      <c r="BA245" s="362"/>
      <c r="BB245" s="363"/>
      <c r="BC245" s="363"/>
      <c r="BD245" s="362"/>
      <c r="BE245" s="363"/>
      <c r="BF245" s="362"/>
      <c r="BG245" s="362"/>
      <c r="BH245" s="362"/>
      <c r="BI245" s="362"/>
      <c r="BJ245" s="362"/>
      <c r="BK245" s="362"/>
      <c r="BL245" s="362"/>
      <c r="BM245" s="236"/>
      <c r="BN245" s="236"/>
      <c r="BO245" s="236"/>
      <c r="BP245" s="236"/>
      <c r="BQ245" s="236"/>
      <c r="BR245" s="236"/>
      <c r="BS245" s="236"/>
      <c r="BT245" s="236"/>
      <c r="BU245" s="236"/>
      <c r="BV245" s="236"/>
      <c r="BW245" s="236"/>
      <c r="BX245" s="236"/>
      <c r="BY245" s="236"/>
      <c r="BZ245" s="236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363"/>
      <c r="DH245" s="363"/>
      <c r="DI245" s="362"/>
      <c r="DJ245" s="362"/>
      <c r="DK245" s="362"/>
      <c r="DL245" s="362"/>
      <c r="DM245" s="362"/>
      <c r="DN245" s="362"/>
      <c r="DO245" s="362"/>
      <c r="DP245" s="362"/>
      <c r="DQ245" s="363"/>
      <c r="DR245" s="363"/>
      <c r="DS245" s="363"/>
      <c r="DT245" s="363"/>
      <c r="DU245" s="363"/>
      <c r="DV245" s="363"/>
      <c r="DW245" s="363"/>
      <c r="DX245" s="363"/>
      <c r="DY245" s="363"/>
      <c r="DZ245" s="363"/>
      <c r="EA245" s="363"/>
      <c r="EB245" s="363"/>
      <c r="EC245" s="363"/>
      <c r="ED245" s="363"/>
      <c r="EE245" s="363"/>
      <c r="EF245" s="363"/>
      <c r="EG245" s="363"/>
      <c r="EH245" s="363"/>
      <c r="EI245" s="363"/>
      <c r="EJ245" s="363"/>
      <c r="EK245" s="363"/>
      <c r="EL245" s="363"/>
      <c r="EM245" s="363"/>
      <c r="EN245" s="363"/>
      <c r="EO245" s="363"/>
      <c r="EP245" s="363"/>
      <c r="EQ245" s="363"/>
      <c r="ER245" s="363"/>
      <c r="ES245" s="363"/>
      <c r="ET245" s="363"/>
      <c r="EU245" s="363"/>
      <c r="EV245" s="363"/>
      <c r="EW245" s="363"/>
      <c r="EX245" s="363"/>
      <c r="EY245" s="362"/>
      <c r="EZ245" s="362"/>
      <c r="FA245" s="363"/>
      <c r="FB245" s="363"/>
      <c r="FC245" s="363"/>
      <c r="FD245" s="363"/>
      <c r="FE245" s="362"/>
      <c r="FF245" s="362"/>
      <c r="FG245" s="362"/>
      <c r="FH245" s="362"/>
      <c r="FI245" s="362"/>
      <c r="FJ245" s="362"/>
      <c r="FK245" s="362"/>
      <c r="FL245" s="362"/>
      <c r="FM245" s="363"/>
      <c r="FN245" s="363"/>
      <c r="FO245" s="363"/>
      <c r="FP245" s="363"/>
      <c r="FQ245" s="363"/>
      <c r="FR245" s="363"/>
      <c r="FS245" s="363"/>
      <c r="FT245" s="363"/>
      <c r="FU245" s="363"/>
      <c r="FV245" s="363"/>
      <c r="FW245" s="363"/>
      <c r="FX245" s="363"/>
      <c r="FY245" s="363"/>
      <c r="FZ245" s="363"/>
      <c r="GA245" s="363"/>
      <c r="GB245" s="363"/>
      <c r="GC245" s="363"/>
      <c r="GD245" s="363"/>
      <c r="GE245" s="363"/>
      <c r="GF245" s="363"/>
      <c r="GG245" s="363"/>
      <c r="GH245" s="363"/>
      <c r="GI245" s="363"/>
      <c r="GJ245" s="363"/>
      <c r="GK245" s="363"/>
      <c r="GL245" s="363"/>
      <c r="GM245" s="363"/>
      <c r="GN245" s="363"/>
      <c r="GO245" s="363"/>
      <c r="GP245" s="363"/>
      <c r="GQ245" s="363"/>
      <c r="GR245" s="363"/>
      <c r="GS245" s="363"/>
      <c r="GT245" s="363"/>
      <c r="GU245" s="362"/>
      <c r="GV245" s="362"/>
      <c r="GW245" s="363"/>
      <c r="GX245" s="363"/>
      <c r="GY245" s="363"/>
      <c r="GZ245" s="363"/>
      <c r="HA245" s="363"/>
      <c r="HB245" s="362"/>
      <c r="HC245" s="362"/>
      <c r="HD245" s="362"/>
      <c r="HE245" s="362"/>
      <c r="HF245" s="362"/>
      <c r="HG245" s="362"/>
      <c r="HH245" s="362"/>
      <c r="HI245" s="362"/>
      <c r="HJ245" s="363"/>
      <c r="HK245" s="363"/>
      <c r="HL245" s="363"/>
      <c r="HM245" s="363"/>
      <c r="HN245" s="363"/>
      <c r="HO245" s="363"/>
      <c r="HP245" s="363"/>
      <c r="HQ245" s="363"/>
      <c r="HR245" s="363"/>
      <c r="HS245" s="363"/>
      <c r="HT245" s="363"/>
      <c r="HU245" s="363"/>
      <c r="HV245" s="363"/>
      <c r="HW245" s="363"/>
      <c r="HX245" s="363"/>
      <c r="HY245" s="363"/>
      <c r="HZ245" s="363"/>
      <c r="IA245" s="363"/>
      <c r="IB245" s="363"/>
      <c r="IC245" s="363"/>
      <c r="ID245" s="363"/>
      <c r="IE245" s="363"/>
      <c r="IF245" s="363"/>
      <c r="IG245" s="363"/>
      <c r="IH245" s="363"/>
      <c r="II245" s="363"/>
      <c r="IJ245" s="363"/>
      <c r="IK245" s="363"/>
      <c r="IL245" s="363"/>
      <c r="IM245" s="363"/>
      <c r="IN245" s="363"/>
      <c r="IO245" s="363"/>
      <c r="IP245" s="363"/>
      <c r="IQ245" s="363"/>
      <c r="IR245" s="362"/>
      <c r="IS245" s="362"/>
      <c r="IT245" s="363"/>
      <c r="IU245" s="363"/>
      <c r="IV245" s="363"/>
      <c r="IW245" s="363"/>
      <c r="IX245" s="362"/>
      <c r="IY245" s="362"/>
      <c r="IZ245" s="362"/>
      <c r="JA245" s="362"/>
      <c r="JB245" s="362"/>
      <c r="JC245" s="362"/>
      <c r="JD245" s="362"/>
      <c r="JE245" s="362"/>
      <c r="JF245" s="363"/>
      <c r="JG245" s="363"/>
      <c r="JH245" s="363"/>
      <c r="JI245" s="363"/>
      <c r="JJ245" s="363"/>
      <c r="JK245" s="363"/>
      <c r="JL245" s="363"/>
      <c r="JM245" s="363"/>
      <c r="JN245" s="363"/>
      <c r="JO245" s="363"/>
      <c r="JP245" s="363"/>
      <c r="JQ245" s="363"/>
      <c r="JR245" s="363"/>
      <c r="JS245" s="363"/>
      <c r="JT245" s="363"/>
      <c r="JU245" s="363"/>
      <c r="JV245" s="363"/>
      <c r="JW245" s="363"/>
      <c r="JX245" s="363"/>
      <c r="JY245" s="363"/>
      <c r="JZ245" s="363"/>
      <c r="KA245" s="363"/>
      <c r="KB245" s="363"/>
      <c r="KC245" s="363"/>
      <c r="KD245" s="363"/>
      <c r="KE245" s="363"/>
      <c r="KF245" s="363"/>
      <c r="KG245" s="363"/>
      <c r="KH245" s="363"/>
      <c r="KI245" s="363"/>
      <c r="KJ245" s="363"/>
      <c r="KK245" s="363"/>
      <c r="KL245" s="363"/>
      <c r="KM245" s="363"/>
      <c r="KN245" s="363"/>
      <c r="KO245" s="363"/>
      <c r="KP245" s="362"/>
      <c r="KQ245" s="362"/>
      <c r="KR245" s="363"/>
      <c r="KS245" s="404"/>
    </row>
    <row r="246" spans="1:317" ht="13.5" hidden="1" thickBot="1" x14ac:dyDescent="0.25">
      <c r="A246" s="168"/>
      <c r="B246" s="102"/>
      <c r="C246" s="102"/>
      <c r="D246" s="431"/>
      <c r="E246" s="431"/>
      <c r="F246" s="432"/>
      <c r="G246" s="433"/>
      <c r="H246" s="433"/>
      <c r="I246" s="433"/>
      <c r="J246" s="433"/>
      <c r="K246" s="433"/>
      <c r="L246" s="433"/>
      <c r="M246" s="433"/>
      <c r="N246" s="433"/>
      <c r="O246" s="433"/>
      <c r="P246" s="433"/>
      <c r="Q246" s="433"/>
      <c r="R246" s="433"/>
      <c r="S246" s="433"/>
      <c r="T246" s="433"/>
      <c r="U246" s="433"/>
      <c r="V246" s="433"/>
      <c r="W246" s="433"/>
      <c r="X246" s="433"/>
      <c r="Y246" s="433"/>
      <c r="Z246" s="433"/>
      <c r="AA246" s="433"/>
      <c r="AB246" s="433"/>
      <c r="AC246" s="433"/>
      <c r="AD246" s="433"/>
      <c r="AE246" s="433"/>
      <c r="AF246" s="433"/>
      <c r="AG246" s="433"/>
      <c r="AH246" s="433"/>
      <c r="AI246" s="433"/>
      <c r="AJ246" s="433"/>
      <c r="AK246" s="433"/>
      <c r="AL246" s="433"/>
      <c r="AM246" s="433"/>
      <c r="AN246" s="433"/>
      <c r="AO246" s="433"/>
      <c r="AP246" s="433"/>
      <c r="AQ246" s="433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3"/>
      <c r="BB246" s="434"/>
      <c r="BC246" s="434"/>
      <c r="BD246" s="433"/>
      <c r="BE246" s="434"/>
      <c r="BF246" s="433"/>
      <c r="BG246" s="433"/>
      <c r="BH246" s="433"/>
      <c r="BI246" s="433"/>
      <c r="BJ246" s="433"/>
      <c r="BK246" s="433"/>
      <c r="BL246" s="433"/>
      <c r="BM246" s="435"/>
      <c r="BN246" s="435"/>
      <c r="BO246" s="435"/>
      <c r="BP246" s="435"/>
      <c r="BQ246" s="435"/>
      <c r="BR246" s="435"/>
      <c r="BS246" s="435"/>
      <c r="BT246" s="435"/>
      <c r="BU246" s="435"/>
      <c r="BV246" s="435"/>
      <c r="BW246" s="435"/>
      <c r="BX246" s="435"/>
      <c r="BY246" s="435"/>
      <c r="BZ246" s="435"/>
      <c r="CA246" s="435"/>
      <c r="CB246" s="435"/>
      <c r="CC246" s="435"/>
      <c r="CD246" s="435"/>
      <c r="CE246" s="435"/>
      <c r="CF246" s="435"/>
      <c r="CG246" s="435"/>
      <c r="CH246" s="435"/>
      <c r="CI246" s="435"/>
      <c r="CJ246" s="435"/>
      <c r="CK246" s="435"/>
      <c r="CL246" s="435"/>
      <c r="CM246" s="435"/>
      <c r="CN246" s="435"/>
      <c r="CO246" s="435"/>
      <c r="CP246" s="435"/>
      <c r="CQ246" s="435"/>
      <c r="CR246" s="435"/>
      <c r="CS246" s="435"/>
      <c r="CT246" s="435"/>
      <c r="CU246" s="435"/>
      <c r="CV246" s="435"/>
      <c r="CW246" s="435"/>
      <c r="CX246" s="435"/>
      <c r="CY246" s="435"/>
      <c r="CZ246" s="435"/>
      <c r="DA246" s="435"/>
      <c r="DB246" s="435"/>
      <c r="DC246" s="435"/>
      <c r="DD246" s="435"/>
      <c r="DE246" s="435"/>
      <c r="DF246" s="435"/>
      <c r="DG246" s="434"/>
      <c r="DH246" s="434"/>
      <c r="DI246" s="433"/>
      <c r="DJ246" s="433"/>
      <c r="DK246" s="433"/>
      <c r="DL246" s="433"/>
      <c r="DM246" s="433"/>
      <c r="DN246" s="433"/>
      <c r="DO246" s="433"/>
      <c r="DP246" s="433"/>
      <c r="DQ246" s="434"/>
      <c r="DR246" s="434"/>
      <c r="DS246" s="434"/>
      <c r="DT246" s="434"/>
      <c r="DU246" s="434"/>
      <c r="DV246" s="434"/>
      <c r="DW246" s="434"/>
      <c r="DX246" s="434"/>
      <c r="DY246" s="434"/>
      <c r="DZ246" s="434"/>
      <c r="EA246" s="434"/>
      <c r="EB246" s="434"/>
      <c r="EC246" s="434"/>
      <c r="ED246" s="434"/>
      <c r="EE246" s="434"/>
      <c r="EF246" s="434"/>
      <c r="EG246" s="434"/>
      <c r="EH246" s="434"/>
      <c r="EI246" s="434"/>
      <c r="EJ246" s="434"/>
      <c r="EK246" s="434"/>
      <c r="EL246" s="434"/>
      <c r="EM246" s="434"/>
      <c r="EN246" s="434"/>
      <c r="EO246" s="434"/>
      <c r="EP246" s="434"/>
      <c r="EQ246" s="434"/>
      <c r="ER246" s="434"/>
      <c r="ES246" s="434"/>
      <c r="ET246" s="434"/>
      <c r="EU246" s="434"/>
      <c r="EV246" s="434"/>
      <c r="EW246" s="434"/>
      <c r="EX246" s="434"/>
      <c r="EY246" s="433"/>
      <c r="EZ246" s="433"/>
      <c r="FA246" s="434"/>
      <c r="FB246" s="434"/>
      <c r="FC246" s="434"/>
      <c r="FD246" s="434"/>
      <c r="FE246" s="433"/>
      <c r="FF246" s="433"/>
      <c r="FG246" s="433"/>
      <c r="FH246" s="433"/>
      <c r="FI246" s="433"/>
      <c r="FJ246" s="433"/>
      <c r="FK246" s="433"/>
      <c r="FL246" s="433"/>
      <c r="FM246" s="434"/>
      <c r="FN246" s="434"/>
      <c r="FO246" s="434"/>
      <c r="FP246" s="434"/>
      <c r="FQ246" s="434"/>
      <c r="FR246" s="434"/>
      <c r="FS246" s="434"/>
      <c r="FT246" s="434"/>
      <c r="FU246" s="434"/>
      <c r="FV246" s="434"/>
      <c r="FW246" s="434"/>
      <c r="FX246" s="434"/>
      <c r="FY246" s="434"/>
      <c r="FZ246" s="434"/>
      <c r="GA246" s="434"/>
      <c r="GB246" s="434"/>
      <c r="GC246" s="434"/>
      <c r="GD246" s="434"/>
      <c r="GE246" s="434"/>
      <c r="GF246" s="434"/>
      <c r="GG246" s="434"/>
      <c r="GH246" s="434"/>
      <c r="GI246" s="434"/>
      <c r="GJ246" s="434"/>
      <c r="GK246" s="434"/>
      <c r="GL246" s="434"/>
      <c r="GM246" s="434"/>
      <c r="GN246" s="434"/>
      <c r="GO246" s="434"/>
      <c r="GP246" s="434"/>
      <c r="GQ246" s="434"/>
      <c r="GR246" s="434"/>
      <c r="GS246" s="434"/>
      <c r="GT246" s="434"/>
      <c r="GU246" s="433"/>
      <c r="GV246" s="433"/>
      <c r="GW246" s="434"/>
      <c r="GX246" s="434"/>
      <c r="GY246" s="434"/>
      <c r="GZ246" s="434"/>
      <c r="HA246" s="434"/>
      <c r="HB246" s="433"/>
      <c r="HC246" s="433"/>
      <c r="HD246" s="433"/>
      <c r="HE246" s="433"/>
      <c r="HF246" s="433"/>
      <c r="HG246" s="433"/>
      <c r="HH246" s="433"/>
      <c r="HI246" s="433"/>
      <c r="HJ246" s="434"/>
      <c r="HK246" s="434"/>
      <c r="HL246" s="434"/>
      <c r="HM246" s="434"/>
      <c r="HN246" s="434"/>
      <c r="HO246" s="434"/>
      <c r="HP246" s="434"/>
      <c r="HQ246" s="434"/>
      <c r="HR246" s="434"/>
      <c r="HS246" s="434"/>
      <c r="HT246" s="434"/>
      <c r="HU246" s="434"/>
      <c r="HV246" s="434"/>
      <c r="HW246" s="434"/>
      <c r="HX246" s="434"/>
      <c r="HY246" s="434"/>
      <c r="HZ246" s="434"/>
      <c r="IA246" s="434"/>
      <c r="IB246" s="434"/>
      <c r="IC246" s="434"/>
      <c r="ID246" s="434"/>
      <c r="IE246" s="434"/>
      <c r="IF246" s="434"/>
      <c r="IG246" s="434"/>
      <c r="IH246" s="434"/>
      <c r="II246" s="434"/>
      <c r="IJ246" s="434"/>
      <c r="IK246" s="434"/>
      <c r="IL246" s="434"/>
      <c r="IM246" s="434"/>
      <c r="IN246" s="434"/>
      <c r="IO246" s="434"/>
      <c r="IP246" s="434"/>
      <c r="IQ246" s="434"/>
      <c r="IR246" s="433"/>
      <c r="IS246" s="433"/>
      <c r="IT246" s="434"/>
      <c r="IU246" s="434"/>
      <c r="IV246" s="434"/>
      <c r="IW246" s="434"/>
      <c r="IX246" s="433"/>
      <c r="IY246" s="433"/>
      <c r="IZ246" s="433"/>
      <c r="JA246" s="433"/>
      <c r="JB246" s="433"/>
      <c r="JC246" s="433"/>
      <c r="JD246" s="433"/>
      <c r="JE246" s="433"/>
      <c r="JF246" s="434"/>
      <c r="JG246" s="434"/>
      <c r="JH246" s="434"/>
      <c r="JI246" s="434"/>
      <c r="JJ246" s="434"/>
      <c r="JK246" s="434"/>
      <c r="JL246" s="434"/>
      <c r="JM246" s="434"/>
      <c r="JN246" s="434"/>
      <c r="JO246" s="434"/>
      <c r="JP246" s="434"/>
      <c r="JQ246" s="434"/>
      <c r="JR246" s="434"/>
      <c r="JS246" s="434"/>
      <c r="JT246" s="434"/>
      <c r="JU246" s="434"/>
      <c r="JV246" s="434"/>
      <c r="JW246" s="434"/>
      <c r="JX246" s="434"/>
      <c r="JY246" s="434"/>
      <c r="JZ246" s="434"/>
      <c r="KA246" s="434"/>
      <c r="KB246" s="434"/>
      <c r="KC246" s="434"/>
      <c r="KD246" s="434"/>
      <c r="KE246" s="434"/>
      <c r="KF246" s="434"/>
      <c r="KG246" s="434"/>
      <c r="KH246" s="434"/>
      <c r="KI246" s="434"/>
      <c r="KJ246" s="434"/>
      <c r="KK246" s="434"/>
      <c r="KL246" s="434"/>
      <c r="KM246" s="434"/>
      <c r="KN246" s="434"/>
      <c r="KO246" s="434"/>
      <c r="KP246" s="433"/>
      <c r="KQ246" s="433"/>
      <c r="KR246" s="434"/>
      <c r="KS246" s="436"/>
    </row>
    <row r="247" spans="1:317" x14ac:dyDescent="0.2">
      <c r="A247" s="168"/>
      <c r="B247" s="102"/>
      <c r="C247" s="102"/>
      <c r="D247" s="437"/>
      <c r="E247" s="437"/>
      <c r="F247" s="437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37"/>
      <c r="U247" s="437"/>
      <c r="V247" s="437"/>
      <c r="W247" s="437"/>
      <c r="X247" s="437"/>
      <c r="Y247" s="437"/>
      <c r="Z247" s="437"/>
      <c r="AA247" s="437"/>
      <c r="AB247" s="437"/>
      <c r="AC247" s="437"/>
      <c r="AD247" s="437"/>
      <c r="AE247" s="437"/>
      <c r="AF247" s="437"/>
      <c r="AG247" s="437"/>
      <c r="AH247" s="437"/>
      <c r="AI247" s="437"/>
      <c r="AJ247" s="437"/>
      <c r="AK247" s="437"/>
      <c r="AL247" s="437"/>
      <c r="AM247" s="437"/>
      <c r="AN247" s="437"/>
      <c r="AO247" s="437"/>
      <c r="AP247" s="437"/>
      <c r="AQ247" s="437"/>
      <c r="AR247" s="437"/>
      <c r="AS247" s="437"/>
      <c r="AT247" s="437"/>
      <c r="AU247" s="437"/>
      <c r="AV247" s="437"/>
      <c r="AW247" s="437"/>
      <c r="AX247" s="437"/>
      <c r="AY247" s="437"/>
      <c r="AZ247" s="437"/>
      <c r="BA247" s="437"/>
      <c r="BB247" s="438"/>
      <c r="BC247" s="438"/>
      <c r="BD247" s="437"/>
      <c r="BE247" s="438"/>
      <c r="BF247" s="437"/>
      <c r="BG247" s="437"/>
      <c r="BH247" s="437"/>
      <c r="BI247" s="437"/>
      <c r="BJ247" s="437"/>
      <c r="BK247" s="437"/>
      <c r="BL247" s="437"/>
      <c r="BM247" s="439"/>
      <c r="BN247" s="439"/>
      <c r="BO247" s="439"/>
      <c r="BP247" s="439"/>
      <c r="BQ247" s="439"/>
      <c r="BR247" s="439"/>
      <c r="BS247" s="439"/>
      <c r="BT247" s="439"/>
      <c r="BU247" s="439"/>
      <c r="BV247" s="439"/>
      <c r="BW247" s="439"/>
      <c r="BX247" s="439"/>
      <c r="BY247" s="439"/>
      <c r="BZ247" s="439"/>
      <c r="CA247" s="439"/>
      <c r="CB247" s="439"/>
      <c r="CC247" s="439"/>
      <c r="CD247" s="439"/>
      <c r="CE247" s="439"/>
      <c r="CF247" s="439"/>
      <c r="CG247" s="439"/>
      <c r="CH247" s="439"/>
      <c r="CI247" s="439"/>
      <c r="CJ247" s="439"/>
      <c r="CK247" s="439"/>
      <c r="CL247" s="439"/>
      <c r="CM247" s="439"/>
      <c r="CN247" s="439"/>
      <c r="CO247" s="439"/>
      <c r="CP247" s="439"/>
      <c r="CQ247" s="439"/>
      <c r="CR247" s="439"/>
      <c r="CS247" s="439"/>
      <c r="CT247" s="439"/>
      <c r="CU247" s="439"/>
      <c r="CV247" s="439"/>
      <c r="CW247" s="439"/>
      <c r="CX247" s="439"/>
      <c r="CY247" s="439"/>
      <c r="CZ247" s="439"/>
      <c r="DA247" s="439"/>
      <c r="DB247" s="439"/>
      <c r="DC247" s="439"/>
      <c r="DD247" s="439"/>
      <c r="DE247" s="439"/>
      <c r="DF247" s="439"/>
      <c r="DG247" s="438"/>
      <c r="DH247" s="438"/>
      <c r="DI247" s="437"/>
      <c r="DJ247" s="437"/>
      <c r="DK247" s="437"/>
      <c r="DL247" s="437"/>
      <c r="DM247" s="437"/>
      <c r="DN247" s="437"/>
      <c r="DO247" s="437"/>
      <c r="DP247" s="437"/>
      <c r="DQ247" s="438"/>
      <c r="DR247" s="438"/>
      <c r="DS247" s="438"/>
      <c r="DT247" s="438"/>
      <c r="DU247" s="438"/>
      <c r="DV247" s="438"/>
      <c r="DW247" s="438"/>
      <c r="DX247" s="438"/>
      <c r="DY247" s="438"/>
      <c r="DZ247" s="438"/>
      <c r="EA247" s="438"/>
      <c r="EB247" s="438"/>
      <c r="EC247" s="438"/>
      <c r="ED247" s="438"/>
      <c r="EE247" s="438"/>
      <c r="EF247" s="438"/>
      <c r="EG247" s="438"/>
      <c r="EH247" s="438"/>
      <c r="EI247" s="438"/>
      <c r="EJ247" s="438"/>
      <c r="EK247" s="438"/>
      <c r="EL247" s="438"/>
      <c r="EM247" s="438"/>
      <c r="EN247" s="438"/>
      <c r="EO247" s="438"/>
      <c r="EP247" s="438"/>
      <c r="EQ247" s="438"/>
      <c r="ER247" s="438"/>
      <c r="ES247" s="438"/>
      <c r="ET247" s="438"/>
      <c r="EU247" s="438"/>
      <c r="EV247" s="438"/>
      <c r="EW247" s="438"/>
      <c r="EX247" s="438"/>
      <c r="EY247" s="437"/>
      <c r="EZ247" s="437"/>
      <c r="FA247" s="438"/>
      <c r="FB247" s="438"/>
      <c r="FC247" s="438"/>
      <c r="FD247" s="438"/>
      <c r="FE247" s="437"/>
      <c r="FF247" s="437"/>
      <c r="FG247" s="437"/>
      <c r="FH247" s="437"/>
      <c r="FI247" s="437"/>
      <c r="FJ247" s="437"/>
      <c r="FK247" s="437"/>
      <c r="FL247" s="437"/>
      <c r="FM247" s="438"/>
      <c r="FN247" s="438"/>
      <c r="FO247" s="438"/>
      <c r="FP247" s="438"/>
      <c r="FQ247" s="438"/>
      <c r="FR247" s="438"/>
      <c r="FS247" s="438"/>
      <c r="FT247" s="438"/>
      <c r="FU247" s="438"/>
      <c r="FV247" s="438"/>
      <c r="FW247" s="438"/>
      <c r="FX247" s="438"/>
      <c r="FY247" s="438"/>
      <c r="FZ247" s="438"/>
      <c r="GA247" s="438"/>
      <c r="GB247" s="438"/>
      <c r="GC247" s="438"/>
      <c r="GD247" s="438"/>
      <c r="GE247" s="438"/>
      <c r="GF247" s="438"/>
      <c r="GG247" s="438"/>
      <c r="GH247" s="438"/>
      <c r="GI247" s="438"/>
      <c r="GJ247" s="438"/>
      <c r="GK247" s="438"/>
      <c r="GL247" s="438"/>
      <c r="GM247" s="438"/>
      <c r="GN247" s="438"/>
      <c r="GO247" s="438"/>
      <c r="GP247" s="438"/>
      <c r="GQ247" s="438"/>
      <c r="GR247" s="438"/>
      <c r="GS247" s="438"/>
      <c r="GT247" s="438"/>
      <c r="GU247" s="437"/>
      <c r="GV247" s="437"/>
      <c r="GW247" s="438"/>
      <c r="GX247" s="438"/>
      <c r="GY247" s="438"/>
      <c r="GZ247" s="438"/>
      <c r="HA247" s="438"/>
      <c r="HB247" s="437"/>
      <c r="HC247" s="437"/>
      <c r="HD247" s="437"/>
      <c r="HE247" s="437"/>
      <c r="HF247" s="437"/>
      <c r="HG247" s="437"/>
      <c r="HH247" s="437"/>
      <c r="HI247" s="437"/>
      <c r="HJ247" s="438"/>
      <c r="HK247" s="438"/>
      <c r="HL247" s="438"/>
      <c r="HM247" s="438"/>
      <c r="HN247" s="438"/>
      <c r="HO247" s="438"/>
      <c r="HP247" s="438"/>
      <c r="HQ247" s="438"/>
      <c r="HR247" s="438"/>
      <c r="HS247" s="438"/>
      <c r="HT247" s="438"/>
      <c r="HU247" s="438"/>
      <c r="HV247" s="438"/>
      <c r="HW247" s="438"/>
      <c r="HX247" s="438"/>
      <c r="HY247" s="438"/>
      <c r="HZ247" s="438"/>
      <c r="IA247" s="438"/>
      <c r="IB247" s="438"/>
      <c r="IC247" s="438"/>
      <c r="ID247" s="438"/>
      <c r="IE247" s="438"/>
      <c r="IF247" s="438"/>
      <c r="IG247" s="438"/>
      <c r="IH247" s="438"/>
      <c r="II247" s="438"/>
      <c r="IJ247" s="438"/>
      <c r="IK247" s="438"/>
      <c r="IL247" s="438"/>
      <c r="IM247" s="438"/>
      <c r="IN247" s="438"/>
      <c r="IO247" s="438"/>
      <c r="IP247" s="438"/>
      <c r="IQ247" s="438"/>
      <c r="IR247" s="437"/>
      <c r="IS247" s="437"/>
      <c r="IT247" s="438"/>
      <c r="IU247" s="438"/>
      <c r="IV247" s="438"/>
      <c r="IW247" s="438"/>
      <c r="IX247" s="437"/>
      <c r="IY247" s="437"/>
      <c r="IZ247" s="440"/>
      <c r="JA247" s="437"/>
      <c r="JB247" s="437"/>
      <c r="JC247" s="437"/>
      <c r="JD247" s="437"/>
      <c r="JE247" s="437"/>
      <c r="JF247" s="438"/>
      <c r="JG247" s="438"/>
      <c r="JH247" s="438"/>
      <c r="JI247" s="438"/>
      <c r="JJ247" s="438"/>
      <c r="JK247" s="438"/>
      <c r="JL247" s="438"/>
      <c r="JM247" s="438"/>
      <c r="JN247" s="438"/>
      <c r="JO247" s="438"/>
      <c r="JP247" s="438"/>
      <c r="JQ247" s="438"/>
      <c r="JR247" s="438"/>
      <c r="JS247" s="438"/>
      <c r="JT247" s="438"/>
      <c r="JU247" s="438"/>
      <c r="JV247" s="438"/>
      <c r="JW247" s="438"/>
      <c r="JX247" s="438"/>
      <c r="JY247" s="438"/>
      <c r="JZ247" s="438"/>
      <c r="KA247" s="482"/>
      <c r="KB247" s="438"/>
      <c r="KC247" s="438"/>
      <c r="KD247" s="438"/>
      <c r="KE247" s="438"/>
      <c r="KF247" s="438"/>
      <c r="KG247" s="438"/>
      <c r="KH247" s="438"/>
      <c r="KI247" s="438"/>
      <c r="KJ247" s="438"/>
      <c r="KK247" s="438"/>
      <c r="KL247" s="438"/>
      <c r="KM247" s="438"/>
      <c r="KN247" s="438"/>
      <c r="KO247" s="438"/>
      <c r="KP247" s="437"/>
      <c r="KQ247" s="437"/>
      <c r="KR247" s="438"/>
      <c r="KS247" s="438"/>
    </row>
    <row r="248" spans="1:317" x14ac:dyDescent="0.2">
      <c r="A248" s="168"/>
      <c r="IY248" s="30"/>
      <c r="IZ248" s="30"/>
      <c r="KQ248" s="30"/>
    </row>
    <row r="249" spans="1:317" x14ac:dyDescent="0.2">
      <c r="A249" s="168"/>
      <c r="KB249" s="483" t="s">
        <v>333</v>
      </c>
      <c r="KF249" s="483" t="s">
        <v>254</v>
      </c>
      <c r="KN249" s="1" t="s">
        <v>255</v>
      </c>
      <c r="KO249" s="483" t="s">
        <v>255</v>
      </c>
      <c r="KP249" s="3"/>
      <c r="KR249" s="2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</row>
    <row r="250" spans="1:317" x14ac:dyDescent="0.2">
      <c r="A250" s="159"/>
      <c r="KC250" s="2"/>
      <c r="KP250" s="3"/>
      <c r="KR250" s="2"/>
    </row>
    <row r="251" spans="1:317" ht="16.5" customHeight="1" x14ac:dyDescent="0.2">
      <c r="A251" s="168"/>
      <c r="KC251" s="2"/>
      <c r="KN251" s="493" t="s">
        <v>351</v>
      </c>
      <c r="KO251" s="493"/>
      <c r="KP251" s="493"/>
      <c r="KR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</row>
    <row r="252" spans="1:317" x14ac:dyDescent="0.2">
      <c r="A252" s="168"/>
      <c r="B252" s="480"/>
      <c r="C252" s="480"/>
      <c r="KB252" s="484" t="s">
        <v>334</v>
      </c>
      <c r="KC252" s="480"/>
      <c r="KF252" s="491" t="s">
        <v>358</v>
      </c>
      <c r="KG252" s="491"/>
      <c r="KH252" s="487"/>
      <c r="KI252" s="487"/>
      <c r="KN252" s="490" t="s">
        <v>353</v>
      </c>
      <c r="KO252" s="490"/>
      <c r="KP252" s="490" t="s">
        <v>351</v>
      </c>
      <c r="KR252" s="486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</row>
    <row r="253" spans="1:317" x14ac:dyDescent="0.2">
      <c r="A253" s="168"/>
      <c r="B253" s="539"/>
      <c r="C253" s="539"/>
      <c r="KB253" s="485" t="s">
        <v>352</v>
      </c>
      <c r="KF253" s="490" t="s">
        <v>359</v>
      </c>
      <c r="KG253" s="490"/>
      <c r="KN253" s="492" t="s">
        <v>357</v>
      </c>
      <c r="KO253" s="492"/>
      <c r="KP253" s="492" t="s">
        <v>360</v>
      </c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</row>
    <row r="254" spans="1:317" x14ac:dyDescent="0.2">
      <c r="A254" s="168"/>
      <c r="KB254" s="483" t="s">
        <v>357</v>
      </c>
      <c r="KF254" s="492" t="s">
        <v>357</v>
      </c>
      <c r="KG254" s="492"/>
      <c r="KH254" s="489"/>
      <c r="KI254" s="489"/>
      <c r="KO254" s="480"/>
      <c r="KP254" s="480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</row>
    <row r="255" spans="1:317" x14ac:dyDescent="0.2">
      <c r="A255" s="168"/>
      <c r="KO255" s="488"/>
      <c r="KP255" s="488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</row>
    <row r="256" spans="1:317" x14ac:dyDescent="0.2">
      <c r="A256" s="159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</row>
    <row r="257" spans="1:1" x14ac:dyDescent="0.2">
      <c r="A257" s="168"/>
    </row>
    <row r="258" spans="1:1" x14ac:dyDescent="0.2">
      <c r="A258" s="168"/>
    </row>
    <row r="259" spans="1:1" x14ac:dyDescent="0.2">
      <c r="A259" s="168"/>
    </row>
    <row r="260" spans="1:1" x14ac:dyDescent="0.2">
      <c r="A260" s="159"/>
    </row>
    <row r="261" spans="1:1" x14ac:dyDescent="0.2">
      <c r="A261" s="168"/>
    </row>
    <row r="262" spans="1:1" x14ac:dyDescent="0.2">
      <c r="A262" s="168"/>
    </row>
    <row r="263" spans="1:1" x14ac:dyDescent="0.2">
      <c r="A263" s="168"/>
    </row>
    <row r="264" spans="1:1" x14ac:dyDescent="0.2">
      <c r="A264" s="168"/>
    </row>
    <row r="265" spans="1:1" x14ac:dyDescent="0.2">
      <c r="A265" s="159"/>
    </row>
    <row r="266" spans="1:1" x14ac:dyDescent="0.2">
      <c r="A266" s="168"/>
    </row>
    <row r="267" spans="1:1" x14ac:dyDescent="0.2">
      <c r="A267" s="168"/>
    </row>
    <row r="268" spans="1:1" x14ac:dyDescent="0.2">
      <c r="A268" s="168"/>
    </row>
    <row r="269" spans="1:1" x14ac:dyDescent="0.2">
      <c r="A269" s="168"/>
    </row>
    <row r="270" spans="1:1" x14ac:dyDescent="0.2">
      <c r="A270" s="168"/>
    </row>
    <row r="271" spans="1:1" x14ac:dyDescent="0.2">
      <c r="A271" s="168"/>
    </row>
    <row r="272" spans="1:1" x14ac:dyDescent="0.2">
      <c r="A272" s="168"/>
    </row>
    <row r="273" spans="1:1" x14ac:dyDescent="0.2">
      <c r="A273" s="168"/>
    </row>
    <row r="274" spans="1:1" x14ac:dyDescent="0.2">
      <c r="A274" s="168"/>
    </row>
    <row r="275" spans="1:1" x14ac:dyDescent="0.2">
      <c r="A275" s="168"/>
    </row>
    <row r="276" spans="1:1" x14ac:dyDescent="0.2">
      <c r="A276" s="168"/>
    </row>
    <row r="277" spans="1:1" x14ac:dyDescent="0.2">
      <c r="A277" s="168"/>
    </row>
    <row r="278" spans="1:1" x14ac:dyDescent="0.2">
      <c r="A278" s="159"/>
    </row>
    <row r="279" spans="1:1" x14ac:dyDescent="0.2">
      <c r="A279" s="168"/>
    </row>
    <row r="280" spans="1:1" x14ac:dyDescent="0.2">
      <c r="A280" s="168"/>
    </row>
    <row r="281" spans="1:1" x14ac:dyDescent="0.2">
      <c r="A281" s="168"/>
    </row>
    <row r="282" spans="1:1" x14ac:dyDescent="0.2">
      <c r="A282" s="168"/>
    </row>
    <row r="283" spans="1:1" x14ac:dyDescent="0.2">
      <c r="A283" s="168"/>
    </row>
    <row r="284" spans="1:1" x14ac:dyDescent="0.2">
      <c r="A284" s="159"/>
    </row>
    <row r="285" spans="1:1" x14ac:dyDescent="0.2">
      <c r="A285" s="159"/>
    </row>
    <row r="286" spans="1:1" x14ac:dyDescent="0.2">
      <c r="A286" s="168"/>
    </row>
    <row r="287" spans="1:1" x14ac:dyDescent="0.2">
      <c r="A287" s="168"/>
    </row>
    <row r="288" spans="1:1" x14ac:dyDescent="0.2">
      <c r="A288" s="168"/>
    </row>
    <row r="289" spans="1:1" x14ac:dyDescent="0.2">
      <c r="A289" s="168"/>
    </row>
    <row r="290" spans="1:1" x14ac:dyDescent="0.2">
      <c r="A290" s="168"/>
    </row>
    <row r="291" spans="1:1" x14ac:dyDescent="0.2">
      <c r="A291" s="168"/>
    </row>
    <row r="292" spans="1:1" x14ac:dyDescent="0.2">
      <c r="A292" s="168"/>
    </row>
    <row r="293" spans="1:1" x14ac:dyDescent="0.2">
      <c r="A293" s="168"/>
    </row>
    <row r="294" spans="1:1" x14ac:dyDescent="0.2">
      <c r="A294" s="168"/>
    </row>
    <row r="295" spans="1:1" x14ac:dyDescent="0.2">
      <c r="A295" s="159"/>
    </row>
    <row r="296" spans="1:1" x14ac:dyDescent="0.2">
      <c r="A296" s="159"/>
    </row>
    <row r="297" spans="1:1" ht="15" x14ac:dyDescent="0.25">
      <c r="A297" s="169"/>
    </row>
    <row r="298" spans="1:1" x14ac:dyDescent="0.2">
      <c r="A298" s="159"/>
    </row>
    <row r="299" spans="1:1" x14ac:dyDescent="0.2">
      <c r="A299" s="168"/>
    </row>
    <row r="300" spans="1:1" x14ac:dyDescent="0.2">
      <c r="A300" s="159"/>
    </row>
    <row r="301" spans="1:1" x14ac:dyDescent="0.2">
      <c r="A301" s="168"/>
    </row>
    <row r="302" spans="1:1" x14ac:dyDescent="0.2">
      <c r="A302" s="159"/>
    </row>
    <row r="303" spans="1:1" x14ac:dyDescent="0.2">
      <c r="A303" s="168"/>
    </row>
    <row r="304" spans="1:1" x14ac:dyDescent="0.2">
      <c r="A304" s="159"/>
    </row>
    <row r="305" spans="1:1" x14ac:dyDescent="0.2">
      <c r="A305" s="168"/>
    </row>
    <row r="306" spans="1:1" x14ac:dyDescent="0.2">
      <c r="A306" s="159"/>
    </row>
    <row r="307" spans="1:1" x14ac:dyDescent="0.2">
      <c r="A307" s="168"/>
    </row>
    <row r="308" spans="1:1" x14ac:dyDescent="0.2">
      <c r="A308" s="159"/>
    </row>
    <row r="309" spans="1:1" x14ac:dyDescent="0.2">
      <c r="A309" s="159"/>
    </row>
    <row r="310" spans="1:1" ht="15" x14ac:dyDescent="0.25">
      <c r="A310" s="169"/>
    </row>
    <row r="311" spans="1:1" x14ac:dyDescent="0.2">
      <c r="A311" s="159"/>
    </row>
    <row r="312" spans="1:1" x14ac:dyDescent="0.2">
      <c r="A312" s="168"/>
    </row>
    <row r="313" spans="1:1" x14ac:dyDescent="0.2">
      <c r="A313" s="159"/>
    </row>
    <row r="314" spans="1:1" x14ac:dyDescent="0.2">
      <c r="A314" s="168"/>
    </row>
    <row r="315" spans="1:1" x14ac:dyDescent="0.2">
      <c r="A315" s="159"/>
    </row>
    <row r="316" spans="1:1" x14ac:dyDescent="0.2">
      <c r="A316" s="102"/>
    </row>
    <row r="317" spans="1:1" x14ac:dyDescent="0.2">
      <c r="A317" s="102"/>
    </row>
    <row r="318" spans="1:1" x14ac:dyDescent="0.2">
      <c r="A318" s="102"/>
    </row>
    <row r="319" spans="1:1" x14ac:dyDescent="0.2">
      <c r="A319" s="102"/>
    </row>
    <row r="320" spans="1:1" x14ac:dyDescent="0.2">
      <c r="A320" s="102"/>
    </row>
    <row r="321" spans="1:1" x14ac:dyDescent="0.2">
      <c r="A321" s="102"/>
    </row>
    <row r="322" spans="1:1" x14ac:dyDescent="0.2">
      <c r="A322" s="102"/>
    </row>
    <row r="323" spans="1:1" x14ac:dyDescent="0.2">
      <c r="A323" s="102"/>
    </row>
    <row r="324" spans="1:1" x14ac:dyDescent="0.2">
      <c r="A324" s="102"/>
    </row>
    <row r="325" spans="1:1" x14ac:dyDescent="0.2">
      <c r="A325" s="102"/>
    </row>
    <row r="326" spans="1:1" x14ac:dyDescent="0.2">
      <c r="A326" s="102"/>
    </row>
    <row r="327" spans="1:1" x14ac:dyDescent="0.2">
      <c r="A327" s="102"/>
    </row>
    <row r="328" spans="1:1" x14ac:dyDescent="0.2">
      <c r="A328" s="102"/>
    </row>
    <row r="329" spans="1:1" x14ac:dyDescent="0.2">
      <c r="A329" s="102"/>
    </row>
    <row r="330" spans="1:1" x14ac:dyDescent="0.2">
      <c r="A330" s="102"/>
    </row>
    <row r="331" spans="1:1" x14ac:dyDescent="0.2">
      <c r="A331" s="102"/>
    </row>
    <row r="332" spans="1:1" x14ac:dyDescent="0.2">
      <c r="A332" s="102"/>
    </row>
    <row r="333" spans="1:1" x14ac:dyDescent="0.2">
      <c r="A333" s="102"/>
    </row>
    <row r="334" spans="1:1" x14ac:dyDescent="0.2">
      <c r="A334" s="102"/>
    </row>
    <row r="335" spans="1:1" x14ac:dyDescent="0.2">
      <c r="A335" s="102"/>
    </row>
    <row r="336" spans="1:1" x14ac:dyDescent="0.2">
      <c r="A336" s="102"/>
    </row>
    <row r="337" spans="1:1" x14ac:dyDescent="0.2">
      <c r="A337" s="102"/>
    </row>
    <row r="338" spans="1:1" x14ac:dyDescent="0.2">
      <c r="A338" s="102"/>
    </row>
    <row r="339" spans="1:1" x14ac:dyDescent="0.2">
      <c r="A339" s="102"/>
    </row>
    <row r="340" spans="1:1" x14ac:dyDescent="0.2">
      <c r="A340" s="102"/>
    </row>
    <row r="341" spans="1:1" x14ac:dyDescent="0.2">
      <c r="A341" s="102"/>
    </row>
    <row r="342" spans="1:1" x14ac:dyDescent="0.2">
      <c r="A342" s="102"/>
    </row>
    <row r="343" spans="1:1" x14ac:dyDescent="0.2">
      <c r="A343" s="102"/>
    </row>
    <row r="344" spans="1:1" x14ac:dyDescent="0.2">
      <c r="A344" s="102"/>
    </row>
    <row r="345" spans="1:1" x14ac:dyDescent="0.2">
      <c r="A345" s="102"/>
    </row>
    <row r="346" spans="1:1" x14ac:dyDescent="0.2">
      <c r="A346" s="102"/>
    </row>
    <row r="347" spans="1:1" x14ac:dyDescent="0.2">
      <c r="A347" s="102"/>
    </row>
    <row r="348" spans="1:1" x14ac:dyDescent="0.2">
      <c r="A348" s="102"/>
    </row>
    <row r="349" spans="1:1" x14ac:dyDescent="0.2">
      <c r="A349" s="102"/>
    </row>
    <row r="350" spans="1:1" x14ac:dyDescent="0.2">
      <c r="A350" s="102"/>
    </row>
    <row r="351" spans="1:1" x14ac:dyDescent="0.2">
      <c r="A351" s="102"/>
    </row>
    <row r="352" spans="1:1" x14ac:dyDescent="0.2">
      <c r="A352" s="102"/>
    </row>
    <row r="353" spans="1:1" x14ac:dyDescent="0.2">
      <c r="A353" s="102"/>
    </row>
    <row r="354" spans="1:1" x14ac:dyDescent="0.2">
      <c r="A354" s="102"/>
    </row>
    <row r="355" spans="1:1" x14ac:dyDescent="0.2">
      <c r="A355" s="102"/>
    </row>
    <row r="356" spans="1:1" x14ac:dyDescent="0.2">
      <c r="A356" s="102"/>
    </row>
    <row r="357" spans="1:1" x14ac:dyDescent="0.2">
      <c r="A357" s="102"/>
    </row>
    <row r="358" spans="1:1" x14ac:dyDescent="0.2">
      <c r="A358" s="102"/>
    </row>
    <row r="359" spans="1:1" x14ac:dyDescent="0.2">
      <c r="A359" s="102"/>
    </row>
    <row r="360" spans="1:1" x14ac:dyDescent="0.2">
      <c r="A360" s="102"/>
    </row>
    <row r="361" spans="1:1" x14ac:dyDescent="0.2">
      <c r="A361" s="102"/>
    </row>
  </sheetData>
  <mergeCells count="212">
    <mergeCell ref="AJ9:AW9"/>
    <mergeCell ref="DI9:DK9"/>
    <mergeCell ref="DL9:DP9"/>
    <mergeCell ref="DT9:EG9"/>
    <mergeCell ref="AY10:AY13"/>
    <mergeCell ref="AZ10:BA10"/>
    <mergeCell ref="BM10:BM13"/>
    <mergeCell ref="BN10:BN13"/>
    <mergeCell ref="BO10:BO13"/>
    <mergeCell ref="BP10:BP13"/>
    <mergeCell ref="BQ10:BQ13"/>
    <mergeCell ref="BR10:BR13"/>
    <mergeCell ref="BS10:BS13"/>
    <mergeCell ref="DC10:DC13"/>
    <mergeCell ref="DD10:DD13"/>
    <mergeCell ref="DE10:DF10"/>
    <mergeCell ref="A7:F7"/>
    <mergeCell ref="A8:F8"/>
    <mergeCell ref="B55:F55"/>
    <mergeCell ref="B253:C253"/>
    <mergeCell ref="A9:F13"/>
    <mergeCell ref="G9:G13"/>
    <mergeCell ref="H9:J9"/>
    <mergeCell ref="K9:O9"/>
    <mergeCell ref="S9:AF9"/>
    <mergeCell ref="EK9:EX9"/>
    <mergeCell ref="EY9:FB9"/>
    <mergeCell ref="FE9:FG9"/>
    <mergeCell ref="AX9:BA9"/>
    <mergeCell ref="BM9:BO9"/>
    <mergeCell ref="BP9:BT9"/>
    <mergeCell ref="BX9:CK9"/>
    <mergeCell ref="CO9:DB9"/>
    <mergeCell ref="DC9:DF9"/>
    <mergeCell ref="HM9:HZ9"/>
    <mergeCell ref="ID9:IQ9"/>
    <mergeCell ref="IR9:IU9"/>
    <mergeCell ref="IX9:IZ9"/>
    <mergeCell ref="JA9:JE9"/>
    <mergeCell ref="JI9:JV9"/>
    <mergeCell ref="FH9:FL9"/>
    <mergeCell ref="FP9:GC9"/>
    <mergeCell ref="GG9:GT9"/>
    <mergeCell ref="GU9:GX9"/>
    <mergeCell ref="HB9:HD9"/>
    <mergeCell ref="HE9:HI9"/>
    <mergeCell ref="MV9:MY9"/>
    <mergeCell ref="NB9:ND9"/>
    <mergeCell ref="NE9:NI9"/>
    <mergeCell ref="NM9:NZ9"/>
    <mergeCell ref="OD9:OQ9"/>
    <mergeCell ref="OR9:OU9"/>
    <mergeCell ref="KB9:KO9"/>
    <mergeCell ref="KP9:KS9"/>
    <mergeCell ref="LF9:LH9"/>
    <mergeCell ref="LI9:LM9"/>
    <mergeCell ref="LQ9:MD9"/>
    <mergeCell ref="MH9:MU9"/>
    <mergeCell ref="RV9:SI9"/>
    <mergeCell ref="SJ9:SM9"/>
    <mergeCell ref="SP9:SR9"/>
    <mergeCell ref="SS9:SW9"/>
    <mergeCell ref="OX9:OZ9"/>
    <mergeCell ref="PA9:PE9"/>
    <mergeCell ref="PI9:PV9"/>
    <mergeCell ref="PZ9:QM9"/>
    <mergeCell ref="QN9:QQ9"/>
    <mergeCell ref="QT9:QV9"/>
    <mergeCell ref="WD9:WQ9"/>
    <mergeCell ref="WR9:WU9"/>
    <mergeCell ref="H10:H13"/>
    <mergeCell ref="I10:I13"/>
    <mergeCell ref="J10:J13"/>
    <mergeCell ref="K10:K13"/>
    <mergeCell ref="L10:L13"/>
    <mergeCell ref="M10:M13"/>
    <mergeCell ref="N10:N13"/>
    <mergeCell ref="AX10:AX13"/>
    <mergeCell ref="TA9:TN9"/>
    <mergeCell ref="TR9:UE9"/>
    <mergeCell ref="UF9:UI9"/>
    <mergeCell ref="VB9:VD9"/>
    <mergeCell ref="VE9:VI9"/>
    <mergeCell ref="VM9:VZ9"/>
    <mergeCell ref="QW9:RA9"/>
    <mergeCell ref="RE9:RR9"/>
    <mergeCell ref="DI10:DI13"/>
    <mergeCell ref="DJ10:DJ13"/>
    <mergeCell ref="DK10:DK13"/>
    <mergeCell ref="DL10:DL13"/>
    <mergeCell ref="DM10:DM13"/>
    <mergeCell ref="DN10:DN13"/>
    <mergeCell ref="FG10:FG13"/>
    <mergeCell ref="FH10:FH13"/>
    <mergeCell ref="FI10:FI13"/>
    <mergeCell ref="FJ10:FJ13"/>
    <mergeCell ref="FK10:FK13"/>
    <mergeCell ref="GU10:GU13"/>
    <mergeCell ref="DO10:DO13"/>
    <mergeCell ref="EY10:EY13"/>
    <mergeCell ref="EZ10:EZ13"/>
    <mergeCell ref="FA10:FB10"/>
    <mergeCell ref="FE10:FE13"/>
    <mergeCell ref="FF10:FF13"/>
    <mergeCell ref="HF10:HF13"/>
    <mergeCell ref="HG10:HG13"/>
    <mergeCell ref="HH10:HH13"/>
    <mergeCell ref="IR10:IR13"/>
    <mergeCell ref="IS10:IS13"/>
    <mergeCell ref="IT10:IU10"/>
    <mergeCell ref="IT11:IT13"/>
    <mergeCell ref="IU11:IU13"/>
    <mergeCell ref="GV10:GV13"/>
    <mergeCell ref="GW10:GX10"/>
    <mergeCell ref="HB10:HB13"/>
    <mergeCell ref="HC10:HC13"/>
    <mergeCell ref="HD10:HD13"/>
    <mergeCell ref="HE10:HE13"/>
    <mergeCell ref="GW11:GW13"/>
    <mergeCell ref="GX11:GX13"/>
    <mergeCell ref="JD10:JD13"/>
    <mergeCell ref="KP10:KP13"/>
    <mergeCell ref="KQ10:KQ13"/>
    <mergeCell ref="KR10:KS10"/>
    <mergeCell ref="LF10:LF13"/>
    <mergeCell ref="LG10:LG13"/>
    <mergeCell ref="KR11:KR13"/>
    <mergeCell ref="KS11:KS13"/>
    <mergeCell ref="IX10:IX13"/>
    <mergeCell ref="IY10:IY13"/>
    <mergeCell ref="IZ10:IZ13"/>
    <mergeCell ref="JA10:JA13"/>
    <mergeCell ref="JB10:JB13"/>
    <mergeCell ref="JC10:JC13"/>
    <mergeCell ref="MW10:MW13"/>
    <mergeCell ref="MX10:MY10"/>
    <mergeCell ref="NB10:NB13"/>
    <mergeCell ref="NC10:NC13"/>
    <mergeCell ref="ND10:ND13"/>
    <mergeCell ref="NE10:NE13"/>
    <mergeCell ref="MX11:MX13"/>
    <mergeCell ref="MY11:MY13"/>
    <mergeCell ref="LH10:LH13"/>
    <mergeCell ref="LI10:LI13"/>
    <mergeCell ref="LJ10:LJ13"/>
    <mergeCell ref="LK10:LK13"/>
    <mergeCell ref="LL10:LL13"/>
    <mergeCell ref="MV10:MV13"/>
    <mergeCell ref="OX10:OX13"/>
    <mergeCell ref="OY10:OY13"/>
    <mergeCell ref="OZ10:OZ13"/>
    <mergeCell ref="PA10:PA13"/>
    <mergeCell ref="PB10:PB13"/>
    <mergeCell ref="PC10:PC13"/>
    <mergeCell ref="NF10:NF13"/>
    <mergeCell ref="NG10:NG13"/>
    <mergeCell ref="NH10:NH13"/>
    <mergeCell ref="OR10:OR13"/>
    <mergeCell ref="OS10:OS13"/>
    <mergeCell ref="OT10:OU10"/>
    <mergeCell ref="OT11:OT13"/>
    <mergeCell ref="OU11:OU13"/>
    <mergeCell ref="QV10:QV13"/>
    <mergeCell ref="QW10:QW13"/>
    <mergeCell ref="QX10:QX13"/>
    <mergeCell ref="QY10:QY13"/>
    <mergeCell ref="QZ10:QZ13"/>
    <mergeCell ref="SJ10:SJ13"/>
    <mergeCell ref="PD10:PD13"/>
    <mergeCell ref="QN10:QN13"/>
    <mergeCell ref="QO10:QO13"/>
    <mergeCell ref="QP10:QQ10"/>
    <mergeCell ref="QT10:QT13"/>
    <mergeCell ref="QU10:QU13"/>
    <mergeCell ref="QP11:QP13"/>
    <mergeCell ref="QQ11:QQ13"/>
    <mergeCell ref="UG10:UG13"/>
    <mergeCell ref="UH10:UI10"/>
    <mergeCell ref="UH11:UH13"/>
    <mergeCell ref="UI11:UI13"/>
    <mergeCell ref="SK10:SK13"/>
    <mergeCell ref="SL10:SM10"/>
    <mergeCell ref="SP10:SP13"/>
    <mergeCell ref="SQ10:SQ13"/>
    <mergeCell ref="SR10:SR13"/>
    <mergeCell ref="SS10:SS13"/>
    <mergeCell ref="SL11:SL13"/>
    <mergeCell ref="SM11:SM13"/>
    <mergeCell ref="WT11:WT13"/>
    <mergeCell ref="WU11:WU13"/>
    <mergeCell ref="BH13:BI13"/>
    <mergeCell ref="A14:F14"/>
    <mergeCell ref="VH10:VH13"/>
    <mergeCell ref="WR10:WR13"/>
    <mergeCell ref="WS10:WS13"/>
    <mergeCell ref="WT10:WU10"/>
    <mergeCell ref="AZ11:AZ13"/>
    <mergeCell ref="BA11:BA13"/>
    <mergeCell ref="DE11:DE13"/>
    <mergeCell ref="DF11:DF13"/>
    <mergeCell ref="FA11:FA13"/>
    <mergeCell ref="FB11:FB13"/>
    <mergeCell ref="VB10:VB13"/>
    <mergeCell ref="VC10:VC13"/>
    <mergeCell ref="VD10:VD13"/>
    <mergeCell ref="VE10:VE13"/>
    <mergeCell ref="VF10:VF13"/>
    <mergeCell ref="VG10:VG13"/>
    <mergeCell ref="ST10:ST13"/>
    <mergeCell ref="SU10:SU13"/>
    <mergeCell ref="SV10:SV13"/>
    <mergeCell ref="UF10:UF13"/>
  </mergeCells>
  <pageMargins left="0.2" right="0.2" top="0.54" bottom="0.53" header="0.28999999999999998" footer="0.34"/>
  <pageSetup paperSize="5" scale="65" orientation="landscape" verticalDpi="300" r:id="rId1"/>
  <headerFooter alignWithMargins="0">
    <oddHeader xml:space="preserve">&amp;C&amp;"Arial,Bold"SUMMARY OF ALLOTMENTS, OBLIGATIONS, DISBURSEMENTS AND BALANCES BY OBJECT OF EXPENDITURES 
AS OF JUNE 30, 2017
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20"/>
  <sheetViews>
    <sheetView topLeftCell="A4" workbookViewId="0">
      <selection activeCell="H18" sqref="H18"/>
    </sheetView>
  </sheetViews>
  <sheetFormatPr defaultRowHeight="12.75" x14ac:dyDescent="0.2"/>
  <cols>
    <col min="4" max="4" width="21.85546875" customWidth="1"/>
    <col min="5" max="5" width="21.42578125" customWidth="1"/>
    <col min="6" max="6" width="24.5703125" customWidth="1"/>
    <col min="7" max="7" width="18.85546875" customWidth="1"/>
    <col min="8" max="8" width="16" customWidth="1"/>
  </cols>
  <sheetData>
    <row r="1" spans="4:8" x14ac:dyDescent="0.2">
      <c r="D1" t="s">
        <v>302</v>
      </c>
    </row>
    <row r="2" spans="4:8" x14ac:dyDescent="0.2">
      <c r="D2" t="s">
        <v>301</v>
      </c>
    </row>
    <row r="5" spans="4:8" ht="55.5" customHeight="1" x14ac:dyDescent="0.2">
      <c r="D5" s="200" t="s">
        <v>284</v>
      </c>
      <c r="E5" s="205" t="s">
        <v>303</v>
      </c>
      <c r="F5" s="201" t="s">
        <v>298</v>
      </c>
      <c r="G5" s="201" t="s">
        <v>32</v>
      </c>
      <c r="H5" s="202" t="s">
        <v>299</v>
      </c>
    </row>
    <row r="6" spans="4:8" ht="25.5" customHeight="1" x14ac:dyDescent="0.2">
      <c r="D6" s="197" t="s">
        <v>285</v>
      </c>
      <c r="E6" s="204">
        <f>3104567.03+470000</f>
        <v>3574567.03</v>
      </c>
      <c r="F6" s="204">
        <v>406494.01</v>
      </c>
      <c r="G6" s="204">
        <f>E6-F6</f>
        <v>3168073.0199999996</v>
      </c>
      <c r="H6" s="207">
        <f>F6/E6*100</f>
        <v>11.371839067177881</v>
      </c>
    </row>
    <row r="7" spans="4:8" ht="29.25" customHeight="1" x14ac:dyDescent="0.2">
      <c r="D7" s="197" t="s">
        <v>286</v>
      </c>
      <c r="E7" s="204"/>
      <c r="F7" s="204"/>
      <c r="G7" s="204"/>
      <c r="H7" s="207"/>
    </row>
    <row r="8" spans="4:8" ht="19.5" customHeight="1" x14ac:dyDescent="0.2">
      <c r="D8" s="198" t="s">
        <v>287</v>
      </c>
      <c r="E8" s="204">
        <v>1656856.22</v>
      </c>
      <c r="F8" s="204">
        <v>188772.60000000009</v>
      </c>
      <c r="G8" s="204">
        <f t="shared" ref="G8:G17" si="0">E8-F8</f>
        <v>1468083.6199999999</v>
      </c>
      <c r="H8" s="207">
        <f t="shared" ref="H8:H18" si="1">F8/E8*100</f>
        <v>11.393420727840832</v>
      </c>
    </row>
    <row r="9" spans="4:8" ht="19.5" customHeight="1" x14ac:dyDescent="0.2">
      <c r="D9" s="198" t="s">
        <v>288</v>
      </c>
      <c r="E9" s="204">
        <v>665665.9</v>
      </c>
      <c r="F9" s="204">
        <v>0</v>
      </c>
      <c r="G9" s="204">
        <f t="shared" si="0"/>
        <v>665665.9</v>
      </c>
      <c r="H9" s="207">
        <f t="shared" si="1"/>
        <v>0</v>
      </c>
    </row>
    <row r="10" spans="4:8" ht="19.5" customHeight="1" x14ac:dyDescent="0.2">
      <c r="D10" s="198" t="s">
        <v>289</v>
      </c>
      <c r="E10" s="204">
        <v>1347762.32</v>
      </c>
      <c r="F10" s="204">
        <v>122641.59000000008</v>
      </c>
      <c r="G10" s="204">
        <f t="shared" si="0"/>
        <v>1225120.73</v>
      </c>
      <c r="H10" s="207">
        <f t="shared" si="1"/>
        <v>9.0996452549586095</v>
      </c>
    </row>
    <row r="11" spans="4:8" ht="19.5" customHeight="1" x14ac:dyDescent="0.2">
      <c r="D11" s="198" t="s">
        <v>290</v>
      </c>
      <c r="E11" s="204">
        <v>1051616.6100000001</v>
      </c>
      <c r="F11" s="204">
        <v>66393.61</v>
      </c>
      <c r="G11" s="204">
        <f t="shared" si="0"/>
        <v>985223.00000000012</v>
      </c>
      <c r="H11" s="207">
        <f t="shared" si="1"/>
        <v>6.3134805373604737</v>
      </c>
    </row>
    <row r="12" spans="4:8" ht="19.5" customHeight="1" x14ac:dyDescent="0.2">
      <c r="D12" s="198" t="s">
        <v>291</v>
      </c>
      <c r="E12" s="204">
        <v>2117531.92</v>
      </c>
      <c r="F12" s="204">
        <v>0</v>
      </c>
      <c r="G12" s="204">
        <f t="shared" si="0"/>
        <v>2117531.92</v>
      </c>
      <c r="H12" s="207">
        <f t="shared" si="1"/>
        <v>0</v>
      </c>
    </row>
    <row r="13" spans="4:8" ht="22.5" customHeight="1" x14ac:dyDescent="0.2">
      <c r="D13" s="197" t="s">
        <v>292</v>
      </c>
      <c r="E13" s="204"/>
      <c r="F13" s="204"/>
      <c r="G13" s="204"/>
      <c r="H13" s="207"/>
    </row>
    <row r="14" spans="4:8" ht="22.5" customHeight="1" x14ac:dyDescent="0.2">
      <c r="D14" s="198" t="s">
        <v>293</v>
      </c>
      <c r="E14" s="204">
        <v>450000</v>
      </c>
      <c r="F14" s="204">
        <v>21469.079999999998</v>
      </c>
      <c r="G14" s="204">
        <f t="shared" si="0"/>
        <v>428530.92</v>
      </c>
      <c r="H14" s="207">
        <f t="shared" si="1"/>
        <v>4.770906666666666</v>
      </c>
    </row>
    <row r="15" spans="4:8" ht="22.5" customHeight="1" x14ac:dyDescent="0.2">
      <c r="D15" s="198" t="s">
        <v>294</v>
      </c>
      <c r="E15" s="204">
        <v>450000</v>
      </c>
      <c r="F15" s="204">
        <v>49284.63</v>
      </c>
      <c r="G15" s="204">
        <f t="shared" si="0"/>
        <v>400715.37</v>
      </c>
      <c r="H15" s="207">
        <f t="shared" si="1"/>
        <v>10.95214</v>
      </c>
    </row>
    <row r="16" spans="4:8" ht="22.5" customHeight="1" x14ac:dyDescent="0.2">
      <c r="D16" s="198" t="s">
        <v>295</v>
      </c>
      <c r="E16" s="204">
        <v>600000</v>
      </c>
      <c r="F16" s="204">
        <v>0</v>
      </c>
      <c r="G16" s="204">
        <f t="shared" si="0"/>
        <v>600000</v>
      </c>
      <c r="H16" s="207">
        <f t="shared" si="1"/>
        <v>0</v>
      </c>
    </row>
    <row r="17" spans="4:8" ht="22.5" customHeight="1" x14ac:dyDescent="0.2">
      <c r="D17" s="198" t="s">
        <v>296</v>
      </c>
      <c r="E17" s="204">
        <v>600000</v>
      </c>
      <c r="F17" s="204">
        <v>70696.850000000006</v>
      </c>
      <c r="G17" s="204">
        <f t="shared" si="0"/>
        <v>529303.15</v>
      </c>
      <c r="H17" s="207">
        <f t="shared" si="1"/>
        <v>11.782808333333335</v>
      </c>
    </row>
    <row r="18" spans="4:8" ht="28.5" customHeight="1" x14ac:dyDescent="0.25">
      <c r="D18" s="199" t="s">
        <v>297</v>
      </c>
      <c r="E18" s="203">
        <f>SUM(E6:E17)</f>
        <v>12514000</v>
      </c>
      <c r="F18" s="203">
        <f t="shared" ref="F18:G18" si="2">SUM(F6:F17)</f>
        <v>925752.37000000011</v>
      </c>
      <c r="G18" s="203">
        <f t="shared" si="2"/>
        <v>11588247.629999999</v>
      </c>
      <c r="H18" s="208">
        <f t="shared" si="1"/>
        <v>7.3977334984817009</v>
      </c>
    </row>
    <row r="19" spans="4:8" ht="15" x14ac:dyDescent="0.2">
      <c r="D19" s="196"/>
      <c r="E19" s="206">
        <f>12514000-E18</f>
        <v>0</v>
      </c>
    </row>
    <row r="20" spans="4:8" x14ac:dyDescent="0.2">
      <c r="D20" t="s">
        <v>304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4"/>
  <sheetViews>
    <sheetView workbookViewId="0">
      <selection activeCell="D17" sqref="D17"/>
    </sheetView>
  </sheetViews>
  <sheetFormatPr defaultRowHeight="12.75" x14ac:dyDescent="0.2"/>
  <cols>
    <col min="4" max="4" width="24.85546875" customWidth="1"/>
    <col min="5" max="5" width="22.85546875" customWidth="1"/>
    <col min="6" max="6" width="24.5703125" customWidth="1"/>
    <col min="7" max="7" width="18.85546875" customWidth="1"/>
    <col min="8" max="8" width="16" customWidth="1"/>
  </cols>
  <sheetData>
    <row r="1" spans="4:8" ht="18" x14ac:dyDescent="0.25">
      <c r="D1" s="209" t="s">
        <v>305</v>
      </c>
      <c r="E1" s="209"/>
    </row>
    <row r="2" spans="4:8" ht="18" x14ac:dyDescent="0.25">
      <c r="D2" s="209" t="s">
        <v>306</v>
      </c>
      <c r="E2" s="209"/>
    </row>
    <row r="3" spans="4:8" ht="18" x14ac:dyDescent="0.25">
      <c r="D3" s="209" t="s">
        <v>301</v>
      </c>
      <c r="E3" s="209"/>
    </row>
    <row r="5" spans="4:8" ht="55.5" customHeight="1" x14ac:dyDescent="0.2">
      <c r="D5" s="200" t="s">
        <v>284</v>
      </c>
      <c r="E5" s="205" t="s">
        <v>307</v>
      </c>
      <c r="F5" s="201" t="s">
        <v>298</v>
      </c>
      <c r="G5" s="201" t="s">
        <v>32</v>
      </c>
      <c r="H5" s="202" t="s">
        <v>299</v>
      </c>
    </row>
    <row r="6" spans="4:8" ht="29.25" customHeight="1" x14ac:dyDescent="0.2">
      <c r="D6" s="197"/>
      <c r="E6" s="204"/>
      <c r="F6" s="204"/>
      <c r="G6" s="204"/>
      <c r="H6" s="207"/>
    </row>
    <row r="7" spans="4:8" ht="19.5" customHeight="1" x14ac:dyDescent="0.2">
      <c r="D7" s="198" t="s">
        <v>287</v>
      </c>
      <c r="E7" s="204">
        <f>'FAR 1A Corporate 9.2017 update'!DP61</f>
        <v>6454125.8200000003</v>
      </c>
      <c r="F7" s="204">
        <f>'FAR 1A Corporate 9.2017 update'!EG61</f>
        <v>1066060</v>
      </c>
      <c r="G7" s="204">
        <f t="shared" ref="G7:G11" si="0">E7-F7</f>
        <v>5388065.8200000003</v>
      </c>
      <c r="H7" s="207">
        <f t="shared" ref="H7:H13" si="1">F7/E7*100</f>
        <v>16.517496400465276</v>
      </c>
    </row>
    <row r="8" spans="4:8" ht="19.5" customHeight="1" x14ac:dyDescent="0.2">
      <c r="D8" s="198" t="s">
        <v>288</v>
      </c>
      <c r="E8" s="204">
        <f>'FAR 1A Corporate 9.2017 update'!FL61</f>
        <v>1387800</v>
      </c>
      <c r="F8" s="204">
        <v>0</v>
      </c>
      <c r="G8" s="204">
        <f t="shared" si="0"/>
        <v>1387800</v>
      </c>
      <c r="H8" s="207">
        <f t="shared" si="1"/>
        <v>0</v>
      </c>
    </row>
    <row r="9" spans="4:8" ht="19.5" customHeight="1" x14ac:dyDescent="0.2">
      <c r="D9" s="198" t="s">
        <v>289</v>
      </c>
      <c r="E9" s="204">
        <f>'FAR 1A Corporate 9.2017 update'!HI61</f>
        <v>4661501.34</v>
      </c>
      <c r="F9" s="204">
        <f>'FAR 1A Corporate 9.2017 update'!HM61</f>
        <v>1298380.5</v>
      </c>
      <c r="G9" s="204">
        <f t="shared" si="0"/>
        <v>3363120.84</v>
      </c>
      <c r="H9" s="207">
        <f t="shared" si="1"/>
        <v>27.853268835486382</v>
      </c>
    </row>
    <row r="10" spans="4:8" ht="19.5" customHeight="1" x14ac:dyDescent="0.2">
      <c r="D10" s="198" t="s">
        <v>290</v>
      </c>
      <c r="E10" s="204">
        <f>'FAR 1A Corporate 9.2017 update'!JE61</f>
        <v>0</v>
      </c>
      <c r="F10" s="204">
        <f>'FAR 1A Corporate 9.2017 update'!JI61</f>
        <v>0</v>
      </c>
      <c r="G10" s="204">
        <f t="shared" si="0"/>
        <v>0</v>
      </c>
      <c r="H10" s="207"/>
    </row>
    <row r="11" spans="4:8" ht="19.5" customHeight="1" x14ac:dyDescent="0.2">
      <c r="D11" s="198" t="s">
        <v>291</v>
      </c>
      <c r="E11" s="204">
        <f>'FAR 1A Corporate 9.2017 update'!LM61</f>
        <v>9380595.5700000003</v>
      </c>
      <c r="F11" s="204">
        <v>0</v>
      </c>
      <c r="G11" s="204">
        <f t="shared" si="0"/>
        <v>9380595.5700000003</v>
      </c>
      <c r="H11" s="207">
        <f t="shared" si="1"/>
        <v>0</v>
      </c>
    </row>
    <row r="12" spans="4:8" ht="22.5" customHeight="1" x14ac:dyDescent="0.2">
      <c r="D12" s="198"/>
      <c r="E12" s="204"/>
      <c r="F12" s="204"/>
      <c r="G12" s="204"/>
      <c r="H12" s="207"/>
    </row>
    <row r="13" spans="4:8" ht="28.5" customHeight="1" x14ac:dyDescent="0.25">
      <c r="D13" s="199" t="s">
        <v>308</v>
      </c>
      <c r="E13" s="203">
        <f>SUM(E6:E12)</f>
        <v>21884022.73</v>
      </c>
      <c r="F13" s="203">
        <f t="shared" ref="F13:G13" si="2">SUM(F6:F12)</f>
        <v>2364440.5</v>
      </c>
      <c r="G13" s="203">
        <f t="shared" si="2"/>
        <v>19519582.23</v>
      </c>
      <c r="H13" s="208">
        <f t="shared" si="1"/>
        <v>10.804414385654406</v>
      </c>
    </row>
    <row r="14" spans="4:8" ht="15" x14ac:dyDescent="0.2">
      <c r="D14" s="196"/>
      <c r="E14" s="206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FAR 1A Corporate 9.2017 update</vt:lpstr>
      <vt:lpstr>Sheet1</vt:lpstr>
      <vt:lpstr>Sheet1 (2)</vt:lpstr>
      <vt:lpstr>'FAR 1A Corporate 9.2017 update'!Print_Titles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rfasd</dc:creator>
  <cp:lastModifiedBy>lenovo</cp:lastModifiedBy>
  <cp:lastPrinted>2017-10-28T02:54:43Z</cp:lastPrinted>
  <dcterms:created xsi:type="dcterms:W3CDTF">2015-02-03T21:45:55Z</dcterms:created>
  <dcterms:modified xsi:type="dcterms:W3CDTF">2017-10-28T09:29:12Z</dcterms:modified>
</cp:coreProperties>
</file>